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\\fileserver\ST4\Dissemination\Publications\Statistical Year Book\YEARBOOK 2025\Final\law and order\New folder\"/>
    </mc:Choice>
  </mc:AlternateContent>
  <xr:revisionPtr revIDLastSave="0" documentId="13_ncr:1_{1DC45470-EBF9-47BF-A0F8-E5E7755A1A43}" xr6:coauthVersionLast="47" xr6:coauthVersionMax="47" xr10:uidLastSave="{00000000-0000-0000-0000-000000000000}"/>
  <bookViews>
    <workbookView xWindow="-120" yWindow="-120" windowWidth="29040" windowHeight="15720" tabRatio="850" xr2:uid="{00000000-000D-0000-FFFF-FFFF00000000}"/>
  </bookViews>
  <sheets>
    <sheet name="8.13" sheetId="13" r:id="rId1"/>
  </sheets>
  <externalReferences>
    <externalReference r:id="rId2"/>
  </externalReferences>
  <definedNames>
    <definedName name="_xlnm.Print_Area" localSheetId="0">'8.13'!$A$1:$R$62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0" i="13" l="1"/>
  <c r="L19" i="13"/>
  <c r="L18" i="13"/>
  <c r="L17" i="13"/>
  <c r="L16" i="13"/>
  <c r="L15" i="13"/>
  <c r="L14" i="13"/>
  <c r="L13" i="13"/>
  <c r="L12" i="13"/>
  <c r="L11" i="13"/>
  <c r="L10" i="13"/>
  <c r="L9" i="13"/>
  <c r="G20" i="13"/>
  <c r="G19" i="13"/>
  <c r="G18" i="13"/>
  <c r="G17" i="13"/>
  <c r="G16" i="13"/>
  <c r="G15" i="13"/>
  <c r="G14" i="13"/>
  <c r="G13" i="13"/>
  <c r="G12" i="13"/>
  <c r="G11" i="13"/>
  <c r="G10" i="13"/>
  <c r="G9" i="13"/>
  <c r="B20" i="13"/>
  <c r="B19" i="13"/>
  <c r="B18" i="13"/>
  <c r="B17" i="13"/>
  <c r="B16" i="13"/>
  <c r="B15" i="13"/>
  <c r="B14" i="13"/>
  <c r="B13" i="13"/>
  <c r="B12" i="13"/>
  <c r="B11" i="13"/>
  <c r="B10" i="13"/>
  <c r="B9" i="13"/>
  <c r="GE43" i="13" l="1"/>
  <c r="N9" i="13"/>
  <c r="GE44" i="13" l="1"/>
  <c r="GF44" i="13"/>
  <c r="GE45" i="13"/>
  <c r="GF45" i="13"/>
  <c r="GE46" i="13"/>
  <c r="GF46" i="13"/>
  <c r="GE47" i="13"/>
  <c r="GF47" i="13"/>
  <c r="GE48" i="13"/>
  <c r="GF48" i="13"/>
  <c r="GE49" i="13"/>
  <c r="GF49" i="13"/>
  <c r="GE50" i="13"/>
  <c r="GF50" i="13"/>
  <c r="GE51" i="13"/>
  <c r="GF51" i="13"/>
  <c r="GE52" i="13"/>
  <c r="GF52" i="13"/>
  <c r="GE53" i="13"/>
  <c r="GF53" i="13"/>
  <c r="GE54" i="13"/>
  <c r="GF54" i="13"/>
  <c r="GF43" i="13"/>
  <c r="N20" i="13"/>
  <c r="N19" i="13"/>
  <c r="N18" i="13"/>
  <c r="N17" i="13"/>
  <c r="N16" i="13"/>
  <c r="N15" i="13"/>
  <c r="N14" i="13"/>
  <c r="N13" i="13"/>
  <c r="N12" i="13"/>
  <c r="N11" i="13"/>
  <c r="N10" i="13"/>
  <c r="P8" i="13"/>
  <c r="O8" i="13"/>
  <c r="N8" i="13" s="1"/>
  <c r="L8" i="13" l="1"/>
  <c r="I9" i="13" l="1"/>
  <c r="I20" i="13" l="1"/>
  <c r="I19" i="13"/>
  <c r="I18" i="13"/>
  <c r="I17" i="13"/>
  <c r="I16" i="13"/>
  <c r="I15" i="13"/>
  <c r="I14" i="13"/>
  <c r="I13" i="13"/>
  <c r="I12" i="13"/>
  <c r="I11" i="13"/>
  <c r="I10" i="13"/>
  <c r="K8" i="13"/>
  <c r="J8" i="13"/>
  <c r="G8" i="13" l="1"/>
  <c r="I8" i="13"/>
  <c r="GG43" i="13" l="1"/>
  <c r="GJ43" i="13" l="1"/>
  <c r="GI43" i="13"/>
  <c r="F8" i="13"/>
  <c r="D10" i="13"/>
  <c r="D11" i="13"/>
  <c r="D12" i="13"/>
  <c r="D13" i="13"/>
  <c r="D14" i="13"/>
  <c r="D15" i="13"/>
  <c r="D16" i="13"/>
  <c r="D17" i="13"/>
  <c r="D18" i="13"/>
  <c r="D19" i="13"/>
  <c r="D20" i="13"/>
  <c r="D9" i="13"/>
  <c r="E8" i="13" l="1"/>
  <c r="D8" i="13" s="1"/>
  <c r="B8" i="13"/>
  <c r="GG49" i="13" l="1"/>
  <c r="GI49" i="13" s="1"/>
  <c r="GG53" i="13"/>
  <c r="GG50" i="13" l="1"/>
  <c r="GI50" i="13" s="1"/>
  <c r="GG48" i="13"/>
  <c r="GG46" i="13"/>
  <c r="GI46" i="13" s="1"/>
  <c r="GG47" i="13"/>
  <c r="GI47" i="13" s="1"/>
  <c r="GG45" i="13"/>
  <c r="GI45" i="13" s="1"/>
  <c r="GG52" i="13"/>
  <c r="GI52" i="13" s="1"/>
  <c r="GG44" i="13"/>
  <c r="GI44" i="13" s="1"/>
  <c r="GG51" i="13"/>
  <c r="GI51" i="13" s="1"/>
  <c r="GG54" i="13" l="1"/>
  <c r="GI54" i="13" s="1"/>
  <c r="GJ44" i="13" l="1"/>
  <c r="GJ45" i="13"/>
  <c r="GJ46" i="13"/>
  <c r="GJ47" i="13"/>
  <c r="GJ49" i="13"/>
  <c r="GJ50" i="13"/>
  <c r="GJ51" i="13"/>
  <c r="GJ52" i="13"/>
  <c r="GJ54" i="13"/>
</calcChain>
</file>

<file path=xl/sharedStrings.xml><?xml version="1.0" encoding="utf-8"?>
<sst xmlns="http://schemas.openxmlformats.org/spreadsheetml/2006/main" count="113" uniqueCount="65">
  <si>
    <t>Theft</t>
  </si>
  <si>
    <t>Total</t>
  </si>
  <si>
    <t>Traffic accidents</t>
  </si>
  <si>
    <t>ވައްކަން</t>
  </si>
  <si>
    <t>Drugs</t>
  </si>
  <si>
    <t>ޓްރެފިކް</t>
  </si>
  <si>
    <t>Assault</t>
  </si>
  <si>
    <t>Others</t>
  </si>
  <si>
    <t>މަސްތުވާތަކެތި</t>
  </si>
  <si>
    <t>ގެއްލޭތަކެތި</t>
  </si>
  <si>
    <t>Robbery</t>
  </si>
  <si>
    <t>މާރާމާރީ</t>
  </si>
  <si>
    <t>Vandalism</t>
  </si>
  <si>
    <t>މުދަލަށް ގެއްލުންދިނުން</t>
  </si>
  <si>
    <t>Sexual Offences</t>
  </si>
  <si>
    <t>Threats; False Alarms</t>
  </si>
  <si>
    <t>ފޭރުން</t>
  </si>
  <si>
    <t>Embezzlement</t>
  </si>
  <si>
    <t>Domestic violence</t>
  </si>
  <si>
    <t>މަކަރާއި ޙީލަތް</t>
  </si>
  <si>
    <t>Counterfeit and forgery</t>
  </si>
  <si>
    <t>އާއިލީ</t>
  </si>
  <si>
    <t>Disorderly Conduct</t>
  </si>
  <si>
    <t>Deceptive Practices</t>
  </si>
  <si>
    <t>އެހެނިހެން</t>
  </si>
  <si>
    <t>Arson</t>
  </si>
  <si>
    <t>ހުޅުޖެހުން</t>
  </si>
  <si>
    <t>Lost items</t>
  </si>
  <si>
    <t>Attempted Suicides</t>
  </si>
  <si>
    <t>އަމިއްލައަށް މަރުވާން އުޅުން</t>
  </si>
  <si>
    <t>Obstructing Justice</t>
  </si>
  <si>
    <t>Causing, Aiding or Soliciting Suicide</t>
  </si>
  <si>
    <t>އަމިއްލައަށް /  އެހެނިހެން ގޮތްގޮތަށް މަރުވުން</t>
  </si>
  <si>
    <t>Child Abandonment and Parental Duty of Care</t>
  </si>
  <si>
    <t>ދަރިންނަށް އިޙްމާލުވުން ފަދަ މައްސަލަތައް</t>
  </si>
  <si>
    <t>މަކަރުހެދުމާއި އޮޅުވާލުން</t>
  </si>
  <si>
    <t>އަޚްލާޤީ ގޮތުން ދަށުދަރަޖައިގެ ޢަމަލުތައް</t>
  </si>
  <si>
    <t>އަމުރަށް ނުކިޔަމަންތެރިވުމާއި ވާޖިބަށް ހުރަސްއެޅުން</t>
  </si>
  <si>
    <t>Producing or Distributing Obscene Material</t>
  </si>
  <si>
    <t>އޮރިޔާން ފޮޓޯ / ފިލްމުގެ މައްސަލަތައް</t>
  </si>
  <si>
    <t>Theft by Deception</t>
  </si>
  <si>
    <t>ޓެކުން އަދި ފްރޯޑް</t>
  </si>
  <si>
    <t>ބިރުދެއްކުމާއި އިންޒާރުދިނުން</t>
  </si>
  <si>
    <t>Trafficking, Manufacture, Sale, or Possession of Firearms or Catastrophic Agents</t>
  </si>
  <si>
    <t>ހަތިޔާރު / ގޮވާތަކެތީގެ މައްސަލަތައް</t>
  </si>
  <si>
    <t>Use of a Dangerous Weapon During an Offense</t>
  </si>
  <si>
    <t>ހަތިޔާރު ބޭނުންކުރުން</t>
  </si>
  <si>
    <t>Source: Maldives Police Service</t>
  </si>
  <si>
    <t>csivrws csilop cscviDclOm :Ivcaed utWmUluAwm</t>
  </si>
  <si>
    <t>ޖުމްލަ</t>
  </si>
  <si>
    <t>ވަގުފައިސާ</t>
  </si>
  <si>
    <t>Type of offence</t>
  </si>
  <si>
    <t>ކުށުގެ ބާވަތް</t>
  </si>
  <si>
    <t>Number of Logged cases</t>
  </si>
  <si>
    <r>
      <rPr>
        <b/>
        <sz val="9"/>
        <color theme="1"/>
        <rFont val="Calibri"/>
        <family val="2"/>
        <scheme val="minor"/>
      </rPr>
      <t>Number of Detainees</t>
    </r>
    <r>
      <rPr>
        <b/>
        <sz val="9"/>
        <color theme="1"/>
        <rFont val="Faruma"/>
        <family val="3"/>
      </rPr>
      <t xml:space="preserve">  ހައްޔަރުކުރެވުނު މީހުންގެ އަދަދު</t>
    </r>
  </si>
  <si>
    <t>Both Sexes</t>
  </si>
  <si>
    <t>Male</t>
  </si>
  <si>
    <t>Female</t>
  </si>
  <si>
    <t xml:space="preserve">ހުށަހެޅިފައިވާ މައްސަލަތަކުގެ އަދަދު </t>
  </si>
  <si>
    <t>ދެޖިންސް</t>
  </si>
  <si>
    <t xml:space="preserve">ފިރިހެން </t>
  </si>
  <si>
    <t xml:space="preserve">އަންހެން </t>
  </si>
  <si>
    <t>ޖިންސީ މައްސަލަ</t>
  </si>
  <si>
    <t xml:space="preserve">2024 - 2022  ،ތާވަލު 8.13: ހުށަހެޅިފައިވާ މައްސަލަތަކުގެ ތެރެއިން ހައްޔަރުކުރެވުނު މީހުންގެ އަދަދު އަދި ޖިންސް  </t>
  </si>
  <si>
    <t>Table 8.13: NUMBER OF DETAINEES REPORTED BY TYPE OF OFFENCE AND SEX, 2022 - 2024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</si>
</sst>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General_)"/>
    <numFmt numFmtId="165" formatCode="0.0"/>
    <numFmt numFmtId="166" formatCode="_-* #,##0_-;\-* #,##0_-;_-* &quot;-&quot;??_-;_-@_-"/>
    <numFmt numFmtId="167" formatCode="#,##0.0"/>
    <numFmt numFmtId="168" formatCode="0.000"/>
    <numFmt numFmtId="172" formatCode="0.00_)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name val="Faruma"/>
      <family val="3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Courier"/>
      <family val="3"/>
    </font>
    <font>
      <sz val="9"/>
      <color rgb="FF000000"/>
      <name val="Faruma"/>
      <family val="3"/>
    </font>
    <font>
      <b/>
      <sz val="11"/>
      <color theme="1"/>
      <name val="Faruma"/>
      <family val="3"/>
    </font>
    <font>
      <b/>
      <sz val="10"/>
      <color theme="1"/>
      <name val="Faruma"/>
      <family val="3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Faruma"/>
      <family val="3"/>
    </font>
    <font>
      <b/>
      <sz val="12"/>
      <color theme="1"/>
      <name val="Faruma"/>
      <family val="3"/>
    </font>
    <font>
      <sz val="11"/>
      <color theme="1"/>
      <name val="Faruma"/>
      <family val="3"/>
    </font>
    <font>
      <b/>
      <sz val="9"/>
      <color theme="1"/>
      <name val="Arial"/>
      <family val="2"/>
    </font>
    <font>
      <sz val="11"/>
      <color rgb="FF000000"/>
      <name val="Faruma"/>
      <family val="3"/>
    </font>
    <font>
      <sz val="10"/>
      <name val="Arial"/>
      <family val="2"/>
    </font>
    <font>
      <b/>
      <sz val="15"/>
      <color theme="3"/>
      <name val="Arial Mäori"/>
      <family val="2"/>
    </font>
    <font>
      <sz val="10"/>
      <name val="A_Faseyha"/>
    </font>
    <font>
      <sz val="10"/>
      <name val="Helv"/>
    </font>
    <font>
      <b/>
      <i/>
      <sz val="16"/>
      <name val="Helv"/>
    </font>
    <font>
      <b/>
      <sz val="10"/>
      <name val="TimesNewRomanPS"/>
    </font>
    <font>
      <sz val="10"/>
      <color rgb="FF000000"/>
      <name val="Arial"/>
      <family val="2"/>
    </font>
    <font>
      <b/>
      <sz val="10"/>
      <color rgb="FF000000"/>
      <name val="Times"/>
      <family val="1"/>
    </font>
    <font>
      <sz val="11"/>
      <color rgb="FF000000"/>
      <name val="Calibri"/>
      <family val="2"/>
    </font>
    <font>
      <sz val="11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indexed="64"/>
      </top>
      <bottom style="hair">
        <color theme="1"/>
      </bottom>
      <diagonal/>
    </border>
    <border>
      <left/>
      <right style="hair">
        <color indexed="64"/>
      </right>
      <top style="thin">
        <color indexed="64"/>
      </top>
      <bottom style="hair">
        <color theme="1"/>
      </bottom>
      <diagonal/>
    </border>
    <border>
      <left/>
      <right style="thin">
        <color theme="0"/>
      </right>
      <top style="thin">
        <color indexed="64"/>
      </top>
      <bottom style="hair">
        <color theme="1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/>
      <top style="hair">
        <color theme="1"/>
      </top>
      <bottom/>
      <diagonal/>
    </border>
    <border>
      <left/>
      <right/>
      <top style="hair">
        <color theme="1"/>
      </top>
      <bottom style="hair">
        <color theme="1"/>
      </bottom>
      <diagonal/>
    </border>
    <border>
      <left/>
      <right style="hair">
        <color indexed="64"/>
      </right>
      <top style="hair">
        <color theme="1"/>
      </top>
      <bottom style="hair">
        <color theme="1"/>
      </bottom>
      <diagonal/>
    </border>
    <border>
      <left/>
      <right style="thin">
        <color theme="0"/>
      </right>
      <top style="hair">
        <color theme="1"/>
      </top>
      <bottom style="hair">
        <color theme="1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hair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hair">
        <color indexed="64"/>
      </left>
      <right/>
      <top style="thin">
        <color indexed="64"/>
      </top>
      <bottom style="hair">
        <color theme="1"/>
      </bottom>
      <diagonal/>
    </border>
    <border>
      <left style="hair">
        <color indexed="64"/>
      </left>
      <right/>
      <top style="hair">
        <color theme="1"/>
      </top>
      <bottom/>
      <diagonal/>
    </border>
    <border>
      <left/>
      <right/>
      <top/>
      <bottom style="thick">
        <color theme="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71">
    <xf numFmtId="0" fontId="0" fillId="0" borderId="0"/>
    <xf numFmtId="43" fontId="1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7" fontId="12" fillId="0" borderId="0"/>
    <xf numFmtId="0" fontId="24" fillId="0" borderId="30" applyNumberFormat="0" applyFill="0" applyAlignment="0" applyProtection="0"/>
    <xf numFmtId="0" fontId="23" fillId="0" borderId="0"/>
    <xf numFmtId="0" fontId="23" fillId="0" borderId="0"/>
    <xf numFmtId="9" fontId="23" fillId="0" borderId="0" applyFont="0" applyFill="0" applyBorder="0" applyAlignment="0" applyProtection="0"/>
    <xf numFmtId="0" fontId="23" fillId="0" borderId="0"/>
    <xf numFmtId="0" fontId="23" fillId="0" borderId="0"/>
    <xf numFmtId="43" fontId="23" fillId="0" borderId="0" applyFont="0" applyFill="0" applyBorder="0" applyAlignment="0" applyProtection="0"/>
    <xf numFmtId="172" fontId="27" fillId="0" borderId="0"/>
    <xf numFmtId="1" fontId="28" fillId="0" borderId="31" applyNumberFormat="0"/>
    <xf numFmtId="0" fontId="23" fillId="0" borderId="0"/>
    <xf numFmtId="0" fontId="1" fillId="0" borderId="0"/>
    <xf numFmtId="0" fontId="23" fillId="0" borderId="0"/>
    <xf numFmtId="9" fontId="23" fillId="0" borderId="0" applyFont="0" applyFill="0" applyBorder="0" applyAlignment="0" applyProtection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6" fillId="0" borderId="0"/>
    <xf numFmtId="40" fontId="26" fillId="0" borderId="0" applyFont="0" applyFill="0" applyBorder="0" applyAlignment="0" applyProtection="0"/>
    <xf numFmtId="0" fontId="26" fillId="0" borderId="0"/>
    <xf numFmtId="0" fontId="23" fillId="0" borderId="0"/>
    <xf numFmtId="1" fontId="28" fillId="0" borderId="31" applyNumberFormat="0"/>
    <xf numFmtId="0" fontId="1" fillId="0" borderId="0"/>
    <xf numFmtId="0" fontId="26" fillId="0" borderId="0"/>
    <xf numFmtId="0" fontId="11" fillId="0" borderId="0" applyFill="0" applyProtection="0"/>
    <xf numFmtId="1" fontId="28" fillId="0" borderId="31" applyNumberFormat="0"/>
    <xf numFmtId="43" fontId="1" fillId="0" borderId="0" applyFont="0" applyFill="0" applyBorder="0" applyAlignment="0" applyProtection="0"/>
    <xf numFmtId="0" fontId="1" fillId="0" borderId="0"/>
    <xf numFmtId="0" fontId="29" fillId="0" borderId="0"/>
    <xf numFmtId="0" fontId="30" fillId="0" borderId="0"/>
    <xf numFmtId="0" fontId="29" fillId="0" borderId="0"/>
    <xf numFmtId="0" fontId="1" fillId="0" borderId="0"/>
    <xf numFmtId="0" fontId="26" fillId="0" borderId="0"/>
    <xf numFmtId="0" fontId="11" fillId="0" borderId="0" applyFill="0" applyProtection="0"/>
    <xf numFmtId="1" fontId="28" fillId="0" borderId="31" applyNumberFormat="0"/>
    <xf numFmtId="0" fontId="1" fillId="0" borderId="0"/>
    <xf numFmtId="0" fontId="23" fillId="0" borderId="0"/>
    <xf numFmtId="0" fontId="29" fillId="0" borderId="0"/>
    <xf numFmtId="0" fontId="30" fillId="0" borderId="0"/>
    <xf numFmtId="0" fontId="23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0" fontId="26" fillId="0" borderId="0" applyFont="0" applyFill="0" applyBorder="0" applyAlignment="0" applyProtection="0"/>
    <xf numFmtId="0" fontId="1" fillId="0" borderId="0"/>
    <xf numFmtId="0" fontId="31" fillId="0" borderId="0" applyBorder="0"/>
    <xf numFmtId="0" fontId="1" fillId="0" borderId="0"/>
    <xf numFmtId="40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1" fillId="0" borderId="0" applyBorder="0"/>
    <xf numFmtId="0" fontId="1" fillId="0" borderId="0"/>
    <xf numFmtId="0" fontId="1" fillId="0" borderId="0"/>
    <xf numFmtId="1" fontId="28" fillId="0" borderId="31" applyNumberFormat="0"/>
    <xf numFmtId="1" fontId="28" fillId="0" borderId="31" applyNumberFormat="0"/>
    <xf numFmtId="1" fontId="28" fillId="0" borderId="31" applyNumberFormat="0"/>
    <xf numFmtId="1" fontId="28" fillId="0" borderId="31" applyNumberFormat="0"/>
    <xf numFmtId="0" fontId="32" fillId="0" borderId="0"/>
    <xf numFmtId="0" fontId="32" fillId="0" borderId="0"/>
  </cellStyleXfs>
  <cellXfs count="98">
    <xf numFmtId="0" fontId="0" fillId="0" borderId="0" xfId="0"/>
    <xf numFmtId="165" fontId="0" fillId="2" borderId="0" xfId="0" applyNumberFormat="1" applyFill="1"/>
    <xf numFmtId="164" fontId="9" fillId="2" borderId="0" xfId="0" applyNumberFormat="1" applyFont="1" applyFill="1" applyAlignment="1">
      <alignment horizontal="left" vertical="center" indent="2"/>
    </xf>
    <xf numFmtId="164" fontId="4" fillId="2" borderId="0" xfId="0" applyNumberFormat="1" applyFont="1" applyFill="1" applyAlignment="1">
      <alignment horizontal="right" vertical="center" indent="2"/>
    </xf>
    <xf numFmtId="164" fontId="9" fillId="2" borderId="1" xfId="0" applyNumberFormat="1" applyFont="1" applyFill="1" applyBorder="1" applyAlignment="1">
      <alignment horizontal="left" vertical="center" indent="2"/>
    </xf>
    <xf numFmtId="164" fontId="4" fillId="2" borderId="1" xfId="0" applyNumberFormat="1" applyFont="1" applyFill="1" applyBorder="1" applyAlignment="1">
      <alignment horizontal="right" vertical="center" indent="2"/>
    </xf>
    <xf numFmtId="0" fontId="5" fillId="2" borderId="0" xfId="0" applyFont="1" applyFill="1" applyAlignment="1">
      <alignment horizontal="center"/>
    </xf>
    <xf numFmtId="0" fontId="2" fillId="2" borderId="0" xfId="0" applyFont="1" applyFill="1" applyAlignment="1">
      <alignment vertical="center"/>
    </xf>
    <xf numFmtId="3" fontId="10" fillId="2" borderId="0" xfId="1" applyNumberFormat="1" applyFont="1" applyFill="1" applyBorder="1" applyAlignment="1">
      <alignment horizontal="right" vertical="center"/>
    </xf>
    <xf numFmtId="0" fontId="20" fillId="2" borderId="0" xfId="0" applyFont="1" applyFill="1"/>
    <xf numFmtId="0" fontId="7" fillId="2" borderId="0" xfId="0" applyFont="1" applyFill="1"/>
    <xf numFmtId="0" fontId="5" fillId="2" borderId="10" xfId="0" applyFont="1" applyFill="1" applyBorder="1"/>
    <xf numFmtId="0" fontId="5" fillId="2" borderId="14" xfId="0" applyFont="1" applyFill="1" applyBorder="1" applyAlignment="1">
      <alignment horizontal="center" vertical="center"/>
    </xf>
    <xf numFmtId="0" fontId="5" fillId="2" borderId="0" xfId="0" applyFont="1" applyFill="1"/>
    <xf numFmtId="0" fontId="10" fillId="2" borderId="0" xfId="0" applyFont="1" applyFill="1" applyAlignment="1">
      <alignment horizontal="center" vertical="center"/>
    </xf>
    <xf numFmtId="0" fontId="10" fillId="2" borderId="6" xfId="0" applyFont="1" applyFill="1" applyBorder="1" applyAlignment="1">
      <alignment horizontal="right" vertical="center" wrapText="1"/>
    </xf>
    <xf numFmtId="0" fontId="10" fillId="2" borderId="0" xfId="0" applyFont="1" applyFill="1"/>
    <xf numFmtId="0" fontId="15" fillId="2" borderId="4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right" vertical="center" wrapText="1"/>
    </xf>
    <xf numFmtId="166" fontId="3" fillId="2" borderId="7" xfId="1" applyNumberFormat="1" applyFont="1" applyFill="1" applyBorder="1" applyAlignment="1">
      <alignment horizontal="right" vertical="center"/>
    </xf>
    <xf numFmtId="166" fontId="3" fillId="2" borderId="0" xfId="1" applyNumberFormat="1" applyFont="1" applyFill="1" applyBorder="1" applyAlignment="1">
      <alignment horizontal="right" vertical="center"/>
    </xf>
    <xf numFmtId="3" fontId="2" fillId="2" borderId="0" xfId="1" applyNumberFormat="1" applyFont="1" applyFill="1" applyBorder="1" applyAlignment="1">
      <alignment horizontal="right" vertical="center"/>
    </xf>
    <xf numFmtId="0" fontId="14" fillId="2" borderId="5" xfId="0" applyFont="1" applyFill="1" applyBorder="1" applyAlignment="1">
      <alignment vertical="center"/>
    </xf>
    <xf numFmtId="168" fontId="10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166" fontId="6" fillId="2" borderId="0" xfId="1" applyNumberFormat="1" applyFont="1" applyFill="1" applyBorder="1" applyAlignment="1">
      <alignment horizontal="right" vertical="center"/>
    </xf>
    <xf numFmtId="3" fontId="1" fillId="2" borderId="0" xfId="1" applyNumberFormat="1" applyFont="1" applyFill="1" applyBorder="1" applyAlignment="1">
      <alignment horizontal="right" vertical="center"/>
    </xf>
    <xf numFmtId="3" fontId="1" fillId="2" borderId="0" xfId="0" applyNumberFormat="1" applyFont="1" applyFill="1" applyAlignment="1">
      <alignment horizontal="right" vertical="center"/>
    </xf>
    <xf numFmtId="166" fontId="6" fillId="2" borderId="7" xfId="1" applyNumberFormat="1" applyFont="1" applyFill="1" applyBorder="1" applyAlignment="1">
      <alignment horizontal="right" vertical="center"/>
    </xf>
    <xf numFmtId="0" fontId="22" fillId="2" borderId="0" xfId="0" applyFont="1" applyFill="1" applyAlignment="1">
      <alignment horizontal="right" vertical="center" wrapText="1"/>
    </xf>
    <xf numFmtId="168" fontId="5" fillId="2" borderId="0" xfId="0" applyNumberFormat="1" applyFont="1" applyFill="1" applyAlignment="1">
      <alignment vertical="center"/>
    </xf>
    <xf numFmtId="166" fontId="16" fillId="2" borderId="0" xfId="1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3" fontId="6" fillId="2" borderId="0" xfId="1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vertical="top"/>
    </xf>
    <xf numFmtId="0" fontId="5" fillId="2" borderId="9" xfId="0" applyFont="1" applyFill="1" applyBorder="1"/>
    <xf numFmtId="164" fontId="9" fillId="2" borderId="0" xfId="0" applyNumberFormat="1" applyFont="1" applyFill="1" applyAlignment="1">
      <alignment horizontal="left" vertical="center" wrapText="1" indent="2"/>
    </xf>
    <xf numFmtId="3" fontId="6" fillId="2" borderId="24" xfId="1" applyNumberFormat="1" applyFont="1" applyFill="1" applyBorder="1" applyAlignment="1">
      <alignment horizontal="right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25" xfId="0" applyFont="1" applyFill="1" applyBorder="1"/>
    <xf numFmtId="0" fontId="13" fillId="2" borderId="5" xfId="0" applyFont="1" applyFill="1" applyBorder="1" applyAlignment="1">
      <alignment vertical="top"/>
    </xf>
    <xf numFmtId="0" fontId="5" fillId="2" borderId="13" xfId="0" applyFont="1" applyFill="1" applyBorder="1"/>
    <xf numFmtId="0" fontId="5" fillId="2" borderId="14" xfId="0" applyFont="1" applyFill="1" applyBorder="1"/>
    <xf numFmtId="0" fontId="10" fillId="2" borderId="27" xfId="0" applyFont="1" applyFill="1" applyBorder="1" applyAlignment="1">
      <alignment horizontal="left" vertical="center"/>
    </xf>
    <xf numFmtId="0" fontId="5" fillId="2" borderId="13" xfId="0" applyFont="1" applyFill="1" applyBorder="1" applyAlignment="1">
      <alignment horizontal="left" vertical="center"/>
    </xf>
    <xf numFmtId="0" fontId="5" fillId="2" borderId="13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/>
    </xf>
    <xf numFmtId="0" fontId="15" fillId="2" borderId="3" xfId="0" applyFont="1" applyFill="1" applyBorder="1" applyAlignment="1">
      <alignment horizontal="right" vertical="center" wrapText="1"/>
    </xf>
    <xf numFmtId="166" fontId="6" fillId="2" borderId="26" xfId="1" applyNumberFormat="1" applyFont="1" applyFill="1" applyBorder="1" applyAlignment="1">
      <alignment horizontal="right" vertical="center"/>
    </xf>
    <xf numFmtId="3" fontId="0" fillId="2" borderId="0" xfId="0" applyNumberFormat="1" applyFill="1" applyAlignment="1">
      <alignment horizontal="right" vertical="center"/>
    </xf>
    <xf numFmtId="3" fontId="0" fillId="2" borderId="1" xfId="0" applyNumberFormat="1" applyFill="1" applyBorder="1" applyAlignment="1">
      <alignment horizontal="right" vertical="center"/>
    </xf>
    <xf numFmtId="0" fontId="5" fillId="2" borderId="27" xfId="0" applyFont="1" applyFill="1" applyBorder="1"/>
    <xf numFmtId="0" fontId="5" fillId="2" borderId="2" xfId="0" applyFont="1" applyFill="1" applyBorder="1"/>
    <xf numFmtId="0" fontId="5" fillId="2" borderId="27" xfId="0" applyFont="1" applyFill="1" applyBorder="1" applyAlignment="1">
      <alignment horizontal="center" vertical="center"/>
    </xf>
    <xf numFmtId="0" fontId="0" fillId="2" borderId="0" xfId="0" applyFill="1" applyAlignment="1">
      <alignment vertical="top"/>
    </xf>
    <xf numFmtId="0" fontId="0" fillId="2" borderId="9" xfId="0" applyFill="1" applyBorder="1"/>
    <xf numFmtId="0" fontId="0" fillId="2" borderId="11" xfId="0" applyFill="1" applyBorder="1"/>
    <xf numFmtId="1" fontId="5" fillId="2" borderId="0" xfId="0" applyNumberFormat="1" applyFont="1" applyFill="1" applyAlignment="1">
      <alignment horizontal="right" indent="1"/>
    </xf>
    <xf numFmtId="3" fontId="2" fillId="2" borderId="6" xfId="1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10" fillId="2" borderId="19" xfId="0" applyFont="1" applyFill="1" applyBorder="1" applyAlignment="1">
      <alignment horizontal="right" vertical="center" wrapText="1"/>
    </xf>
    <xf numFmtId="0" fontId="10" fillId="2" borderId="0" xfId="0" applyFont="1" applyFill="1" applyAlignment="1">
      <alignment horizontal="right" vertical="center" wrapText="1"/>
    </xf>
    <xf numFmtId="3" fontId="5" fillId="2" borderId="0" xfId="0" applyNumberFormat="1" applyFont="1" applyFill="1"/>
    <xf numFmtId="3" fontId="1" fillId="2" borderId="6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/>
    </xf>
    <xf numFmtId="166" fontId="16" fillId="2" borderId="1" xfId="1" applyNumberFormat="1" applyFont="1" applyFill="1" applyBorder="1" applyAlignment="1">
      <alignment horizontal="right" vertical="center"/>
    </xf>
    <xf numFmtId="0" fontId="22" fillId="2" borderId="1" xfId="0" applyFont="1" applyFill="1" applyBorder="1" applyAlignment="1">
      <alignment horizontal="right" vertical="center" wrapText="1"/>
    </xf>
    <xf numFmtId="0" fontId="8" fillId="2" borderId="27" xfId="0" applyFont="1" applyFill="1" applyBorder="1" applyAlignment="1">
      <alignment vertical="center"/>
    </xf>
    <xf numFmtId="166" fontId="6" fillId="2" borderId="4" xfId="1" applyNumberFormat="1" applyFont="1" applyFill="1" applyBorder="1" applyAlignment="1">
      <alignment horizontal="right" vertical="center"/>
    </xf>
    <xf numFmtId="3" fontId="1" fillId="2" borderId="1" xfId="1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164" fontId="25" fillId="2" borderId="8" xfId="0" applyNumberFormat="1" applyFont="1" applyFill="1" applyBorder="1" applyAlignment="1">
      <alignment horizontal="right" vertical="center"/>
    </xf>
    <xf numFmtId="3" fontId="1" fillId="2" borderId="3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10" fillId="2" borderId="19" xfId="0" applyFont="1" applyFill="1" applyBorder="1" applyAlignment="1">
      <alignment horizontal="right" vertical="center" wrapText="1"/>
    </xf>
    <xf numFmtId="0" fontId="10" fillId="2" borderId="0" xfId="0" applyFont="1" applyFill="1" applyAlignment="1">
      <alignment horizontal="right" vertical="center" wrapText="1"/>
    </xf>
    <xf numFmtId="0" fontId="21" fillId="2" borderId="20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21" fillId="2" borderId="21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right" vertical="center" wrapText="1"/>
    </xf>
    <xf numFmtId="0" fontId="10" fillId="2" borderId="7" xfId="0" applyFont="1" applyFill="1" applyBorder="1" applyAlignment="1">
      <alignment horizontal="right" vertical="center" wrapText="1"/>
    </xf>
    <xf numFmtId="0" fontId="10" fillId="2" borderId="17" xfId="0" applyFont="1" applyFill="1" applyBorder="1" applyAlignment="1">
      <alignment horizontal="center" vertical="center"/>
    </xf>
    <xf numFmtId="0" fontId="21" fillId="2" borderId="22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left" vertical="center" wrapText="1"/>
    </xf>
    <xf numFmtId="0" fontId="10" fillId="2" borderId="23" xfId="0" applyFont="1" applyFill="1" applyBorder="1" applyAlignment="1">
      <alignment horizontal="left" vertical="center" wrapText="1"/>
    </xf>
    <xf numFmtId="0" fontId="10" fillId="2" borderId="24" xfId="0" applyFont="1" applyFill="1" applyBorder="1" applyAlignment="1">
      <alignment horizontal="left" vertical="center" wrapText="1"/>
    </xf>
    <xf numFmtId="0" fontId="19" fillId="2" borderId="5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15" fillId="2" borderId="18" xfId="0" applyFont="1" applyFill="1" applyBorder="1" applyAlignment="1">
      <alignment horizontal="right" vertical="center"/>
    </xf>
    <xf numFmtId="0" fontId="15" fillId="2" borderId="23" xfId="0" applyFont="1" applyFill="1" applyBorder="1" applyAlignment="1">
      <alignment horizontal="right" vertical="center"/>
    </xf>
    <xf numFmtId="0" fontId="15" fillId="2" borderId="0" xfId="0" applyFont="1" applyFill="1" applyAlignment="1">
      <alignment horizontal="right" vertical="center"/>
    </xf>
    <xf numFmtId="0" fontId="15" fillId="2" borderId="1" xfId="0" applyFont="1" applyFill="1" applyBorder="1" applyAlignment="1">
      <alignment horizontal="right" vertical="center"/>
    </xf>
  </cellXfs>
  <cellStyles count="71">
    <cellStyle name="1" xfId="7" xr:uid="{00000000-0005-0000-0000-000000000000}"/>
    <cellStyle name="Comma" xfId="1" builtinId="3"/>
    <cellStyle name="Comma 2" xfId="2" xr:uid="{00000000-0005-0000-0000-000002000000}"/>
    <cellStyle name="Comma 2 2" xfId="51" xr:uid="{9A84C4CD-F55D-4D7F-A24D-2331BEF12D2F}"/>
    <cellStyle name="Comma 2 2 2 5" xfId="32" xr:uid="{72CAE074-9478-48BE-827F-7C347CA8E33E}"/>
    <cellStyle name="Comma 2 3" xfId="58" xr:uid="{48917DD4-5850-420F-B56E-6D1242EC9C7D}"/>
    <cellStyle name="Comma 2 4" xfId="24" xr:uid="{25E79544-726A-40BC-9B88-F4040A358A37}"/>
    <cellStyle name="Comma 3" xfId="11" xr:uid="{B8EE6C01-62F8-4757-AEA0-A8E2BB20DD32}"/>
    <cellStyle name="Comma 3 2" xfId="54" xr:uid="{32AB1500-45AA-4601-AE5B-CC2189D86C97}"/>
    <cellStyle name="Heading 1 2" xfId="5" xr:uid="{00000000-0005-0000-0000-000003000000}"/>
    <cellStyle name="Normal" xfId="0" builtinId="0"/>
    <cellStyle name="Normal - Style1" xfId="12" xr:uid="{643D6BAF-51F0-40E9-A034-4148317B748D}"/>
    <cellStyle name="Normal 10" xfId="18" xr:uid="{53C320C8-74A4-4753-953E-745E7CA03BF9}"/>
    <cellStyle name="Normal 11" xfId="29" xr:uid="{C334F9A6-404A-429F-AAC8-A64A5D797F6B}"/>
    <cellStyle name="Normal 12" xfId="31" xr:uid="{AD19A09E-E36B-4581-9623-F54EE49DE1A7}"/>
    <cellStyle name="Normal 13" xfId="40" xr:uid="{8F3E15E1-866E-4642-A160-6EC78A16082E}"/>
    <cellStyle name="Normal 14" xfId="65" xr:uid="{38102293-679E-4BC4-8C21-B50A9352FE0D}"/>
    <cellStyle name="Normal 15" xfId="66" xr:uid="{DDD174B3-A44D-4519-9D5A-E09E51F6BD36}"/>
    <cellStyle name="Normal 16" xfId="67" xr:uid="{2B037F2C-6E53-4DFC-BCEF-4BAE4D22C99F}"/>
    <cellStyle name="Normal 17" xfId="68" xr:uid="{862E1F38-3D0E-4A33-9EDA-CE90F84B8E45}"/>
    <cellStyle name="Normal 18" xfId="69" xr:uid="{CF87BC40-E55D-4F82-AE28-8FA1017CE6B1}"/>
    <cellStyle name="Normal 19" xfId="70" xr:uid="{FA237C1A-38D9-46F9-9E54-DD0D4DE6F649}"/>
    <cellStyle name="Normal 2" xfId="6" xr:uid="{00000000-0005-0000-0000-000006000000}"/>
    <cellStyle name="Normal 2 2" xfId="13" xr:uid="{E1B4ADD7-AF9F-4C31-814B-2F7CCD24FB28}"/>
    <cellStyle name="Normal 2 2 2" xfId="25" xr:uid="{86D4674A-12DC-467D-8791-E9A1C7FC3D5C}"/>
    <cellStyle name="Normal 2 2 2 2" xfId="49" xr:uid="{E5E93CD8-FF9A-48B1-ADA9-AB3C731E6334}"/>
    <cellStyle name="Normal 2 2 3" xfId="26" xr:uid="{A9406696-2B5F-40B4-B07A-9A75502DB3A9}"/>
    <cellStyle name="Normal 2 2 3 2" xfId="47" xr:uid="{F69FCC6A-DC9B-4565-AD31-066A6C2F5064}"/>
    <cellStyle name="Normal 2 2 4" xfId="43" xr:uid="{6F0840CA-9553-405D-ACE5-D01A72852DAD}"/>
    <cellStyle name="Normal 2 3" xfId="28" xr:uid="{E13F57EA-1139-4D18-983A-599F278AD76F}"/>
    <cellStyle name="Normal 2 3 2" xfId="39" xr:uid="{0043EE02-D5BD-4812-AD16-BFACC7EF42A8}"/>
    <cellStyle name="Normal 2 3 3" xfId="42" xr:uid="{0A8706C9-91EC-4327-A8A0-F2E5BA34A857}"/>
    <cellStyle name="Normal 2 4" xfId="30" xr:uid="{20B2D89D-D384-47E8-A9EE-FCD14F76982F}"/>
    <cellStyle name="Normal 2 4 2" xfId="50" xr:uid="{3F0CEA5C-059B-43A9-859D-A965B48327F7}"/>
    <cellStyle name="Normal 2 5" xfId="34" xr:uid="{CE7AC479-92A4-4367-8F5E-D56B9C5A1031}"/>
    <cellStyle name="Normal 3" xfId="4" xr:uid="{00000000-0005-0000-0000-000007000000}"/>
    <cellStyle name="Normal 3 2" xfId="27" xr:uid="{D8C0391F-9AA5-43CD-9EDF-E1CEE95293DA}"/>
    <cellStyle name="Normal 3 2 2" xfId="36" xr:uid="{519BA7B2-00D0-4BC8-9FC5-2049B7FF832F}"/>
    <cellStyle name="Normal 3 2 2 2" xfId="61" xr:uid="{FFD9FBF6-074E-4300-A11B-1E9E248674A4}"/>
    <cellStyle name="Normal 3 3" xfId="45" xr:uid="{96442A53-EA32-4F89-842D-FC2B3500B36F}"/>
    <cellStyle name="Normal 3 3 2" xfId="64" xr:uid="{FC90F908-F2F6-489E-BDC8-B211A625F9C1}"/>
    <cellStyle name="Normal 3 4" xfId="55" xr:uid="{8D94B436-169A-4EF4-AF1F-BD2D38E48701}"/>
    <cellStyle name="Normal 3 5" xfId="59" xr:uid="{20B92D94-623A-4A41-B83E-988C78EE9919}"/>
    <cellStyle name="Normal 3 6" xfId="14" xr:uid="{2260A489-F0D9-40BA-A22E-29EA47F1B2F4}"/>
    <cellStyle name="Normal 4" xfId="19" xr:uid="{D3B53A52-2AD8-4381-AB54-845A42EF1FF2}"/>
    <cellStyle name="Normal 4 2" xfId="15" xr:uid="{861AA663-ADE1-4537-934E-8307E5FD8F74}"/>
    <cellStyle name="Normal 4 2 2" xfId="20" xr:uid="{E8677BA3-8211-444C-BEC4-9A07A188675B}"/>
    <cellStyle name="Normal 4 2 3" xfId="44" xr:uid="{A1A62C66-066C-4E8B-898C-FFCDC593C940}"/>
    <cellStyle name="Normal 4 3" xfId="35" xr:uid="{41EDC26E-37D1-45EB-B40D-C33CA90D2064}"/>
    <cellStyle name="Normal 4 3 2" xfId="52" xr:uid="{F0BD437D-A11C-4FCC-8D12-ECC542C171DB}"/>
    <cellStyle name="Normal 4 4" xfId="57" xr:uid="{644A2FD9-99FD-44AF-AD6A-7DA7696F10CB}"/>
    <cellStyle name="Normal 5" xfId="16" xr:uid="{497704D6-52EF-4ABE-A3CD-97569A2A33A7}"/>
    <cellStyle name="Normal 5 2" xfId="9" xr:uid="{00CB0B8C-510E-4BED-8B9B-553F22BD15C7}"/>
    <cellStyle name="Normal 5 2 2" xfId="60" xr:uid="{C310ED55-448A-4742-B398-B242C3A89A52}"/>
    <cellStyle name="Normal 5 3" xfId="33" xr:uid="{B6E770DA-49EF-4C68-912F-2AD9E34AB464}"/>
    <cellStyle name="Normal 5 4" xfId="46" xr:uid="{439C9414-9BA2-497D-BF7E-0C5A82DE1171}"/>
    <cellStyle name="Normal 6" xfId="21" xr:uid="{FF1D5E57-8C3F-43A7-8100-05F86404E24E}"/>
    <cellStyle name="Normal 6 2" xfId="37" xr:uid="{BF19C48D-9054-4CB1-8B26-C788F7386A5B}"/>
    <cellStyle name="Normal 6 2 2" xfId="62" xr:uid="{8DCBD4A4-A7DB-4626-B9AE-A2DBD111A1EA}"/>
    <cellStyle name="Normal 6 3" xfId="48" xr:uid="{EF61BC19-A02A-4B29-B5E5-F8ADBFFE6AF9}"/>
    <cellStyle name="Normal 7" xfId="22" xr:uid="{5E137597-5161-4D95-90E4-F6DC879E5B22}"/>
    <cellStyle name="Normal 7 2" xfId="38" xr:uid="{AF7B1DEB-2498-4714-A82C-DA80CF2C533D}"/>
    <cellStyle name="Normal 7 2 2" xfId="53" xr:uid="{72B3ACED-6426-4333-A31F-F7A584556C09}"/>
    <cellStyle name="Normal 7 3" xfId="63" xr:uid="{479EC22B-EFA4-4A4A-859B-B213AB646001}"/>
    <cellStyle name="Normal 7 4" xfId="41" xr:uid="{2E7F84E1-ECE1-404D-A212-C39658E7599D}"/>
    <cellStyle name="Normal 8" xfId="23" xr:uid="{CEB51C94-2E45-4D5B-9F0F-359FEE19D53C}"/>
    <cellStyle name="Normal 8 2" xfId="56" xr:uid="{286B7DE3-B5D9-42D4-91CA-A0F00AB06695}"/>
    <cellStyle name="Normal 9" xfId="10" xr:uid="{585AC317-7540-4658-AB5A-C34FB49F1152}"/>
    <cellStyle name="Percent 2" xfId="3" xr:uid="{00000000-0005-0000-0000-00000E000000}"/>
    <cellStyle name="Percent 2 2" xfId="8" xr:uid="{67C19ACC-B2FB-4E73-ACA6-0EF4958B92CE}"/>
    <cellStyle name="Percent 2 3" xfId="17" xr:uid="{2ABB9611-6919-4949-B383-4EF485E15F01}"/>
  </cellStyles>
  <dxfs count="0"/>
  <tableStyles count="0" defaultTableStyle="TableStyleMedium2" defaultPivotStyle="PivotStyleLight16"/>
  <colors>
    <mruColors>
      <color rgb="FF9BC2E6"/>
      <color rgb="FF003399"/>
      <color rgb="FFEDF1F9"/>
      <color rgb="FFAEAAAA"/>
      <color rgb="FF33CCCC"/>
      <color rgb="FFEEEEEE"/>
      <color rgb="FF7E5400"/>
      <color rgb="FFFFC5C5"/>
      <color rgb="FFFF6969"/>
      <color rgb="FFFFEF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  <a:latin typeface="+mj-lt"/>
              </a:rPr>
              <a:t>Figure 8.19: Percentage of detainees reported by type of offence and sex, 2024</a:t>
            </a:r>
            <a:endParaRPr lang="en-US" sz="1600">
              <a:effectLst/>
              <a:latin typeface="+mj-lt"/>
            </a:endParaRPr>
          </a:p>
        </c:rich>
      </c:tx>
      <c:layout>
        <c:manualLayout>
          <c:xMode val="edge"/>
          <c:yMode val="edge"/>
          <c:x val="0.25889657663512516"/>
          <c:y val="3.706598741481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5712559457748407E-2"/>
          <c:y val="0.17171296296296296"/>
          <c:w val="0.90046768228295926"/>
          <c:h val="0.6525499493781419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'8.13'!$GI$42</c:f>
              <c:strCache>
                <c:ptCount val="1"/>
                <c:pt idx="0">
                  <c:v>Male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'8.13'!$GD$43:$GD$54</c15:sqref>
                  </c15:fullRef>
                </c:ext>
              </c:extLst>
              <c:f>('8.13'!$GD$43:$GD$47,'8.13'!$GD$49:$GD$52,'8.13'!$GD$54)</c:f>
              <c:strCache>
                <c:ptCount val="10"/>
                <c:pt idx="0">
                  <c:v>Assault</c:v>
                </c:pt>
                <c:pt idx="1">
                  <c:v>Theft</c:v>
                </c:pt>
                <c:pt idx="2">
                  <c:v>Robbery</c:v>
                </c:pt>
                <c:pt idx="3">
                  <c:v>Drugs</c:v>
                </c:pt>
                <c:pt idx="4">
                  <c:v>Sexual Offences</c:v>
                </c:pt>
                <c:pt idx="5">
                  <c:v>Domestic violence</c:v>
                </c:pt>
                <c:pt idx="6">
                  <c:v>Counterfeit and forgery</c:v>
                </c:pt>
                <c:pt idx="7">
                  <c:v>Vandalism</c:v>
                </c:pt>
                <c:pt idx="8">
                  <c:v>Embezzlement</c:v>
                </c:pt>
                <c:pt idx="9">
                  <c:v>Others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'8.13'!$GI$43:$GI$54</c15:sqref>
                  </c15:fullRef>
                </c:ext>
              </c:extLst>
              <c:f>('8.13'!$GI$43:$GI$47,'8.13'!$GI$49:$GI$52,'8.13'!$GI$54)</c:f>
              <c:numCache>
                <c:formatCode>0</c:formatCode>
                <c:ptCount val="10"/>
                <c:pt idx="0">
                  <c:v>97.734627831715216</c:v>
                </c:pt>
                <c:pt idx="1">
                  <c:v>99.2</c:v>
                </c:pt>
                <c:pt idx="2">
                  <c:v>93.714285714285722</c:v>
                </c:pt>
                <c:pt idx="3">
                  <c:v>96.277372262773724</c:v>
                </c:pt>
                <c:pt idx="4">
                  <c:v>71.428571428571431</c:v>
                </c:pt>
                <c:pt idx="5">
                  <c:v>100</c:v>
                </c:pt>
                <c:pt idx="6">
                  <c:v>85.714285714285708</c:v>
                </c:pt>
                <c:pt idx="7">
                  <c:v>100</c:v>
                </c:pt>
                <c:pt idx="8">
                  <c:v>83.333333333333343</c:v>
                </c:pt>
                <c:pt idx="9">
                  <c:v>96.216216216216225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A7-4F78-83CD-571957C46433}"/>
            </c:ext>
          </c:extLst>
        </c:ser>
        <c:ser>
          <c:idx val="1"/>
          <c:order val="1"/>
          <c:tx>
            <c:strRef>
              <c:f>'8.13'!$GJ$42</c:f>
              <c:strCache>
                <c:ptCount val="1"/>
                <c:pt idx="0">
                  <c:v>Female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'8.13'!$GD$43:$GD$54</c15:sqref>
                  </c15:fullRef>
                </c:ext>
              </c:extLst>
              <c:f>('8.13'!$GD$43:$GD$47,'8.13'!$GD$49:$GD$52,'8.13'!$GD$54)</c:f>
              <c:strCache>
                <c:ptCount val="10"/>
                <c:pt idx="0">
                  <c:v>Assault</c:v>
                </c:pt>
                <c:pt idx="1">
                  <c:v>Theft</c:v>
                </c:pt>
                <c:pt idx="2">
                  <c:v>Robbery</c:v>
                </c:pt>
                <c:pt idx="3">
                  <c:v>Drugs</c:v>
                </c:pt>
                <c:pt idx="4">
                  <c:v>Sexual Offences</c:v>
                </c:pt>
                <c:pt idx="5">
                  <c:v>Domestic violence</c:v>
                </c:pt>
                <c:pt idx="6">
                  <c:v>Counterfeit and forgery</c:v>
                </c:pt>
                <c:pt idx="7">
                  <c:v>Vandalism</c:v>
                </c:pt>
                <c:pt idx="8">
                  <c:v>Embezzlement</c:v>
                </c:pt>
                <c:pt idx="9">
                  <c:v>Others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'8.13'!$GJ$43:$GJ$54</c15:sqref>
                  </c15:fullRef>
                </c:ext>
              </c:extLst>
              <c:f>('8.13'!$GJ$43:$GJ$47,'8.13'!$GJ$49:$GJ$52,'8.13'!$GJ$54)</c:f>
              <c:numCache>
                <c:formatCode>0</c:formatCode>
                <c:ptCount val="10"/>
                <c:pt idx="0">
                  <c:v>2.2653721682847898</c:v>
                </c:pt>
                <c:pt idx="1">
                  <c:v>0.8</c:v>
                </c:pt>
                <c:pt idx="2">
                  <c:v>6.2857142857142865</c:v>
                </c:pt>
                <c:pt idx="3">
                  <c:v>3.722627737226277</c:v>
                </c:pt>
                <c:pt idx="4">
                  <c:v>28.571428571428569</c:v>
                </c:pt>
                <c:pt idx="5">
                  <c:v>0</c:v>
                </c:pt>
                <c:pt idx="6">
                  <c:v>14.285714285714285</c:v>
                </c:pt>
                <c:pt idx="7">
                  <c:v>0</c:v>
                </c:pt>
                <c:pt idx="8">
                  <c:v>16.666666666666664</c:v>
                </c:pt>
                <c:pt idx="9">
                  <c:v>3.7837837837837842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A7-4F78-83CD-571957C464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2157824"/>
        <c:axId val="132159360"/>
      </c:barChart>
      <c:catAx>
        <c:axId val="132157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159360"/>
        <c:crosses val="autoZero"/>
        <c:auto val="1"/>
        <c:lblAlgn val="ctr"/>
        <c:lblOffset val="100"/>
        <c:noMultiLvlLbl val="0"/>
      </c:catAx>
      <c:valAx>
        <c:axId val="13215936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157824"/>
        <c:crosses val="autoZero"/>
        <c:crossBetween val="between"/>
      </c:valAx>
      <c:spPr>
        <a:noFill/>
        <a:ln>
          <a:solidFill>
            <a:schemeClr val="bg1">
              <a:lumMod val="50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11729317290505029"/>
          <c:y val="0.8836789411351873"/>
          <c:w val="0.21202311283725028"/>
          <c:h val="9.20656417229581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1573055</xdr:colOff>
      <xdr:row>34</xdr:row>
      <xdr:rowOff>129581</xdr:rowOff>
    </xdr:from>
    <xdr:to>
      <xdr:col>16</xdr:col>
      <xdr:colOff>1114299</xdr:colOff>
      <xdr:row>55</xdr:row>
      <xdr:rowOff>104908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leserver\ST4\Dissemination\Publications\Statistical%20Year%20Book\YEARBOOK%202025\Final\law%20and%20order\New%20folder\8%20LAW%20AND%20ORDER_MPS%20Final.xlsx" TargetMode="External"/><Relationship Id="rId1" Type="http://schemas.openxmlformats.org/officeDocument/2006/relationships/externalLinkPath" Target="8%20LAW%20AND%20ORDER_MPS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8.1"/>
      <sheetName val="8.2"/>
      <sheetName val="8.3"/>
      <sheetName val="8.4"/>
      <sheetName val="8.5"/>
      <sheetName val="8.6"/>
      <sheetName val="8.7"/>
      <sheetName val="8.8"/>
      <sheetName val="8.9"/>
      <sheetName val="8.10"/>
      <sheetName val="8.11"/>
      <sheetName val="8.12"/>
      <sheetName val="8.13"/>
      <sheetName val="8.14"/>
      <sheetName val="8.15"/>
      <sheetName val="8.16"/>
      <sheetName val="8.17"/>
      <sheetName val="8.18"/>
      <sheetName val="8.19"/>
      <sheetName val="8.20"/>
      <sheetName val="8.21"/>
      <sheetName val="8.22"/>
      <sheetName val="8.23"/>
      <sheetName val="8.24"/>
      <sheetName val="8.25"/>
      <sheetName val="8.26"/>
      <sheetName val="8.27"/>
      <sheetName val="2.28"/>
      <sheetName val="2.29"/>
      <sheetName val="8.30"/>
      <sheetName val="8.31"/>
      <sheetName val="8.32"/>
      <sheetName val="8.33"/>
      <sheetName val="8.34"/>
      <sheetName val="8.35"/>
      <sheetName val="8.36"/>
      <sheetName val="8.37"/>
      <sheetName val="8.38"/>
      <sheetName val="8.39"/>
      <sheetName val="8.40"/>
      <sheetName val="8.41"/>
      <sheetName val="8.42"/>
      <sheetName val="8.43"/>
      <sheetName val="8.44"/>
      <sheetName val="8.45"/>
      <sheetName val="8.46"/>
      <sheetName val="8.47"/>
      <sheetName val="8.48"/>
      <sheetName val="8.49"/>
      <sheetName val="8.50"/>
      <sheetName val="8.51"/>
      <sheetName val="8.52"/>
      <sheetName val="8.53"/>
      <sheetName val="8.54"/>
      <sheetName val="8.55"/>
      <sheetName val="8.56"/>
      <sheetName val="8.57"/>
      <sheetName val="8.58"/>
      <sheetName val="8.59"/>
      <sheetName val="8.60"/>
      <sheetName val="8.61"/>
      <sheetName val="8.62"/>
      <sheetName val="8.63"/>
      <sheetName val="8.64"/>
      <sheetName val="8.65"/>
      <sheetName val="8.66"/>
      <sheetName val="8.67"/>
      <sheetName val="8.68"/>
    </sheetNames>
    <sheetDataSet>
      <sheetData sheetId="0">
        <row r="6">
          <cell r="A6" t="str">
            <v>Theft</v>
          </cell>
          <cell r="B6">
            <v>3903</v>
          </cell>
          <cell r="C6">
            <v>4007</v>
          </cell>
          <cell r="D6">
            <v>4734</v>
          </cell>
          <cell r="E6">
            <v>6571</v>
          </cell>
          <cell r="F6">
            <v>6683</v>
          </cell>
          <cell r="G6">
            <v>5080</v>
          </cell>
          <cell r="H6">
            <v>4008</v>
          </cell>
          <cell r="I6">
            <v>3616</v>
          </cell>
          <cell r="J6">
            <v>3503</v>
          </cell>
          <cell r="K6">
            <v>3270</v>
          </cell>
          <cell r="L6">
            <v>4554</v>
          </cell>
          <cell r="M6">
            <v>3581</v>
          </cell>
          <cell r="N6">
            <v>4662</v>
          </cell>
          <cell r="O6">
            <v>3982</v>
          </cell>
          <cell r="P6">
            <v>3825</v>
          </cell>
          <cell r="Q6">
            <v>3767</v>
          </cell>
        </row>
        <row r="7">
          <cell r="A7" t="str">
            <v>Traffic accidents</v>
          </cell>
          <cell r="B7">
            <v>3838</v>
          </cell>
          <cell r="C7">
            <v>3013</v>
          </cell>
          <cell r="D7">
            <v>2251</v>
          </cell>
          <cell r="E7">
            <v>1974</v>
          </cell>
          <cell r="F7">
            <v>1930</v>
          </cell>
          <cell r="G7">
            <v>2137</v>
          </cell>
          <cell r="H7">
            <v>2044</v>
          </cell>
          <cell r="I7">
            <v>2242</v>
          </cell>
          <cell r="J7">
            <v>2105</v>
          </cell>
          <cell r="K7">
            <v>2007</v>
          </cell>
          <cell r="L7">
            <v>2324</v>
          </cell>
          <cell r="M7">
            <v>1390</v>
          </cell>
          <cell r="N7">
            <v>1553</v>
          </cell>
          <cell r="O7">
            <v>1618</v>
          </cell>
          <cell r="P7">
            <v>2298</v>
          </cell>
          <cell r="Q7">
            <v>2882</v>
          </cell>
        </row>
        <row r="8">
          <cell r="A8" t="str">
            <v>Drugs</v>
          </cell>
          <cell r="B8">
            <v>2484</v>
          </cell>
          <cell r="C8">
            <v>2366</v>
          </cell>
          <cell r="D8">
            <v>1823</v>
          </cell>
          <cell r="E8">
            <v>2534</v>
          </cell>
          <cell r="F8">
            <v>3965</v>
          </cell>
          <cell r="G8">
            <v>3140</v>
          </cell>
          <cell r="H8">
            <v>2079</v>
          </cell>
          <cell r="I8">
            <v>2375</v>
          </cell>
          <cell r="J8">
            <v>2038</v>
          </cell>
          <cell r="K8">
            <v>2230</v>
          </cell>
          <cell r="L8">
            <v>2188</v>
          </cell>
          <cell r="M8">
            <v>1425</v>
          </cell>
          <cell r="N8">
            <v>1440</v>
          </cell>
          <cell r="O8">
            <v>1429</v>
          </cell>
          <cell r="P8">
            <v>1732</v>
          </cell>
          <cell r="Q8">
            <v>1687</v>
          </cell>
        </row>
        <row r="9">
          <cell r="A9" t="str">
            <v>Lost Items</v>
          </cell>
          <cell r="B9">
            <v>1520</v>
          </cell>
          <cell r="C9">
            <v>2139</v>
          </cell>
          <cell r="D9">
            <v>1480</v>
          </cell>
          <cell r="E9">
            <v>1508</v>
          </cell>
          <cell r="F9">
            <v>1983</v>
          </cell>
          <cell r="G9">
            <v>2014</v>
          </cell>
          <cell r="H9">
            <v>1712</v>
          </cell>
          <cell r="I9">
            <v>1829</v>
          </cell>
          <cell r="J9">
            <v>1655</v>
          </cell>
          <cell r="K9">
            <v>1787</v>
          </cell>
          <cell r="L9">
            <v>1814</v>
          </cell>
          <cell r="M9">
            <v>744</v>
          </cell>
          <cell r="N9">
            <v>974</v>
          </cell>
          <cell r="O9">
            <v>1412</v>
          </cell>
          <cell r="P9">
            <v>1482</v>
          </cell>
          <cell r="Q9">
            <v>1028</v>
          </cell>
        </row>
        <row r="10">
          <cell r="A10" t="str">
            <v>Assault</v>
          </cell>
          <cell r="B10">
            <v>1602</v>
          </cell>
          <cell r="C10">
            <v>2000</v>
          </cell>
          <cell r="D10">
            <v>1320</v>
          </cell>
          <cell r="E10">
            <v>1264</v>
          </cell>
          <cell r="F10">
            <v>1289</v>
          </cell>
          <cell r="G10">
            <v>1062</v>
          </cell>
          <cell r="H10">
            <v>944</v>
          </cell>
          <cell r="I10">
            <v>781</v>
          </cell>
          <cell r="J10">
            <v>770</v>
          </cell>
          <cell r="K10">
            <v>753</v>
          </cell>
          <cell r="L10">
            <v>631</v>
          </cell>
          <cell r="M10">
            <v>661</v>
          </cell>
          <cell r="N10">
            <v>610</v>
          </cell>
          <cell r="O10">
            <v>521</v>
          </cell>
          <cell r="P10">
            <v>655</v>
          </cell>
          <cell r="Q10">
            <v>710</v>
          </cell>
        </row>
        <row r="11">
          <cell r="A11" t="str">
            <v>Vandalism</v>
          </cell>
          <cell r="B11">
            <v>648</v>
          </cell>
          <cell r="C11">
            <v>902</v>
          </cell>
          <cell r="D11">
            <v>775</v>
          </cell>
          <cell r="E11">
            <v>880</v>
          </cell>
          <cell r="F11">
            <v>728</v>
          </cell>
          <cell r="G11">
            <v>520</v>
          </cell>
          <cell r="H11">
            <v>541</v>
          </cell>
          <cell r="I11">
            <v>359</v>
          </cell>
          <cell r="J11">
            <v>455</v>
          </cell>
          <cell r="K11">
            <v>472</v>
          </cell>
          <cell r="L11">
            <v>467</v>
          </cell>
          <cell r="M11">
            <v>395</v>
          </cell>
          <cell r="N11">
            <v>503</v>
          </cell>
          <cell r="O11">
            <v>482</v>
          </cell>
          <cell r="P11">
            <v>612</v>
          </cell>
          <cell r="Q11">
            <v>672</v>
          </cell>
        </row>
        <row r="12">
          <cell r="A12" t="str">
            <v>Robbery</v>
          </cell>
          <cell r="B12">
            <v>596</v>
          </cell>
          <cell r="C12">
            <v>589</v>
          </cell>
          <cell r="D12">
            <v>718</v>
          </cell>
          <cell r="E12">
            <v>972</v>
          </cell>
          <cell r="F12">
            <v>729</v>
          </cell>
          <cell r="G12">
            <v>620</v>
          </cell>
          <cell r="H12">
            <v>546</v>
          </cell>
          <cell r="I12">
            <v>716</v>
          </cell>
          <cell r="J12">
            <v>662</v>
          </cell>
          <cell r="K12">
            <v>537</v>
          </cell>
          <cell r="L12">
            <v>483</v>
          </cell>
          <cell r="M12">
            <v>348</v>
          </cell>
          <cell r="N12">
            <v>377</v>
          </cell>
          <cell r="O12">
            <v>372</v>
          </cell>
          <cell r="P12">
            <v>478</v>
          </cell>
          <cell r="Q12">
            <v>508</v>
          </cell>
        </row>
        <row r="13">
          <cell r="A13" t="str">
            <v>Sexual offences</v>
          </cell>
          <cell r="B13">
            <v>455</v>
          </cell>
          <cell r="C13">
            <v>563</v>
          </cell>
          <cell r="D13">
            <v>642</v>
          </cell>
          <cell r="E13">
            <v>577</v>
          </cell>
          <cell r="F13">
            <v>573</v>
          </cell>
          <cell r="G13">
            <v>475</v>
          </cell>
          <cell r="H13">
            <v>540</v>
          </cell>
          <cell r="I13">
            <v>467</v>
          </cell>
          <cell r="J13">
            <v>417</v>
          </cell>
          <cell r="K13">
            <v>361</v>
          </cell>
          <cell r="L13">
            <v>405</v>
          </cell>
          <cell r="M13">
            <v>490</v>
          </cell>
          <cell r="N13">
            <v>342</v>
          </cell>
          <cell r="O13">
            <v>334</v>
          </cell>
          <cell r="P13">
            <v>289</v>
          </cell>
          <cell r="Q13">
            <v>320</v>
          </cell>
        </row>
        <row r="14">
          <cell r="A14" t="str">
            <v>Embezzlement</v>
          </cell>
          <cell r="B14">
            <v>313</v>
          </cell>
          <cell r="C14">
            <v>391</v>
          </cell>
          <cell r="D14">
            <v>364</v>
          </cell>
          <cell r="E14">
            <v>311</v>
          </cell>
          <cell r="F14">
            <v>391</v>
          </cell>
          <cell r="G14">
            <v>377</v>
          </cell>
          <cell r="H14">
            <v>744</v>
          </cell>
          <cell r="I14">
            <v>523</v>
          </cell>
          <cell r="J14">
            <v>518</v>
          </cell>
          <cell r="K14">
            <v>516</v>
          </cell>
          <cell r="L14">
            <v>494</v>
          </cell>
          <cell r="M14">
            <v>609</v>
          </cell>
          <cell r="N14">
            <v>987</v>
          </cell>
          <cell r="O14">
            <v>914</v>
          </cell>
          <cell r="P14">
            <v>753</v>
          </cell>
          <cell r="Q14">
            <v>668</v>
          </cell>
        </row>
        <row r="15">
          <cell r="A15" t="str">
            <v>Domestic violence</v>
          </cell>
          <cell r="B15">
            <v>172</v>
          </cell>
          <cell r="C15">
            <v>156</v>
          </cell>
          <cell r="D15">
            <v>146</v>
          </cell>
          <cell r="E15">
            <v>179</v>
          </cell>
          <cell r="F15">
            <v>207</v>
          </cell>
          <cell r="G15">
            <v>186</v>
          </cell>
          <cell r="H15">
            <v>346</v>
          </cell>
          <cell r="I15">
            <v>305</v>
          </cell>
          <cell r="J15">
            <v>279</v>
          </cell>
          <cell r="K15">
            <v>240</v>
          </cell>
          <cell r="L15">
            <v>219</v>
          </cell>
          <cell r="M15">
            <v>245</v>
          </cell>
          <cell r="N15">
            <v>267</v>
          </cell>
          <cell r="O15">
            <v>228</v>
          </cell>
          <cell r="P15">
            <v>247</v>
          </cell>
          <cell r="Q15">
            <v>284</v>
          </cell>
        </row>
        <row r="16">
          <cell r="A16" t="str">
            <v>Counterfeit and forgery</v>
          </cell>
          <cell r="B16">
            <v>98</v>
          </cell>
          <cell r="C16">
            <v>133</v>
          </cell>
          <cell r="D16">
            <v>136</v>
          </cell>
          <cell r="E16">
            <v>126</v>
          </cell>
          <cell r="F16">
            <v>97</v>
          </cell>
          <cell r="G16">
            <v>77</v>
          </cell>
          <cell r="H16">
            <v>91</v>
          </cell>
          <cell r="I16">
            <v>97</v>
          </cell>
          <cell r="J16">
            <v>86</v>
          </cell>
          <cell r="K16">
            <v>71</v>
          </cell>
          <cell r="L16">
            <v>86</v>
          </cell>
          <cell r="M16">
            <v>108</v>
          </cell>
          <cell r="N16">
            <v>150</v>
          </cell>
          <cell r="O16">
            <v>116</v>
          </cell>
          <cell r="P16">
            <v>128</v>
          </cell>
          <cell r="Q16">
            <v>166</v>
          </cell>
        </row>
        <row r="17">
          <cell r="A17" t="str">
            <v>Others</v>
          </cell>
          <cell r="B17">
            <v>1763</v>
          </cell>
          <cell r="C17">
            <v>2399</v>
          </cell>
          <cell r="D17">
            <v>3414</v>
          </cell>
          <cell r="E17">
            <v>3616</v>
          </cell>
          <cell r="F17">
            <v>3310</v>
          </cell>
          <cell r="G17">
            <v>2505</v>
          </cell>
          <cell r="H17">
            <v>2767</v>
          </cell>
          <cell r="I17">
            <v>2977</v>
          </cell>
          <cell r="J17">
            <v>3047</v>
          </cell>
          <cell r="K17">
            <v>2567</v>
          </cell>
          <cell r="L17">
            <v>2815</v>
          </cell>
          <cell r="M17">
            <v>2791</v>
          </cell>
          <cell r="N17">
            <v>2278</v>
          </cell>
          <cell r="O17">
            <v>2135</v>
          </cell>
          <cell r="P17">
            <v>2516</v>
          </cell>
          <cell r="Q17">
            <v>3629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92D050"/>
  </sheetPr>
  <dimension ref="A1:GM545"/>
  <sheetViews>
    <sheetView tabSelected="1" zoomScale="87" zoomScaleNormal="87" zoomScaleSheetLayoutView="95" workbookViewId="0">
      <selection activeCell="L11" sqref="L11"/>
    </sheetView>
  </sheetViews>
  <sheetFormatPr defaultColWidth="9.140625" defaultRowHeight="12.75"/>
  <cols>
    <col min="1" max="1" width="28.42578125" style="13" customWidth="1"/>
    <col min="2" max="2" width="15.85546875" style="13" customWidth="1"/>
    <col min="3" max="3" width="2" style="13" customWidth="1"/>
    <col min="4" max="5" width="12.28515625" style="13" customWidth="1"/>
    <col min="6" max="6" width="14.140625" style="13" customWidth="1"/>
    <col min="7" max="7" width="15.85546875" style="13" customWidth="1"/>
    <col min="8" max="8" width="2" style="13" customWidth="1"/>
    <col min="9" max="10" width="12.28515625" style="13" customWidth="1"/>
    <col min="11" max="11" width="14.140625" style="13" customWidth="1"/>
    <col min="12" max="12" width="15.85546875" style="13" customWidth="1"/>
    <col min="13" max="13" width="2" style="13" customWidth="1"/>
    <col min="14" max="15" width="12.28515625" style="13" customWidth="1"/>
    <col min="16" max="16" width="16.42578125" style="13" customWidth="1"/>
    <col min="17" max="17" width="27.140625" style="61" customWidth="1"/>
    <col min="18" max="18" width="2" style="13" customWidth="1"/>
    <col min="19" max="190" width="9.140625" style="13"/>
    <col min="191" max="192" width="14.140625" style="13" bestFit="1" customWidth="1"/>
    <col min="193" max="16384" width="9.140625" style="13"/>
  </cols>
  <sheetData>
    <row r="1" spans="1:194" s="9" customFormat="1" ht="24.75" customHeight="1">
      <c r="A1" s="90" t="s">
        <v>63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1"/>
    </row>
    <row r="2" spans="1:194" s="10" customFormat="1" ht="14.25" customHeight="1">
      <c r="A2" s="92" t="s">
        <v>64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</row>
    <row r="3" spans="1:194">
      <c r="A3" s="44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</row>
    <row r="4" spans="1:194" s="14" customFormat="1" ht="19.5" customHeight="1">
      <c r="A4" s="87" t="s">
        <v>51</v>
      </c>
      <c r="B4" s="82">
        <v>2022</v>
      </c>
      <c r="C4" s="79"/>
      <c r="D4" s="79"/>
      <c r="E4" s="79"/>
      <c r="F4" s="80"/>
      <c r="G4" s="82">
        <v>2023</v>
      </c>
      <c r="H4" s="79"/>
      <c r="I4" s="79"/>
      <c r="J4" s="79"/>
      <c r="K4" s="80"/>
      <c r="L4" s="79">
        <v>2024</v>
      </c>
      <c r="M4" s="79"/>
      <c r="N4" s="79"/>
      <c r="O4" s="79"/>
      <c r="P4" s="85"/>
      <c r="Q4" s="94" t="s">
        <v>52</v>
      </c>
      <c r="R4" s="75"/>
    </row>
    <row r="5" spans="1:194" s="14" customFormat="1" ht="19.5" customHeight="1">
      <c r="A5" s="88"/>
      <c r="B5" s="83" t="s">
        <v>53</v>
      </c>
      <c r="C5" s="62"/>
      <c r="D5" s="78" t="s">
        <v>54</v>
      </c>
      <c r="E5" s="78"/>
      <c r="F5" s="81"/>
      <c r="G5" s="83" t="s">
        <v>53</v>
      </c>
      <c r="H5" s="62"/>
      <c r="I5" s="78" t="s">
        <v>54</v>
      </c>
      <c r="J5" s="78"/>
      <c r="K5" s="81"/>
      <c r="L5" s="76" t="s">
        <v>53</v>
      </c>
      <c r="M5" s="62"/>
      <c r="N5" s="78" t="s">
        <v>54</v>
      </c>
      <c r="O5" s="78"/>
      <c r="P5" s="86"/>
      <c r="Q5" s="95"/>
      <c r="R5" s="75"/>
    </row>
    <row r="6" spans="1:194" s="16" customFormat="1" ht="13.5" customHeight="1">
      <c r="A6" s="88"/>
      <c r="B6" s="84"/>
      <c r="C6" s="63"/>
      <c r="D6" s="63" t="s">
        <v>55</v>
      </c>
      <c r="E6" s="63" t="s">
        <v>56</v>
      </c>
      <c r="F6" s="15" t="s">
        <v>57</v>
      </c>
      <c r="G6" s="84"/>
      <c r="H6" s="63"/>
      <c r="I6" s="63" t="s">
        <v>55</v>
      </c>
      <c r="J6" s="63" t="s">
        <v>56</v>
      </c>
      <c r="K6" s="15" t="s">
        <v>57</v>
      </c>
      <c r="L6" s="77"/>
      <c r="M6" s="63"/>
      <c r="N6" s="63" t="s">
        <v>55</v>
      </c>
      <c r="O6" s="63" t="s">
        <v>56</v>
      </c>
      <c r="P6" s="63" t="s">
        <v>57</v>
      </c>
      <c r="Q6" s="96"/>
      <c r="R6" s="75"/>
    </row>
    <row r="7" spans="1:194" s="16" customFormat="1" ht="31.5" customHeight="1">
      <c r="A7" s="89"/>
      <c r="B7" s="17" t="s">
        <v>58</v>
      </c>
      <c r="C7" s="18"/>
      <c r="D7" s="19" t="s">
        <v>59</v>
      </c>
      <c r="E7" s="19" t="s">
        <v>60</v>
      </c>
      <c r="F7" s="49" t="s">
        <v>61</v>
      </c>
      <c r="G7" s="17" t="s">
        <v>58</v>
      </c>
      <c r="H7" s="18"/>
      <c r="I7" s="19" t="s">
        <v>59</v>
      </c>
      <c r="J7" s="19" t="s">
        <v>60</v>
      </c>
      <c r="K7" s="49" t="s">
        <v>61</v>
      </c>
      <c r="L7" s="18" t="s">
        <v>58</v>
      </c>
      <c r="M7" s="18"/>
      <c r="N7" s="19" t="s">
        <v>59</v>
      </c>
      <c r="O7" s="19" t="s">
        <v>60</v>
      </c>
      <c r="P7" s="19" t="s">
        <v>61</v>
      </c>
      <c r="Q7" s="97"/>
      <c r="R7" s="75"/>
    </row>
    <row r="8" spans="1:194" s="7" customFormat="1" ht="21.75" customHeight="1">
      <c r="A8" s="45" t="s">
        <v>1</v>
      </c>
      <c r="B8" s="20">
        <f>SUM(B9:B20)</f>
        <v>13543</v>
      </c>
      <c r="C8" s="21"/>
      <c r="D8" s="22">
        <f>SUM(E8:F8)</f>
        <v>2646</v>
      </c>
      <c r="E8" s="22">
        <f>SUM(E9:E20)</f>
        <v>2580</v>
      </c>
      <c r="F8" s="60">
        <f>SUM(F9:F20)</f>
        <v>66</v>
      </c>
      <c r="G8" s="20">
        <f>SUM(G9:G20)</f>
        <v>15015</v>
      </c>
      <c r="H8" s="21"/>
      <c r="I8" s="22">
        <f>SUM(J8:K8)</f>
        <v>3133</v>
      </c>
      <c r="J8" s="22">
        <f>SUM(J9:J20)</f>
        <v>3039</v>
      </c>
      <c r="K8" s="60">
        <f>SUM(K9:K20)</f>
        <v>94</v>
      </c>
      <c r="L8" s="21">
        <f>SUM(L9:L20)</f>
        <v>16321</v>
      </c>
      <c r="M8" s="21"/>
      <c r="N8" s="22">
        <f>SUM(O8:P8)</f>
        <v>3375</v>
      </c>
      <c r="O8" s="22">
        <f>SUM(O9:O20)</f>
        <v>3246</v>
      </c>
      <c r="P8" s="22">
        <f>SUM(P9:P20)</f>
        <v>129</v>
      </c>
      <c r="Q8" s="23" t="s">
        <v>49</v>
      </c>
      <c r="R8" s="24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25"/>
      <c r="FU8" s="25"/>
      <c r="FV8" s="25"/>
      <c r="FW8" s="25"/>
      <c r="FX8" s="25"/>
      <c r="FY8" s="25"/>
      <c r="FZ8" s="25"/>
      <c r="GA8" s="25"/>
      <c r="GB8" s="25"/>
      <c r="GC8" s="25"/>
      <c r="GD8" s="25"/>
      <c r="GE8" s="25"/>
      <c r="GF8" s="25"/>
      <c r="GG8" s="25"/>
      <c r="GH8" s="25"/>
      <c r="GI8" s="25"/>
      <c r="GJ8" s="25"/>
      <c r="GK8" s="25"/>
      <c r="GL8" s="25"/>
    </row>
    <row r="9" spans="1:194" s="26" customFormat="1" ht="19.5" customHeight="1">
      <c r="A9" s="46" t="s">
        <v>6</v>
      </c>
      <c r="B9" s="30">
        <f>'[1]8.1'!O6</f>
        <v>3982</v>
      </c>
      <c r="C9" s="27"/>
      <c r="D9" s="28">
        <f>E9+F9</f>
        <v>199</v>
      </c>
      <c r="E9" s="29">
        <v>196</v>
      </c>
      <c r="F9" s="65">
        <v>3</v>
      </c>
      <c r="G9" s="30">
        <f>VLOOKUP($A9,'[1]8.1'!$A$6:$Q$17,16,0)</f>
        <v>655</v>
      </c>
      <c r="H9" s="27"/>
      <c r="I9" s="28">
        <f>J9+K9</f>
        <v>207</v>
      </c>
      <c r="J9" s="29">
        <v>204</v>
      </c>
      <c r="K9" s="65">
        <v>3</v>
      </c>
      <c r="L9" s="27">
        <f>VLOOKUP($A9,'[1]8.1'!$A$6:$Q$17,17,0)</f>
        <v>710</v>
      </c>
      <c r="M9" s="27"/>
      <c r="N9" s="28">
        <f>O9+P9</f>
        <v>309</v>
      </c>
      <c r="O9" s="29">
        <v>302</v>
      </c>
      <c r="P9" s="29">
        <v>7</v>
      </c>
      <c r="Q9" s="31" t="s">
        <v>11</v>
      </c>
      <c r="R9" s="32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25"/>
      <c r="GK9" s="25"/>
      <c r="GL9" s="25"/>
    </row>
    <row r="10" spans="1:194" s="26" customFormat="1" ht="19.5" customHeight="1">
      <c r="A10" s="46" t="s">
        <v>0</v>
      </c>
      <c r="B10" s="30">
        <f>'[1]8.1'!O7</f>
        <v>1618</v>
      </c>
      <c r="C10" s="27"/>
      <c r="D10" s="28">
        <f t="shared" ref="D10:D20" si="0">E10+F10</f>
        <v>828</v>
      </c>
      <c r="E10" s="29">
        <v>824</v>
      </c>
      <c r="F10" s="65">
        <v>4</v>
      </c>
      <c r="G10" s="30">
        <f>VLOOKUP($A10,'[1]8.1'!$A$6:$Q$17,16,0)</f>
        <v>3825</v>
      </c>
      <c r="H10" s="27"/>
      <c r="I10" s="28">
        <f t="shared" ref="I10:I20" si="1">J10+K10</f>
        <v>895</v>
      </c>
      <c r="J10" s="29">
        <v>892</v>
      </c>
      <c r="K10" s="65">
        <v>3</v>
      </c>
      <c r="L10" s="27">
        <f>VLOOKUP($A10,'[1]8.1'!$A$6:$Q$17,17,0)</f>
        <v>3767</v>
      </c>
      <c r="M10" s="27"/>
      <c r="N10" s="28">
        <f t="shared" ref="N10:N20" si="2">O10+P10</f>
        <v>875</v>
      </c>
      <c r="O10" s="29">
        <v>868</v>
      </c>
      <c r="P10" s="29">
        <v>7</v>
      </c>
      <c r="Q10" s="31" t="s">
        <v>3</v>
      </c>
      <c r="R10" s="32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25"/>
      <c r="GK10" s="25"/>
      <c r="GL10" s="25"/>
    </row>
    <row r="11" spans="1:194" s="26" customFormat="1" ht="19.5" customHeight="1">
      <c r="A11" s="46" t="s">
        <v>10</v>
      </c>
      <c r="B11" s="30">
        <f>'[1]8.1'!O8</f>
        <v>1429</v>
      </c>
      <c r="C11" s="27"/>
      <c r="D11" s="28">
        <f t="shared" si="0"/>
        <v>67</v>
      </c>
      <c r="E11" s="29">
        <v>63</v>
      </c>
      <c r="F11" s="65">
        <v>4</v>
      </c>
      <c r="G11" s="30">
        <f>VLOOKUP($A11,'[1]8.1'!$A$6:$Q$17,16,0)</f>
        <v>478</v>
      </c>
      <c r="H11" s="27"/>
      <c r="I11" s="28">
        <f t="shared" si="1"/>
        <v>123</v>
      </c>
      <c r="J11" s="29">
        <v>119</v>
      </c>
      <c r="K11" s="65">
        <v>4</v>
      </c>
      <c r="L11" s="27">
        <f>VLOOKUP($A11,'[1]8.1'!$A$6:$Q$17,17,0)</f>
        <v>508</v>
      </c>
      <c r="M11" s="27"/>
      <c r="N11" s="28">
        <f t="shared" si="2"/>
        <v>175</v>
      </c>
      <c r="O11" s="29">
        <v>164</v>
      </c>
      <c r="P11" s="29">
        <v>11</v>
      </c>
      <c r="Q11" s="31" t="s">
        <v>16</v>
      </c>
      <c r="R11" s="32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  <c r="FF11" s="25"/>
      <c r="FG11" s="25"/>
      <c r="FH11" s="25"/>
      <c r="FI11" s="25"/>
      <c r="FJ11" s="25"/>
      <c r="FK11" s="25"/>
      <c r="FL11" s="25"/>
      <c r="FM11" s="25"/>
      <c r="FN11" s="25"/>
      <c r="FO11" s="25"/>
      <c r="FP11" s="25"/>
      <c r="FQ11" s="25"/>
      <c r="FR11" s="25"/>
      <c r="FS11" s="25"/>
      <c r="FT11" s="25"/>
      <c r="FU11" s="25"/>
      <c r="FV11" s="25"/>
      <c r="FW11" s="25"/>
      <c r="FX11" s="25"/>
      <c r="FY11" s="25"/>
      <c r="FZ11" s="25"/>
      <c r="GA11" s="25"/>
      <c r="GB11" s="25"/>
      <c r="GC11" s="25"/>
      <c r="GD11" s="25"/>
      <c r="GE11" s="25"/>
      <c r="GF11" s="25"/>
      <c r="GG11" s="25"/>
      <c r="GH11" s="25"/>
      <c r="GI11" s="25"/>
      <c r="GJ11" s="25"/>
      <c r="GK11" s="25"/>
      <c r="GL11" s="25"/>
    </row>
    <row r="12" spans="1:194" s="26" customFormat="1" ht="19.5" customHeight="1">
      <c r="A12" s="46" t="s">
        <v>4</v>
      </c>
      <c r="B12" s="30">
        <f>'[1]8.1'!O9</f>
        <v>1412</v>
      </c>
      <c r="C12" s="27"/>
      <c r="D12" s="28">
        <f t="shared" si="0"/>
        <v>1060</v>
      </c>
      <c r="E12" s="29">
        <v>1025</v>
      </c>
      <c r="F12" s="65">
        <v>35</v>
      </c>
      <c r="G12" s="30">
        <f>VLOOKUP($A12,'[1]8.1'!$A$6:$Q$17,16,0)</f>
        <v>1732</v>
      </c>
      <c r="H12" s="27"/>
      <c r="I12" s="28">
        <f t="shared" si="1"/>
        <v>1390</v>
      </c>
      <c r="J12" s="29">
        <v>1337</v>
      </c>
      <c r="K12" s="65">
        <v>53</v>
      </c>
      <c r="L12" s="27">
        <f>VLOOKUP($A12,'[1]8.1'!$A$6:$Q$17,17,0)</f>
        <v>1687</v>
      </c>
      <c r="M12" s="27"/>
      <c r="N12" s="28">
        <f t="shared" si="2"/>
        <v>1370</v>
      </c>
      <c r="O12" s="29">
        <v>1319</v>
      </c>
      <c r="P12" s="29">
        <v>51</v>
      </c>
      <c r="Q12" s="31" t="s">
        <v>8</v>
      </c>
      <c r="R12" s="32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25"/>
      <c r="EF12" s="25"/>
      <c r="EG12" s="25"/>
      <c r="EH12" s="25"/>
      <c r="EI12" s="25"/>
      <c r="EJ12" s="25"/>
      <c r="EK12" s="25"/>
      <c r="EL12" s="25"/>
      <c r="EM12" s="25"/>
      <c r="EN12" s="25"/>
      <c r="EO12" s="25"/>
      <c r="EP12" s="25"/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  <c r="FF12" s="25"/>
      <c r="FG12" s="25"/>
      <c r="FH12" s="25"/>
      <c r="FI12" s="25"/>
      <c r="FJ12" s="25"/>
      <c r="FK12" s="25"/>
      <c r="FL12" s="25"/>
      <c r="FM12" s="25"/>
      <c r="FN12" s="25"/>
      <c r="FO12" s="25"/>
      <c r="FP12" s="25"/>
      <c r="FQ12" s="25"/>
      <c r="FR12" s="25"/>
      <c r="FS12" s="25"/>
      <c r="FT12" s="25"/>
      <c r="FU12" s="25"/>
      <c r="FV12" s="25"/>
      <c r="FW12" s="25"/>
      <c r="FX12" s="25"/>
      <c r="FY12" s="25"/>
      <c r="FZ12" s="25"/>
      <c r="GA12" s="25"/>
      <c r="GB12" s="25"/>
      <c r="GC12" s="25"/>
      <c r="GD12" s="25"/>
      <c r="GE12" s="25"/>
      <c r="GF12" s="25"/>
      <c r="GG12" s="25"/>
      <c r="GH12" s="25"/>
      <c r="GI12" s="25"/>
      <c r="GJ12" s="25"/>
      <c r="GK12" s="25"/>
      <c r="GL12" s="25"/>
    </row>
    <row r="13" spans="1:194" s="26" customFormat="1" ht="19.5" customHeight="1">
      <c r="A13" s="46" t="s">
        <v>14</v>
      </c>
      <c r="B13" s="30">
        <f>'[1]8.1'!O10</f>
        <v>521</v>
      </c>
      <c r="C13" s="27"/>
      <c r="D13" s="28">
        <f t="shared" si="0"/>
        <v>125</v>
      </c>
      <c r="E13" s="29">
        <v>116</v>
      </c>
      <c r="F13" s="65">
        <v>9</v>
      </c>
      <c r="G13" s="30">
        <f>VLOOKUP($A13,'[1]8.1'!$A$6:$Q$17,16,0)</f>
        <v>289</v>
      </c>
      <c r="H13" s="27"/>
      <c r="I13" s="28">
        <f t="shared" si="1"/>
        <v>118</v>
      </c>
      <c r="J13" s="29">
        <v>95</v>
      </c>
      <c r="K13" s="65">
        <v>23</v>
      </c>
      <c r="L13" s="27">
        <f>VLOOKUP($A13,'[1]8.1'!$A$6:$Q$17,17,0)</f>
        <v>320</v>
      </c>
      <c r="M13" s="27"/>
      <c r="N13" s="28">
        <f t="shared" si="2"/>
        <v>126</v>
      </c>
      <c r="O13" s="29">
        <v>90</v>
      </c>
      <c r="P13" s="29">
        <v>36</v>
      </c>
      <c r="Q13" s="31" t="s">
        <v>62</v>
      </c>
      <c r="R13" s="32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5"/>
      <c r="DM13" s="25"/>
      <c r="DN13" s="25"/>
      <c r="DO13" s="25"/>
      <c r="DP13" s="25"/>
      <c r="DQ13" s="25"/>
      <c r="DR13" s="25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  <c r="ED13" s="25"/>
      <c r="EE13" s="25"/>
      <c r="EF13" s="25"/>
      <c r="EG13" s="25"/>
      <c r="EH13" s="25"/>
      <c r="EI13" s="25"/>
      <c r="EJ13" s="25"/>
      <c r="EK13" s="25"/>
      <c r="EL13" s="25"/>
      <c r="EM13" s="25"/>
      <c r="EN13" s="25"/>
      <c r="EO13" s="25"/>
      <c r="EP13" s="25"/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  <c r="FF13" s="25"/>
      <c r="FG13" s="25"/>
      <c r="FH13" s="25"/>
      <c r="FI13" s="25"/>
      <c r="FJ13" s="25"/>
      <c r="FK13" s="25"/>
      <c r="FL13" s="25"/>
      <c r="FM13" s="25"/>
      <c r="FN13" s="25"/>
      <c r="FO13" s="25"/>
      <c r="FP13" s="25"/>
      <c r="FQ13" s="25"/>
      <c r="FR13" s="25"/>
      <c r="FS13" s="25"/>
      <c r="FT13" s="25"/>
      <c r="FU13" s="25"/>
      <c r="FV13" s="25"/>
      <c r="FW13" s="25"/>
      <c r="FX13" s="25"/>
      <c r="FY13" s="25"/>
      <c r="FZ13" s="25"/>
      <c r="GA13" s="25"/>
      <c r="GB13" s="25"/>
      <c r="GC13" s="25"/>
      <c r="GD13" s="25"/>
      <c r="GE13" s="25"/>
      <c r="GF13" s="25"/>
      <c r="GG13" s="25"/>
      <c r="GH13" s="25"/>
      <c r="GI13" s="25"/>
      <c r="GJ13" s="25"/>
      <c r="GK13" s="25"/>
      <c r="GL13" s="25"/>
    </row>
    <row r="14" spans="1:194" s="26" customFormat="1" ht="19.5" customHeight="1">
      <c r="A14" s="46" t="s">
        <v>2</v>
      </c>
      <c r="B14" s="30">
        <f>'[1]8.1'!O11</f>
        <v>482</v>
      </c>
      <c r="C14" s="27"/>
      <c r="D14" s="28">
        <f t="shared" si="0"/>
        <v>1</v>
      </c>
      <c r="E14" s="29">
        <v>1</v>
      </c>
      <c r="F14" s="65">
        <v>0</v>
      </c>
      <c r="G14" s="30">
        <f>VLOOKUP($A14,'[1]8.1'!$A$6:$Q$17,16,0)</f>
        <v>2298</v>
      </c>
      <c r="H14" s="27"/>
      <c r="I14" s="28">
        <f t="shared" si="1"/>
        <v>5</v>
      </c>
      <c r="J14" s="29">
        <v>5</v>
      </c>
      <c r="K14" s="65">
        <v>0</v>
      </c>
      <c r="L14" s="27">
        <f>VLOOKUP($A14,'[1]8.1'!$A$6:$Q$17,17,0)</f>
        <v>2882</v>
      </c>
      <c r="M14" s="27"/>
      <c r="N14" s="28">
        <f t="shared" si="2"/>
        <v>9</v>
      </c>
      <c r="O14" s="29">
        <v>9</v>
      </c>
      <c r="P14" s="29">
        <v>0</v>
      </c>
      <c r="Q14" s="31" t="s">
        <v>5</v>
      </c>
      <c r="R14" s="32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  <c r="GK14" s="25"/>
      <c r="GL14" s="25"/>
    </row>
    <row r="15" spans="1:194" s="26" customFormat="1" ht="19.5" customHeight="1">
      <c r="A15" s="46" t="s">
        <v>18</v>
      </c>
      <c r="B15" s="30">
        <f>'[1]8.1'!O12</f>
        <v>372</v>
      </c>
      <c r="C15" s="27"/>
      <c r="D15" s="28">
        <f t="shared" si="0"/>
        <v>11</v>
      </c>
      <c r="E15" s="29">
        <v>10</v>
      </c>
      <c r="F15" s="65">
        <v>1</v>
      </c>
      <c r="G15" s="30">
        <f>VLOOKUP($A15,'[1]8.1'!$A$6:$Q$17,16,0)</f>
        <v>247</v>
      </c>
      <c r="H15" s="27"/>
      <c r="I15" s="28">
        <f t="shared" si="1"/>
        <v>12</v>
      </c>
      <c r="J15" s="29">
        <v>12</v>
      </c>
      <c r="K15" s="65">
        <v>0</v>
      </c>
      <c r="L15" s="27">
        <f>VLOOKUP($A15,'[1]8.1'!$A$6:$Q$17,17,0)</f>
        <v>284</v>
      </c>
      <c r="M15" s="27"/>
      <c r="N15" s="28">
        <f t="shared" si="2"/>
        <v>34</v>
      </c>
      <c r="O15" s="29">
        <v>34</v>
      </c>
      <c r="P15" s="29">
        <v>0</v>
      </c>
      <c r="Q15" s="31" t="s">
        <v>21</v>
      </c>
      <c r="R15" s="32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5"/>
      <c r="FL15" s="25"/>
      <c r="FM15" s="25"/>
      <c r="FN15" s="25"/>
      <c r="FO15" s="25"/>
      <c r="FP15" s="25"/>
      <c r="FQ15" s="25"/>
      <c r="FR15" s="25"/>
      <c r="FS15" s="25"/>
      <c r="FT15" s="25"/>
      <c r="FU15" s="25"/>
      <c r="FV15" s="25"/>
      <c r="FW15" s="25"/>
      <c r="FX15" s="25"/>
      <c r="FY15" s="25"/>
      <c r="FZ15" s="25"/>
      <c r="GA15" s="25"/>
      <c r="GB15" s="25"/>
      <c r="GC15" s="25"/>
      <c r="GD15" s="25"/>
      <c r="GE15" s="25"/>
      <c r="GF15" s="25"/>
      <c r="GG15" s="25"/>
      <c r="GH15" s="25"/>
      <c r="GI15" s="25"/>
      <c r="GJ15" s="25"/>
      <c r="GK15" s="25"/>
      <c r="GL15" s="25"/>
    </row>
    <row r="16" spans="1:194" s="26" customFormat="1" ht="19.5" customHeight="1">
      <c r="A16" s="47" t="s">
        <v>20</v>
      </c>
      <c r="B16" s="30">
        <f>'[1]8.1'!O13</f>
        <v>334</v>
      </c>
      <c r="C16" s="27"/>
      <c r="D16" s="28">
        <f t="shared" si="0"/>
        <v>6</v>
      </c>
      <c r="E16" s="29">
        <v>5</v>
      </c>
      <c r="F16" s="65">
        <v>1</v>
      </c>
      <c r="G16" s="30">
        <f>VLOOKUP($A16,'[1]8.1'!$A$6:$Q$17,16,0)</f>
        <v>128</v>
      </c>
      <c r="H16" s="27"/>
      <c r="I16" s="28">
        <f t="shared" si="1"/>
        <v>2</v>
      </c>
      <c r="J16" s="29">
        <v>2</v>
      </c>
      <c r="K16" s="65">
        <v>0</v>
      </c>
      <c r="L16" s="27">
        <f>VLOOKUP($A16,'[1]8.1'!$A$6:$Q$17,17,0)</f>
        <v>166</v>
      </c>
      <c r="M16" s="27"/>
      <c r="N16" s="28">
        <f t="shared" si="2"/>
        <v>7</v>
      </c>
      <c r="O16" s="29">
        <v>6</v>
      </c>
      <c r="P16" s="29">
        <v>1</v>
      </c>
      <c r="Q16" s="31" t="s">
        <v>50</v>
      </c>
      <c r="R16" s="32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5"/>
      <c r="FL16" s="25"/>
      <c r="FM16" s="25"/>
      <c r="FN16" s="25"/>
      <c r="FO16" s="25"/>
      <c r="FP16" s="25"/>
      <c r="FQ16" s="25"/>
      <c r="FR16" s="25"/>
      <c r="FS16" s="25"/>
      <c r="FT16" s="25"/>
      <c r="FU16" s="25"/>
      <c r="FV16" s="25"/>
      <c r="FW16" s="25"/>
      <c r="FX16" s="25"/>
      <c r="FY16" s="25"/>
      <c r="FZ16" s="25"/>
      <c r="GA16" s="25"/>
      <c r="GB16" s="25"/>
      <c r="GC16" s="25"/>
      <c r="GD16" s="25"/>
      <c r="GE16" s="25"/>
      <c r="GF16" s="25"/>
      <c r="GG16" s="25"/>
      <c r="GH16" s="25"/>
      <c r="GI16" s="25"/>
      <c r="GJ16" s="25"/>
      <c r="GK16" s="25"/>
      <c r="GL16" s="25"/>
    </row>
    <row r="17" spans="1:195" s="26" customFormat="1" ht="19.5" customHeight="1">
      <c r="A17" s="46" t="s">
        <v>12</v>
      </c>
      <c r="B17" s="30">
        <f>'[1]8.1'!O14</f>
        <v>914</v>
      </c>
      <c r="C17" s="27"/>
      <c r="D17" s="28">
        <f t="shared" si="0"/>
        <v>49</v>
      </c>
      <c r="E17" s="29">
        <v>47</v>
      </c>
      <c r="F17" s="65">
        <v>2</v>
      </c>
      <c r="G17" s="30">
        <f>VLOOKUP($A17,'[1]8.1'!$A$6:$Q$17,16,0)</f>
        <v>612</v>
      </c>
      <c r="H17" s="27"/>
      <c r="I17" s="28">
        <f t="shared" si="1"/>
        <v>63</v>
      </c>
      <c r="J17" s="29">
        <v>62</v>
      </c>
      <c r="K17" s="65">
        <v>1</v>
      </c>
      <c r="L17" s="27">
        <f>VLOOKUP($A17,'[1]8.1'!$A$6:$Q$17,17,0)</f>
        <v>672</v>
      </c>
      <c r="M17" s="27"/>
      <c r="N17" s="28">
        <f t="shared" si="2"/>
        <v>78</v>
      </c>
      <c r="O17" s="29">
        <v>78</v>
      </c>
      <c r="P17" s="29">
        <v>0</v>
      </c>
      <c r="Q17" s="31" t="s">
        <v>13</v>
      </c>
      <c r="R17" s="32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</row>
    <row r="18" spans="1:195" s="26" customFormat="1" ht="19.5" customHeight="1">
      <c r="A18" s="46" t="s">
        <v>17</v>
      </c>
      <c r="B18" s="30">
        <f>'[1]8.1'!O15</f>
        <v>228</v>
      </c>
      <c r="C18" s="27"/>
      <c r="D18" s="28">
        <f t="shared" si="0"/>
        <v>17</v>
      </c>
      <c r="E18" s="29">
        <v>17</v>
      </c>
      <c r="F18" s="65">
        <v>0</v>
      </c>
      <c r="G18" s="30">
        <f>VLOOKUP($A18,'[1]8.1'!$A$6:$Q$17,16,0)</f>
        <v>753</v>
      </c>
      <c r="H18" s="27"/>
      <c r="I18" s="28">
        <f t="shared" si="1"/>
        <v>14</v>
      </c>
      <c r="J18" s="29">
        <v>14</v>
      </c>
      <c r="K18" s="65">
        <v>0</v>
      </c>
      <c r="L18" s="27">
        <f>VLOOKUP($A18,'[1]8.1'!$A$6:$Q$17,17,0)</f>
        <v>668</v>
      </c>
      <c r="M18" s="27"/>
      <c r="N18" s="28">
        <f t="shared" si="2"/>
        <v>12</v>
      </c>
      <c r="O18" s="29">
        <v>10</v>
      </c>
      <c r="P18" s="29">
        <v>2</v>
      </c>
      <c r="Q18" s="31" t="s">
        <v>19</v>
      </c>
      <c r="R18" s="32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25"/>
    </row>
    <row r="19" spans="1:195" s="26" customFormat="1" ht="19.5" customHeight="1">
      <c r="A19" s="48" t="s">
        <v>27</v>
      </c>
      <c r="B19" s="30">
        <f>'[1]8.1'!O16</f>
        <v>116</v>
      </c>
      <c r="C19" s="33"/>
      <c r="D19" s="28">
        <f t="shared" si="0"/>
        <v>2</v>
      </c>
      <c r="E19" s="29">
        <v>2</v>
      </c>
      <c r="F19" s="65">
        <v>0</v>
      </c>
      <c r="G19" s="30">
        <f>VLOOKUP($A19,'[1]8.1'!$A$6:$Q$17,16,0)</f>
        <v>1482</v>
      </c>
      <c r="H19" s="33"/>
      <c r="I19" s="28">
        <f t="shared" si="1"/>
        <v>1</v>
      </c>
      <c r="J19" s="29">
        <v>1</v>
      </c>
      <c r="K19" s="65">
        <v>0</v>
      </c>
      <c r="L19" s="27">
        <f>VLOOKUP($A19,'[1]8.1'!$A$6:$Q$17,17,0)</f>
        <v>1028</v>
      </c>
      <c r="M19" s="33"/>
      <c r="N19" s="28">
        <f t="shared" si="2"/>
        <v>10</v>
      </c>
      <c r="O19" s="29">
        <v>10</v>
      </c>
      <c r="P19" s="29">
        <v>0</v>
      </c>
      <c r="Q19" s="31" t="s">
        <v>9</v>
      </c>
      <c r="R19" s="32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</row>
    <row r="20" spans="1:195" s="26" customFormat="1" ht="19.5" customHeight="1">
      <c r="A20" s="66" t="s">
        <v>7</v>
      </c>
      <c r="B20" s="70">
        <f>'[1]8.1'!O17</f>
        <v>2135</v>
      </c>
      <c r="C20" s="67"/>
      <c r="D20" s="71">
        <f t="shared" si="0"/>
        <v>281</v>
      </c>
      <c r="E20" s="72">
        <v>274</v>
      </c>
      <c r="F20" s="74">
        <v>7</v>
      </c>
      <c r="G20" s="70">
        <f>VLOOKUP($A20,'[1]8.1'!$A$6:$Q$17,16,0)</f>
        <v>2516</v>
      </c>
      <c r="H20" s="67"/>
      <c r="I20" s="71">
        <f t="shared" si="1"/>
        <v>303</v>
      </c>
      <c r="J20" s="72">
        <v>296</v>
      </c>
      <c r="K20" s="74">
        <v>7</v>
      </c>
      <c r="L20" s="70">
        <f>VLOOKUP($A20,'[1]8.1'!$A$6:$Q$17,17,0)</f>
        <v>3629</v>
      </c>
      <c r="M20" s="67"/>
      <c r="N20" s="71">
        <f t="shared" si="2"/>
        <v>370</v>
      </c>
      <c r="O20" s="72">
        <v>356</v>
      </c>
      <c r="P20" s="72">
        <v>14</v>
      </c>
      <c r="Q20" s="68" t="s">
        <v>24</v>
      </c>
      <c r="R20" s="32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  <c r="GI20" s="25"/>
      <c r="GJ20" s="25"/>
      <c r="GK20" s="25"/>
      <c r="GL20" s="25"/>
    </row>
    <row r="21" spans="1:195" s="36" customFormat="1" ht="19.5" hidden="1" customHeight="1">
      <c r="A21" s="2" t="s">
        <v>25</v>
      </c>
      <c r="B21" s="30"/>
      <c r="C21" s="56"/>
      <c r="D21" s="35"/>
      <c r="E21" s="51"/>
      <c r="F21" s="51"/>
      <c r="G21" s="30"/>
      <c r="H21" s="56"/>
      <c r="I21" s="35"/>
      <c r="J21" s="51"/>
      <c r="K21" s="51"/>
      <c r="L21" s="30"/>
      <c r="M21" s="56"/>
      <c r="N21" s="35"/>
      <c r="O21" s="51"/>
      <c r="P21" s="51"/>
      <c r="Q21" s="3" t="s">
        <v>26</v>
      </c>
    </row>
    <row r="22" spans="1:195" ht="19.5" hidden="1" customHeight="1">
      <c r="A22" s="2" t="s">
        <v>28</v>
      </c>
      <c r="B22" s="30"/>
      <c r="C22" s="57"/>
      <c r="D22" s="35"/>
      <c r="E22" s="51"/>
      <c r="F22" s="51"/>
      <c r="G22" s="30"/>
      <c r="H22" s="57"/>
      <c r="I22" s="35"/>
      <c r="J22" s="51"/>
      <c r="K22" s="51"/>
      <c r="L22" s="30"/>
      <c r="M22" s="57"/>
      <c r="N22" s="35"/>
      <c r="O22" s="51"/>
      <c r="P22" s="51"/>
      <c r="Q22" s="3" t="s">
        <v>29</v>
      </c>
    </row>
    <row r="23" spans="1:195" ht="19.5" hidden="1" customHeight="1">
      <c r="A23" s="2" t="s">
        <v>31</v>
      </c>
      <c r="B23" s="30"/>
      <c r="C23" s="57"/>
      <c r="D23" s="35"/>
      <c r="E23" s="51"/>
      <c r="F23" s="51"/>
      <c r="G23" s="30"/>
      <c r="H23" s="57"/>
      <c r="I23" s="35"/>
      <c r="J23" s="51"/>
      <c r="K23" s="51"/>
      <c r="L23" s="30"/>
      <c r="M23" s="57"/>
      <c r="N23" s="35"/>
      <c r="O23" s="51"/>
      <c r="P23" s="51"/>
      <c r="Q23" s="3" t="s">
        <v>32</v>
      </c>
    </row>
    <row r="24" spans="1:195" ht="19.5" hidden="1" customHeight="1">
      <c r="A24" s="2" t="s">
        <v>33</v>
      </c>
      <c r="B24" s="30"/>
      <c r="C24" s="57"/>
      <c r="D24" s="35"/>
      <c r="E24" s="51"/>
      <c r="F24" s="51"/>
      <c r="G24" s="30"/>
      <c r="H24" s="57"/>
      <c r="I24" s="35"/>
      <c r="J24" s="51"/>
      <c r="K24" s="51"/>
      <c r="L24" s="30"/>
      <c r="M24" s="57"/>
      <c r="N24" s="35"/>
      <c r="O24" s="51"/>
      <c r="P24" s="51"/>
      <c r="Q24" s="3" t="s">
        <v>34</v>
      </c>
    </row>
    <row r="25" spans="1:195" ht="19.5" hidden="1" customHeight="1">
      <c r="A25" s="2" t="s">
        <v>23</v>
      </c>
      <c r="B25" s="30"/>
      <c r="C25" s="57"/>
      <c r="D25" s="35"/>
      <c r="E25" s="51"/>
      <c r="F25" s="51"/>
      <c r="G25" s="30"/>
      <c r="H25" s="57"/>
      <c r="I25" s="35"/>
      <c r="J25" s="51"/>
      <c r="K25" s="51"/>
      <c r="L25" s="30"/>
      <c r="M25" s="57"/>
      <c r="N25" s="35"/>
      <c r="O25" s="51"/>
      <c r="P25" s="51"/>
      <c r="Q25" s="3" t="s">
        <v>35</v>
      </c>
    </row>
    <row r="26" spans="1:195" ht="19.5" hidden="1" customHeight="1">
      <c r="A26" s="2" t="s">
        <v>22</v>
      </c>
      <c r="B26" s="30"/>
      <c r="C26" s="57"/>
      <c r="D26" s="35"/>
      <c r="E26" s="51"/>
      <c r="F26" s="51"/>
      <c r="G26" s="30"/>
      <c r="H26" s="57"/>
      <c r="I26" s="35"/>
      <c r="J26" s="51"/>
      <c r="K26" s="51"/>
      <c r="L26" s="30"/>
      <c r="M26" s="57"/>
      <c r="N26" s="35"/>
      <c r="O26" s="51"/>
      <c r="P26" s="51"/>
      <c r="Q26" s="3" t="s">
        <v>36</v>
      </c>
    </row>
    <row r="27" spans="1:195" ht="19.5" hidden="1" customHeight="1">
      <c r="A27" s="2" t="s">
        <v>30</v>
      </c>
      <c r="B27" s="30"/>
      <c r="C27" s="57"/>
      <c r="D27" s="35"/>
      <c r="E27" s="51"/>
      <c r="F27" s="51"/>
      <c r="G27" s="30"/>
      <c r="H27" s="57"/>
      <c r="I27" s="35"/>
      <c r="J27" s="51"/>
      <c r="K27" s="51"/>
      <c r="L27" s="30"/>
      <c r="M27" s="57"/>
      <c r="N27" s="35"/>
      <c r="O27" s="51"/>
      <c r="P27" s="51"/>
      <c r="Q27" s="3" t="s">
        <v>37</v>
      </c>
    </row>
    <row r="28" spans="1:195" ht="19.5" hidden="1" customHeight="1">
      <c r="A28" s="2" t="s">
        <v>38</v>
      </c>
      <c r="B28" s="30"/>
      <c r="C28" s="57"/>
      <c r="D28" s="35"/>
      <c r="E28" s="51"/>
      <c r="F28" s="51"/>
      <c r="G28" s="30"/>
      <c r="H28" s="57"/>
      <c r="I28" s="35"/>
      <c r="J28" s="51"/>
      <c r="K28" s="51"/>
      <c r="L28" s="30"/>
      <c r="M28" s="57"/>
      <c r="N28" s="35"/>
      <c r="O28" s="51"/>
      <c r="P28" s="51"/>
      <c r="Q28" s="3" t="s">
        <v>39</v>
      </c>
    </row>
    <row r="29" spans="1:195" ht="19.5" hidden="1" customHeight="1">
      <c r="A29" s="2" t="s">
        <v>40</v>
      </c>
      <c r="B29" s="30"/>
      <c r="C29" s="57"/>
      <c r="D29" s="35"/>
      <c r="E29" s="51"/>
      <c r="F29" s="51"/>
      <c r="G29" s="30"/>
      <c r="H29" s="57"/>
      <c r="I29" s="35"/>
      <c r="J29" s="51"/>
      <c r="K29" s="51"/>
      <c r="L29" s="30"/>
      <c r="M29" s="57"/>
      <c r="N29" s="35"/>
      <c r="O29" s="51"/>
      <c r="P29" s="51"/>
      <c r="Q29" s="3" t="s">
        <v>41</v>
      </c>
    </row>
    <row r="30" spans="1:195" ht="19.5" hidden="1" customHeight="1">
      <c r="A30" s="2" t="s">
        <v>15</v>
      </c>
      <c r="B30" s="30"/>
      <c r="C30" s="57"/>
      <c r="D30" s="35"/>
      <c r="E30" s="51"/>
      <c r="F30" s="51"/>
      <c r="G30" s="30"/>
      <c r="H30" s="57"/>
      <c r="I30" s="35"/>
      <c r="J30" s="51"/>
      <c r="K30" s="51"/>
      <c r="L30" s="30"/>
      <c r="M30" s="57"/>
      <c r="N30" s="35"/>
      <c r="O30" s="51"/>
      <c r="P30" s="51"/>
      <c r="Q30" s="3" t="s">
        <v>42</v>
      </c>
    </row>
    <row r="31" spans="1:195" ht="27" hidden="1" customHeight="1">
      <c r="A31" s="38" t="s">
        <v>43</v>
      </c>
      <c r="B31" s="30"/>
      <c r="C31" s="57"/>
      <c r="D31" s="35"/>
      <c r="E31" s="51"/>
      <c r="F31" s="51"/>
      <c r="G31" s="30"/>
      <c r="H31" s="57"/>
      <c r="I31" s="35"/>
      <c r="J31" s="51"/>
      <c r="K31" s="51"/>
      <c r="L31" s="30"/>
      <c r="M31" s="57"/>
      <c r="N31" s="35"/>
      <c r="O31" s="51"/>
      <c r="P31" s="51"/>
      <c r="Q31" s="3" t="s">
        <v>44</v>
      </c>
    </row>
    <row r="32" spans="1:195" ht="19.5" hidden="1" customHeight="1">
      <c r="A32" s="2" t="s">
        <v>45</v>
      </c>
      <c r="B32" s="30"/>
      <c r="C32" s="57"/>
      <c r="D32" s="35"/>
      <c r="E32" s="51"/>
      <c r="F32" s="51"/>
      <c r="G32" s="30"/>
      <c r="H32" s="57"/>
      <c r="I32" s="35"/>
      <c r="J32" s="51"/>
      <c r="K32" s="51"/>
      <c r="L32" s="30"/>
      <c r="M32" s="57"/>
      <c r="N32" s="35"/>
      <c r="O32" s="51"/>
      <c r="P32" s="51"/>
      <c r="Q32" s="3" t="s">
        <v>46</v>
      </c>
      <c r="GM32" s="8"/>
    </row>
    <row r="33" spans="1:195" ht="19.5" hidden="1" customHeight="1">
      <c r="A33" s="4" t="s">
        <v>7</v>
      </c>
      <c r="B33" s="50"/>
      <c r="C33" s="58"/>
      <c r="D33" s="39"/>
      <c r="E33" s="52"/>
      <c r="F33" s="52"/>
      <c r="G33" s="50"/>
      <c r="H33" s="58"/>
      <c r="I33" s="39"/>
      <c r="J33" s="52"/>
      <c r="K33" s="52"/>
      <c r="L33" s="50"/>
      <c r="M33" s="58"/>
      <c r="N33" s="39"/>
      <c r="O33" s="52"/>
      <c r="P33" s="52"/>
      <c r="Q33" s="5" t="s">
        <v>24</v>
      </c>
      <c r="GM33" s="1"/>
    </row>
    <row r="34" spans="1:195" ht="27" customHeight="1">
      <c r="A34" s="69" t="s">
        <v>47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73" t="s">
        <v>48</v>
      </c>
      <c r="GM34" s="1"/>
    </row>
    <row r="35" spans="1:195" ht="12.75" customHeight="1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GM35" s="1"/>
    </row>
    <row r="36" spans="1:195" ht="12.75" customHeight="1">
      <c r="A36" s="43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40"/>
      <c r="GM36" s="1"/>
    </row>
    <row r="37" spans="1:195" ht="12.75" customHeight="1">
      <c r="A37" s="43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40"/>
      <c r="GM37" s="1"/>
    </row>
    <row r="38" spans="1:195" ht="12.75" customHeight="1">
      <c r="A38" s="43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GM38" s="1"/>
    </row>
    <row r="39" spans="1:195" ht="12.75" customHeight="1">
      <c r="A39" s="43"/>
      <c r="B39" s="11"/>
      <c r="C39" s="37"/>
      <c r="D39" s="37"/>
      <c r="E39" s="37"/>
      <c r="F39" s="37"/>
      <c r="G39" s="11"/>
      <c r="H39" s="37"/>
      <c r="I39" s="37"/>
      <c r="J39" s="37"/>
      <c r="K39" s="37"/>
      <c r="L39" s="11"/>
      <c r="M39" s="37"/>
      <c r="N39" s="37"/>
      <c r="O39" s="37"/>
      <c r="P39" s="37"/>
      <c r="Q39" s="40"/>
      <c r="GM39" s="1"/>
    </row>
    <row r="40" spans="1:195" ht="12.75" customHeight="1">
      <c r="A40" s="43"/>
      <c r="C40" s="41"/>
      <c r="D40" s="37"/>
      <c r="E40" s="37"/>
      <c r="F40" s="37"/>
      <c r="H40" s="41"/>
      <c r="I40" s="37"/>
      <c r="J40" s="37"/>
      <c r="K40" s="37"/>
      <c r="M40" s="41"/>
      <c r="N40" s="37"/>
      <c r="O40" s="37"/>
      <c r="P40" s="37"/>
      <c r="Q40" s="40"/>
      <c r="GM40" s="1"/>
    </row>
    <row r="41" spans="1:195" ht="12.75" customHeight="1">
      <c r="GM41" s="1"/>
    </row>
    <row r="42" spans="1:195" ht="12.75" customHeight="1"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GE42" s="63" t="s">
        <v>56</v>
      </c>
      <c r="GF42" s="63" t="s">
        <v>57</v>
      </c>
      <c r="GI42" s="6" t="s">
        <v>56</v>
      </c>
      <c r="GJ42" s="6" t="s">
        <v>57</v>
      </c>
      <c r="GM42" s="1"/>
    </row>
    <row r="43" spans="1:195" ht="12.75" customHeight="1">
      <c r="A43" s="43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40"/>
      <c r="GD43" s="46" t="s">
        <v>6</v>
      </c>
      <c r="GE43" s="64">
        <f>O9</f>
        <v>302</v>
      </c>
      <c r="GF43" s="64">
        <f t="shared" ref="GF43:GF54" si="3">P9</f>
        <v>7</v>
      </c>
      <c r="GG43" s="64">
        <f>SUM(GE43:GF43)</f>
        <v>309</v>
      </c>
      <c r="GH43" s="13" t="s">
        <v>6</v>
      </c>
      <c r="GI43" s="59">
        <f>GE43/GG43*100</f>
        <v>97.734627831715216</v>
      </c>
      <c r="GJ43" s="59">
        <f>GF43/GG43*100</f>
        <v>2.2653721682847898</v>
      </c>
      <c r="GM43" s="1"/>
    </row>
    <row r="44" spans="1:195" ht="15">
      <c r="A44" s="43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40"/>
      <c r="GD44" s="46" t="s">
        <v>0</v>
      </c>
      <c r="GE44" s="64">
        <f t="shared" ref="GE44:GE54" si="4">O10</f>
        <v>868</v>
      </c>
      <c r="GF44" s="64">
        <f t="shared" si="3"/>
        <v>7</v>
      </c>
      <c r="GG44" s="64">
        <f t="shared" ref="GG44:GG54" si="5">SUM(GE44:GF44)</f>
        <v>875</v>
      </c>
      <c r="GH44" s="13" t="s">
        <v>0</v>
      </c>
      <c r="GI44" s="59">
        <f t="shared" ref="GI44:GI54" si="6">GE44/GG44*100</f>
        <v>99.2</v>
      </c>
      <c r="GJ44" s="59">
        <f t="shared" ref="GJ44:GJ54" si="7">GF44/GG44*100</f>
        <v>0.8</v>
      </c>
      <c r="GM44" s="1"/>
    </row>
    <row r="45" spans="1:195">
      <c r="A45" s="43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40"/>
      <c r="GD45" s="46" t="s">
        <v>10</v>
      </c>
      <c r="GE45" s="64">
        <f t="shared" si="4"/>
        <v>164</v>
      </c>
      <c r="GF45" s="64">
        <f t="shared" si="3"/>
        <v>11</v>
      </c>
      <c r="GG45" s="64">
        <f t="shared" si="5"/>
        <v>175</v>
      </c>
      <c r="GH45" s="13" t="s">
        <v>10</v>
      </c>
      <c r="GI45" s="59">
        <f t="shared" si="6"/>
        <v>93.714285714285722</v>
      </c>
      <c r="GJ45" s="59">
        <f t="shared" si="7"/>
        <v>6.2857142857142865</v>
      </c>
    </row>
    <row r="46" spans="1:195">
      <c r="A46" s="43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40"/>
      <c r="GD46" s="46" t="s">
        <v>4</v>
      </c>
      <c r="GE46" s="64">
        <f t="shared" si="4"/>
        <v>1319</v>
      </c>
      <c r="GF46" s="64">
        <f t="shared" si="3"/>
        <v>51</v>
      </c>
      <c r="GG46" s="64">
        <f t="shared" si="5"/>
        <v>1370</v>
      </c>
      <c r="GH46" s="13" t="s">
        <v>4</v>
      </c>
      <c r="GI46" s="59">
        <f t="shared" si="6"/>
        <v>96.277372262773724</v>
      </c>
      <c r="GJ46" s="59">
        <f t="shared" si="7"/>
        <v>3.722627737226277</v>
      </c>
    </row>
    <row r="47" spans="1:195">
      <c r="A47" s="43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40"/>
      <c r="GD47" s="46" t="s">
        <v>14</v>
      </c>
      <c r="GE47" s="64">
        <f t="shared" si="4"/>
        <v>90</v>
      </c>
      <c r="GF47" s="64">
        <f t="shared" si="3"/>
        <v>36</v>
      </c>
      <c r="GG47" s="64">
        <f t="shared" si="5"/>
        <v>126</v>
      </c>
      <c r="GH47" s="13" t="s">
        <v>14</v>
      </c>
      <c r="GI47" s="59">
        <f t="shared" si="6"/>
        <v>71.428571428571431</v>
      </c>
      <c r="GJ47" s="59">
        <f t="shared" si="7"/>
        <v>28.571428571428569</v>
      </c>
    </row>
    <row r="48" spans="1:195">
      <c r="A48" s="43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40"/>
      <c r="GD48" s="46" t="s">
        <v>2</v>
      </c>
      <c r="GE48" s="64">
        <f t="shared" si="4"/>
        <v>9</v>
      </c>
      <c r="GF48" s="64">
        <f t="shared" si="3"/>
        <v>0</v>
      </c>
      <c r="GG48" s="64">
        <f t="shared" si="5"/>
        <v>9</v>
      </c>
      <c r="GH48" s="13" t="s">
        <v>2</v>
      </c>
      <c r="GI48" s="59">
        <v>0</v>
      </c>
      <c r="GJ48" s="59">
        <v>0</v>
      </c>
    </row>
    <row r="49" spans="1:192">
      <c r="A49" s="43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40"/>
      <c r="GD49" s="46" t="s">
        <v>18</v>
      </c>
      <c r="GE49" s="64">
        <f t="shared" si="4"/>
        <v>34</v>
      </c>
      <c r="GF49" s="64">
        <f t="shared" si="3"/>
        <v>0</v>
      </c>
      <c r="GG49" s="64">
        <f t="shared" si="5"/>
        <v>34</v>
      </c>
      <c r="GH49" s="13" t="s">
        <v>18</v>
      </c>
      <c r="GI49" s="59">
        <f t="shared" si="6"/>
        <v>100</v>
      </c>
      <c r="GJ49" s="59">
        <f t="shared" si="7"/>
        <v>0</v>
      </c>
    </row>
    <row r="50" spans="1:192" ht="18" customHeight="1">
      <c r="A50" s="43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40"/>
      <c r="GD50" s="47" t="s">
        <v>20</v>
      </c>
      <c r="GE50" s="64">
        <f t="shared" si="4"/>
        <v>6</v>
      </c>
      <c r="GF50" s="64">
        <f t="shared" si="3"/>
        <v>1</v>
      </c>
      <c r="GG50" s="64">
        <f t="shared" si="5"/>
        <v>7</v>
      </c>
      <c r="GH50" s="13" t="s">
        <v>20</v>
      </c>
      <c r="GI50" s="59">
        <f t="shared" si="6"/>
        <v>85.714285714285708</v>
      </c>
      <c r="GJ50" s="59">
        <f t="shared" si="7"/>
        <v>14.285714285714285</v>
      </c>
    </row>
    <row r="51" spans="1:192">
      <c r="A51" s="43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40"/>
      <c r="GD51" s="46" t="s">
        <v>12</v>
      </c>
      <c r="GE51" s="64">
        <f t="shared" si="4"/>
        <v>78</v>
      </c>
      <c r="GF51" s="64">
        <f t="shared" si="3"/>
        <v>0</v>
      </c>
      <c r="GG51" s="64">
        <f t="shared" si="5"/>
        <v>78</v>
      </c>
      <c r="GH51" s="13" t="s">
        <v>12</v>
      </c>
      <c r="GI51" s="59">
        <f t="shared" si="6"/>
        <v>100</v>
      </c>
      <c r="GJ51" s="59">
        <f t="shared" si="7"/>
        <v>0</v>
      </c>
    </row>
    <row r="52" spans="1:192">
      <c r="A52" s="43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40"/>
      <c r="GD52" s="46" t="s">
        <v>17</v>
      </c>
      <c r="GE52" s="64">
        <f t="shared" si="4"/>
        <v>10</v>
      </c>
      <c r="GF52" s="64">
        <f t="shared" si="3"/>
        <v>2</v>
      </c>
      <c r="GG52" s="64">
        <f t="shared" si="5"/>
        <v>12</v>
      </c>
      <c r="GH52" s="13" t="s">
        <v>17</v>
      </c>
      <c r="GI52" s="59">
        <f t="shared" si="6"/>
        <v>83.333333333333343</v>
      </c>
      <c r="GJ52" s="59">
        <f t="shared" si="7"/>
        <v>16.666666666666664</v>
      </c>
    </row>
    <row r="53" spans="1:192">
      <c r="A53" s="43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40"/>
      <c r="GD53" s="48" t="s">
        <v>27</v>
      </c>
      <c r="GE53" s="64">
        <f t="shared" si="4"/>
        <v>10</v>
      </c>
      <c r="GF53" s="64">
        <f t="shared" si="3"/>
        <v>0</v>
      </c>
      <c r="GG53" s="64">
        <f t="shared" si="5"/>
        <v>10</v>
      </c>
      <c r="GH53" s="13" t="s">
        <v>27</v>
      </c>
      <c r="GI53" s="59">
        <v>0</v>
      </c>
      <c r="GJ53" s="59">
        <v>0</v>
      </c>
    </row>
    <row r="54" spans="1:192">
      <c r="A54" s="43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40"/>
      <c r="GD54" s="66" t="s">
        <v>7</v>
      </c>
      <c r="GE54" s="64">
        <f t="shared" si="4"/>
        <v>356</v>
      </c>
      <c r="GF54" s="64">
        <f t="shared" si="3"/>
        <v>14</v>
      </c>
      <c r="GG54" s="64">
        <f t="shared" si="5"/>
        <v>370</v>
      </c>
      <c r="GH54" s="13" t="s">
        <v>7</v>
      </c>
      <c r="GI54" s="59">
        <f t="shared" si="6"/>
        <v>96.216216216216225</v>
      </c>
      <c r="GJ54" s="59">
        <f t="shared" si="7"/>
        <v>3.7837837837837842</v>
      </c>
    </row>
    <row r="55" spans="1:192">
      <c r="A55" s="43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40"/>
    </row>
    <row r="56" spans="1:192">
      <c r="A56" s="43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40"/>
    </row>
    <row r="57" spans="1:192">
      <c r="A57" s="43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40"/>
    </row>
    <row r="58" spans="1:192">
      <c r="A58" s="44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2"/>
    </row>
    <row r="60" spans="1:192" ht="15">
      <c r="F60" s="34"/>
      <c r="K60" s="34"/>
      <c r="P60" s="34"/>
      <c r="Q60" s="35"/>
      <c r="R60" s="35"/>
      <c r="S60" s="35"/>
    </row>
    <row r="64" spans="1:192" ht="12.75" customHeight="1"/>
    <row r="77" ht="12.75" customHeight="1"/>
    <row r="542" spans="1:17">
      <c r="A542" s="53"/>
      <c r="B542" s="54"/>
      <c r="C542" s="54"/>
      <c r="D542" s="54"/>
      <c r="E542" s="54"/>
      <c r="F542" s="54"/>
      <c r="G542" s="54"/>
      <c r="H542" s="54"/>
      <c r="I542" s="54"/>
      <c r="J542" s="54"/>
      <c r="K542" s="54"/>
      <c r="L542" s="54"/>
      <c r="M542" s="54"/>
      <c r="N542" s="54"/>
      <c r="O542" s="54"/>
      <c r="P542" s="54"/>
      <c r="Q542" s="55"/>
    </row>
    <row r="543" spans="1:17">
      <c r="A543" s="43"/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40"/>
    </row>
    <row r="544" spans="1:17">
      <c r="A544" s="43"/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40"/>
    </row>
    <row r="545" spans="1:17">
      <c r="A545" s="43"/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40"/>
    </row>
  </sheetData>
  <mergeCells count="14">
    <mergeCell ref="A4:A7"/>
    <mergeCell ref="A1:Q1"/>
    <mergeCell ref="A2:Q2"/>
    <mergeCell ref="Q4:Q7"/>
    <mergeCell ref="B4:F4"/>
    <mergeCell ref="B5:B6"/>
    <mergeCell ref="D5:F5"/>
    <mergeCell ref="R4:R7"/>
    <mergeCell ref="G4:K4"/>
    <mergeCell ref="G5:G6"/>
    <mergeCell ref="I5:K5"/>
    <mergeCell ref="L4:P4"/>
    <mergeCell ref="L5:L6"/>
    <mergeCell ref="N5:P5"/>
  </mergeCells>
  <pageMargins left="0.7" right="0.7" top="0.75" bottom="0.75" header="0.3" footer="0.3"/>
  <pageSetup paperSize="9" scale="38" orientation="portrait" horizontalDpi="4294967295" verticalDpi="4294967295" r:id="rId1"/>
  <colBreaks count="1" manualBreakCount="1">
    <brk id="18" max="1048575" man="1"/>
  </colBreaks>
  <drawing r:id="rId2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75c82633-bac2-4eeb-a472-e92fb7a90b9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8.13</vt:lpstr>
      <vt:lpstr>'8.13'!Print_Area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Fathimath Shifaza</dc:creator>
  <cp:lastModifiedBy>Fathimath Shifaza</cp:lastModifiedBy>
  <cp:lastPrinted>2026-01-25T07:56:26Z</cp:lastPrinted>
  <dcterms:created xsi:type="dcterms:W3CDTF">2019-06-30T04:22:49Z</dcterms:created>
  <dcterms:modified xsi:type="dcterms:W3CDTF">2026-01-26T03:08:17Z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2023-07-17T04:33:18Z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75c82633-bac2-4eeb-a472-e92fb7a90b9f</vt:lpwstr>
  </property>
  <property fmtid="{D5CDD505-2E9C-101B-9397-08002B2CF9AE}" pid="7" name="MSIP_Label_defa4170-0d19-0005-0004-bc88714345d2_ActionId">
    <vt:lpwstr>b5bda0bc-38ca-4d61-82ae-4e15e380adf9</vt:lpwstr>
  </property>
  <property fmtid="{D5CDD505-2E9C-101B-9397-08002B2CF9AE}" pid="8" name="MSIP_Label_defa4170-0d19-0005-0004-bc88714345d2_ContentBits">
    <vt:lpwstr>0</vt:lpwstr>
  </property>
</Properties>
</file>