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FF97558A-2AA0-4115-89E9-90302522DC2F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13" sheetId="13" r:id="rId1"/>
  </sheets>
  <externalReferences>
    <externalReference r:id="rId2"/>
  </externalReferences>
  <definedNames>
    <definedName name="_xlnm.Print_Area" localSheetId="0">'8.13'!$A$1:$R$59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45" i="13" l="1"/>
  <c r="BL45" i="13"/>
  <c r="BK46" i="13"/>
  <c r="BL46" i="13"/>
  <c r="BK47" i="13"/>
  <c r="BL47" i="13"/>
  <c r="BK48" i="13"/>
  <c r="BL48" i="13"/>
  <c r="BK49" i="13"/>
  <c r="BL49" i="13"/>
  <c r="BK50" i="13"/>
  <c r="BL50" i="13"/>
  <c r="BK51" i="13"/>
  <c r="BL51" i="13"/>
  <c r="BK52" i="13"/>
  <c r="BL52" i="13"/>
  <c r="BK53" i="13"/>
  <c r="BL53" i="13"/>
  <c r="BK54" i="13"/>
  <c r="BL54" i="13"/>
  <c r="BK55" i="13"/>
  <c r="BL55" i="13"/>
  <c r="BL44" i="13"/>
  <c r="BK44" i="13"/>
  <c r="N20" i="13"/>
  <c r="L20" i="13"/>
  <c r="I20" i="13"/>
  <c r="G20" i="13"/>
  <c r="N19" i="13"/>
  <c r="L19" i="13"/>
  <c r="I19" i="13"/>
  <c r="G19" i="13"/>
  <c r="N18" i="13"/>
  <c r="L18" i="13"/>
  <c r="I18" i="13"/>
  <c r="G18" i="13"/>
  <c r="N17" i="13"/>
  <c r="L17" i="13"/>
  <c r="I17" i="13"/>
  <c r="G17" i="13"/>
  <c r="N16" i="13"/>
  <c r="L16" i="13"/>
  <c r="I16" i="13"/>
  <c r="G16" i="13"/>
  <c r="N15" i="13"/>
  <c r="L15" i="13"/>
  <c r="I15" i="13"/>
  <c r="G15" i="13"/>
  <c r="N14" i="13"/>
  <c r="L14" i="13"/>
  <c r="I14" i="13"/>
  <c r="G14" i="13"/>
  <c r="N13" i="13"/>
  <c r="L13" i="13"/>
  <c r="I13" i="13"/>
  <c r="G13" i="13"/>
  <c r="N12" i="13"/>
  <c r="L12" i="13"/>
  <c r="I12" i="13"/>
  <c r="G12" i="13"/>
  <c r="N11" i="13"/>
  <c r="L11" i="13"/>
  <c r="I11" i="13"/>
  <c r="G11" i="13"/>
  <c r="N10" i="13"/>
  <c r="L10" i="13"/>
  <c r="I10" i="13"/>
  <c r="G10" i="13"/>
  <c r="N9" i="13"/>
  <c r="L9" i="13"/>
  <c r="I9" i="13"/>
  <c r="G9" i="13"/>
  <c r="P8" i="13"/>
  <c r="O8" i="13"/>
  <c r="K8" i="13"/>
  <c r="J8" i="13"/>
  <c r="I8" i="13" s="1"/>
  <c r="F8" i="13"/>
  <c r="E8" i="13"/>
  <c r="D8" i="13" s="1"/>
  <c r="B8" i="13"/>
  <c r="N8" i="13" l="1"/>
  <c r="G8" i="13"/>
  <c r="L8" i="13"/>
  <c r="BM44" i="13" l="1"/>
  <c r="BP44" i="13" l="1"/>
  <c r="BO44" i="13"/>
  <c r="BM50" i="13" l="1"/>
  <c r="BO50" i="13" s="1"/>
  <c r="BM54" i="13"/>
  <c r="BM51" i="13" l="1"/>
  <c r="BO51" i="13" s="1"/>
  <c r="BM49" i="13"/>
  <c r="BM47" i="13"/>
  <c r="BO47" i="13" s="1"/>
  <c r="BM48" i="13"/>
  <c r="BO48" i="13" s="1"/>
  <c r="BM46" i="13"/>
  <c r="BO46" i="13" s="1"/>
  <c r="BM53" i="13"/>
  <c r="BO53" i="13" s="1"/>
  <c r="BM45" i="13"/>
  <c r="BO45" i="13" s="1"/>
  <c r="BM52" i="13"/>
  <c r="BO52" i="13" s="1"/>
  <c r="BM55" i="13" l="1"/>
  <c r="BO55" i="13" s="1"/>
  <c r="BP45" i="13" l="1"/>
  <c r="BP46" i="13"/>
  <c r="BP47" i="13"/>
  <c r="BP48" i="13"/>
  <c r="BP50" i="13"/>
  <c r="BP51" i="13"/>
  <c r="BP52" i="13"/>
  <c r="BP53" i="13"/>
  <c r="BP55" i="13"/>
</calcChain>
</file>

<file path=xl/sharedStrings.xml><?xml version="1.0" encoding="utf-8"?>
<sst xmlns="http://schemas.openxmlformats.org/spreadsheetml/2006/main" count="113" uniqueCount="65">
  <si>
    <t>Theft</t>
  </si>
  <si>
    <t>Total</t>
  </si>
  <si>
    <t>Traffic accidents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</si>
  <si>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</si>
  <si>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</si>
  <si>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</si>
  <si>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</si>
  <si>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</si>
  <si>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</si>
  <si>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</si>
  <si>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</si>
  <si>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</si>
  <si>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</si>
  <si>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</si>
  <si>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</si>
  <si>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</si>
  <si>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</si>
  <si>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</si>
  <si>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</si>
  <si>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</si>
  <si>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</si>
  <si>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</si>
  <si>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</si>
  <si>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</si>
  <si>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</si>
  <si>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</si>
  <si>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</si>
  <si>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</si>
  <si>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</si>
  <si>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</si>
  <si>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</si>
  <si>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</si>
  <si>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</si>
  <si>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</si>
  <si>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</si>
  <si>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</si>
  <si>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</si>
  <si>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</si>
  <si>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</si>
  <si>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</si>
  <si>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</si>
  <si>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</si>
  <si>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</si>
  <si>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</si>
  <si>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</si>
  <si>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</si>
  <si>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</si>
  <si>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</si>
  <si>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csivrws csilop cscviDclOm :Ivcaed utWmUluAwm</t>
  </si>
  <si>
    <t>ޖުމްލަ</t>
  </si>
  <si>
    <t>ވަގުފައިސާ</t>
  </si>
  <si>
    <t>Type of offence</t>
  </si>
  <si>
    <t>ކުށުގެ ބާވަތް</t>
  </si>
  <si>
    <t>Number of Logged cases</t>
  </si>
  <si>
    <r>
      <rPr>
        <b/>
        <sz val="9"/>
        <color theme="1"/>
        <rFont val="Calibri"/>
        <family val="2"/>
        <scheme val="minor"/>
      </rPr>
      <t>Number of Detainees</t>
    </r>
    <r>
      <rPr>
        <b/>
        <sz val="9"/>
        <color theme="1"/>
        <rFont val="Faruma"/>
        <family val="3"/>
      </rPr>
      <t xml:space="preserve">  ހައްޔަރުކުރެވުނު މީހުންގެ އަދަދު</t>
    </r>
  </si>
  <si>
    <t>Both Sexes</t>
  </si>
  <si>
    <t>Male</t>
  </si>
  <si>
    <t>Female</t>
  </si>
  <si>
    <t xml:space="preserve">ހުށަހެޅިފައިވާ މައްސަލަތަކުގެ އަދަދު </t>
  </si>
  <si>
    <t>ދެޖިންސް</t>
  </si>
  <si>
    <t xml:space="preserve">ފިރިހެން </t>
  </si>
  <si>
    <t xml:space="preserve">އަންހެން </t>
  </si>
  <si>
    <t>ޖިންސީ މައްސަލަ</t>
  </si>
  <si>
    <t xml:space="preserve">2023 - 2021  ،ތާވަލު 8.13: ހުށަހެޅިފައިވާ މައްސަލަތަކުގެ ތެރެއިން ހައްޔަރުކުރެވުނު މީހުންގެ އަދަދު އަދި ޖިންސް  </t>
  </si>
  <si>
    <t>Table 8.13: NUMBER OF DETAINEES REPORTED BY TYPE OF OFFENCE AND SEX,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</si>
</sst>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5" formatCode="0.0"/>
    <numFmt numFmtId="166" formatCode="_-* #,##0_-;\-* #,##0_-;_-* &quot;-&quot;??_-;_-@_-"/>
    <numFmt numFmtId="167" formatCode="#,##0.0"/>
    <numFmt numFmtId="172" formatCode="0.00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Faruma"/>
      <family val="3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sz val="9"/>
      <color rgb="FF000000"/>
      <name val="Faruma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Faruma"/>
      <family val="3"/>
    </font>
    <font>
      <b/>
      <sz val="12"/>
      <color theme="1"/>
      <name val="Faruma"/>
      <family val="3"/>
    </font>
    <font>
      <sz val="11"/>
      <color theme="1"/>
      <name val="Faruma"/>
      <family val="3"/>
    </font>
    <font>
      <b/>
      <sz val="9"/>
      <color theme="1"/>
      <name val="Arial"/>
      <family val="2"/>
    </font>
    <font>
      <sz val="11"/>
      <color rgb="FF000000"/>
      <name val="Faruma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10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theme="0"/>
      </right>
      <top style="thin">
        <color indexed="64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indexed="64"/>
      </left>
      <right/>
      <top style="thin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7" fontId="14" fillId="0" borderId="0"/>
    <xf numFmtId="0" fontId="26" fillId="0" borderId="24" applyNumberFormat="0" applyFill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172" fontId="29" fillId="0" borderId="0"/>
    <xf numFmtId="1" fontId="30" fillId="0" borderId="25" applyNumberFormat="0"/>
    <xf numFmtId="0" fontId="25" fillId="0" borderId="0"/>
    <xf numFmtId="0" fontId="1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8" fillId="0" borderId="0"/>
    <xf numFmtId="40" fontId="28" fillId="0" borderId="0" applyFont="0" applyFill="0" applyBorder="0" applyAlignment="0" applyProtection="0"/>
    <xf numFmtId="0" fontId="28" fillId="0" borderId="0"/>
    <xf numFmtId="0" fontId="25" fillId="0" borderId="0"/>
    <xf numFmtId="1" fontId="30" fillId="0" borderId="25" applyNumberFormat="0"/>
    <xf numFmtId="0" fontId="1" fillId="0" borderId="0"/>
    <xf numFmtId="0" fontId="28" fillId="0" borderId="0"/>
    <xf numFmtId="0" fontId="13" fillId="0" borderId="0" applyFill="0" applyProtection="0"/>
    <xf numFmtId="1" fontId="30" fillId="0" borderId="25" applyNumberFormat="0"/>
    <xf numFmtId="43" fontId="1" fillId="0" borderId="0" applyFont="0" applyFill="0" applyBorder="0" applyAlignment="0" applyProtection="0"/>
    <xf numFmtId="0" fontId="1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28" fillId="0" borderId="0"/>
    <xf numFmtId="0" fontId="13" fillId="0" borderId="0" applyFill="0" applyProtection="0"/>
    <xf numFmtId="1" fontId="30" fillId="0" borderId="25" applyNumberFormat="0"/>
    <xf numFmtId="0" fontId="1" fillId="0" borderId="0"/>
    <xf numFmtId="0" fontId="25" fillId="0" borderId="0"/>
    <xf numFmtId="0" fontId="31" fillId="0" borderId="0"/>
    <xf numFmtId="0" fontId="32" fillId="0" borderId="0"/>
    <xf numFmtId="0" fontId="25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8" fillId="0" borderId="0" applyFont="0" applyFill="0" applyBorder="0" applyAlignment="0" applyProtection="0"/>
    <xf numFmtId="0" fontId="1" fillId="0" borderId="0"/>
    <xf numFmtId="0" fontId="33" fillId="0" borderId="0" applyBorder="0"/>
    <xf numFmtId="0" fontId="1" fillId="0" borderId="0"/>
    <xf numFmtId="40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 applyBorder="0"/>
    <xf numFmtId="0" fontId="1" fillId="0" borderId="0"/>
    <xf numFmtId="0" fontId="1" fillId="0" borderId="0"/>
    <xf numFmtId="1" fontId="30" fillId="0" borderId="25" applyNumberFormat="0"/>
    <xf numFmtId="1" fontId="30" fillId="0" borderId="25" applyNumberFormat="0"/>
    <xf numFmtId="1" fontId="30" fillId="0" borderId="25" applyNumberFormat="0"/>
    <xf numFmtId="1" fontId="30" fillId="0" borderId="25" applyNumberFormat="0"/>
    <xf numFmtId="0" fontId="34" fillId="0" borderId="0"/>
    <xf numFmtId="0" fontId="34" fillId="0" borderId="0"/>
  </cellStyleXfs>
  <cellXfs count="102">
    <xf numFmtId="0" fontId="0" fillId="0" borderId="0" xfId="0"/>
    <xf numFmtId="164" fontId="4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165" fontId="0" fillId="2" borderId="0" xfId="0" applyNumberFormat="1" applyFill="1"/>
    <xf numFmtId="164" fontId="11" fillId="2" borderId="0" xfId="0" applyNumberFormat="1" applyFont="1" applyFill="1" applyAlignment="1">
      <alignment horizontal="left" vertical="center" indent="2"/>
    </xf>
    <xf numFmtId="164" fontId="5" fillId="2" borderId="0" xfId="0" applyNumberFormat="1" applyFont="1" applyFill="1" applyAlignment="1">
      <alignment horizontal="right" vertical="center" indent="2"/>
    </xf>
    <xf numFmtId="0" fontId="0" fillId="2" borderId="0" xfId="0" applyFill="1"/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3" fontId="12" fillId="2" borderId="0" xfId="1" applyNumberFormat="1" applyFont="1" applyFill="1" applyBorder="1" applyAlignment="1">
      <alignment horizontal="right" vertical="center"/>
    </xf>
    <xf numFmtId="0" fontId="22" fillId="2" borderId="0" xfId="0" applyFont="1" applyFill="1"/>
    <xf numFmtId="0" fontId="9" fillId="2" borderId="0" xfId="0" applyFont="1" applyFill="1"/>
    <xf numFmtId="0" fontId="6" fillId="2" borderId="6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right" vertical="center" wrapText="1"/>
    </xf>
    <xf numFmtId="0" fontId="12" fillId="2" borderId="0" xfId="0" applyFont="1" applyFill="1"/>
    <xf numFmtId="166" fontId="3" fillId="2" borderId="0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66" fontId="8" fillId="2" borderId="0" xfId="1" applyNumberFormat="1" applyFont="1" applyFill="1" applyBorder="1" applyAlignment="1">
      <alignment horizontal="right" vertical="center"/>
    </xf>
    <xf numFmtId="3" fontId="1" fillId="2" borderId="0" xfId="1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 wrapText="1"/>
    </xf>
    <xf numFmtId="166" fontId="18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3" fontId="8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6" fillId="2" borderId="5" xfId="0" applyFont="1" applyFill="1" applyBorder="1"/>
    <xf numFmtId="164" fontId="11" fillId="2" borderId="0" xfId="0" applyNumberFormat="1" applyFont="1" applyFill="1" applyAlignment="1">
      <alignment horizontal="left" vertical="center" wrapText="1" indent="2"/>
    </xf>
    <xf numFmtId="0" fontId="6" fillId="2" borderId="9" xfId="0" applyFont="1" applyFill="1" applyBorder="1" applyAlignment="1">
      <alignment horizontal="center" vertical="center"/>
    </xf>
    <xf numFmtId="0" fontId="6" fillId="2" borderId="19" xfId="0" applyFont="1" applyFill="1" applyBorder="1"/>
    <xf numFmtId="0" fontId="6" fillId="2" borderId="0" xfId="0" applyFont="1" applyFill="1" applyAlignment="1">
      <alignment horizontal="left" vertical="center" wrapText="1"/>
    </xf>
    <xf numFmtId="0" fontId="15" fillId="2" borderId="3" xfId="0" applyFont="1" applyFill="1" applyBorder="1" applyAlignment="1">
      <alignment vertical="top"/>
    </xf>
    <xf numFmtId="0" fontId="6" fillId="2" borderId="9" xfId="0" applyFont="1" applyFill="1" applyBorder="1"/>
    <xf numFmtId="0" fontId="6" fillId="2" borderId="10" xfId="0" applyFont="1" applyFill="1" applyBorder="1"/>
    <xf numFmtId="0" fontId="12" fillId="2" borderId="21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166" fontId="8" fillId="2" borderId="20" xfId="1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horizontal="right" vertical="center"/>
    </xf>
    <xf numFmtId="0" fontId="6" fillId="2" borderId="21" xfId="0" applyFont="1" applyFill="1" applyBorder="1"/>
    <xf numFmtId="0" fontId="6" fillId="2" borderId="2" xfId="0" applyFont="1" applyFill="1" applyBorder="1"/>
    <xf numFmtId="0" fontId="6" fillId="2" borderId="21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2" borderId="5" xfId="0" applyFill="1" applyBorder="1"/>
    <xf numFmtId="0" fontId="0" fillId="2" borderId="7" xfId="0" applyFill="1" applyBorder="1"/>
    <xf numFmtId="1" fontId="6" fillId="2" borderId="0" xfId="0" applyNumberFormat="1" applyFont="1" applyFill="1" applyAlignment="1">
      <alignment horizontal="right" indent="1"/>
    </xf>
    <xf numFmtId="3" fontId="2" fillId="2" borderId="4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12" fillId="2" borderId="14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3" fontId="6" fillId="2" borderId="0" xfId="0" applyNumberFormat="1" applyFont="1" applyFill="1"/>
    <xf numFmtId="3" fontId="1" fillId="2" borderId="4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 wrapText="1"/>
    </xf>
    <xf numFmtId="0" fontId="17" fillId="2" borderId="27" xfId="0" applyFont="1" applyFill="1" applyBorder="1" applyAlignment="1">
      <alignment horizontal="right" vertical="center" wrapText="1"/>
    </xf>
    <xf numFmtId="0" fontId="17" fillId="2" borderId="31" xfId="0" applyFont="1" applyFill="1" applyBorder="1" applyAlignment="1">
      <alignment horizontal="right" vertical="center" wrapText="1"/>
    </xf>
    <xf numFmtId="0" fontId="17" fillId="2" borderId="32" xfId="0" applyFont="1" applyFill="1" applyBorder="1" applyAlignment="1">
      <alignment vertical="center" wrapText="1"/>
    </xf>
    <xf numFmtId="166" fontId="3" fillId="2" borderId="26" xfId="1" applyNumberFormat="1" applyFont="1" applyFill="1" applyBorder="1" applyAlignment="1">
      <alignment horizontal="right" vertical="center"/>
    </xf>
    <xf numFmtId="166" fontId="8" fillId="2" borderId="26" xfId="1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left" vertical="center"/>
    </xf>
    <xf numFmtId="166" fontId="18" fillId="2" borderId="27" xfId="1" applyNumberFormat="1" applyFont="1" applyFill="1" applyBorder="1" applyAlignment="1">
      <alignment horizontal="right" vertical="center"/>
    </xf>
    <xf numFmtId="166" fontId="8" fillId="2" borderId="27" xfId="1" applyNumberFormat="1" applyFont="1" applyFill="1" applyBorder="1" applyAlignment="1">
      <alignment horizontal="right" vertical="center"/>
    </xf>
    <xf numFmtId="3" fontId="1" fillId="2" borderId="27" xfId="1" applyNumberFormat="1" applyFont="1" applyFill="1" applyBorder="1" applyAlignment="1">
      <alignment horizontal="right" vertical="center"/>
    </xf>
    <xf numFmtId="3" fontId="1" fillId="2" borderId="27" xfId="0" applyNumberFormat="1" applyFont="1" applyFill="1" applyBorder="1" applyAlignment="1">
      <alignment horizontal="right" vertical="center"/>
    </xf>
    <xf numFmtId="3" fontId="1" fillId="2" borderId="31" xfId="0" applyNumberFormat="1" applyFont="1" applyFill="1" applyBorder="1" applyAlignment="1">
      <alignment horizontal="right" vertical="center"/>
    </xf>
    <xf numFmtId="166" fontId="8" fillId="2" borderId="32" xfId="1" applyNumberFormat="1" applyFont="1" applyFill="1" applyBorder="1" applyAlignment="1">
      <alignment horizontal="right" vertical="center"/>
    </xf>
    <xf numFmtId="0" fontId="24" fillId="2" borderId="27" xfId="0" applyFont="1" applyFill="1" applyBorder="1" applyAlignment="1">
      <alignment horizontal="right" vertical="center" wrapText="1"/>
    </xf>
    <xf numFmtId="164" fontId="11" fillId="2" borderId="27" xfId="0" applyNumberFormat="1" applyFont="1" applyFill="1" applyBorder="1" applyAlignment="1">
      <alignment horizontal="left" vertical="center" indent="2"/>
    </xf>
    <xf numFmtId="3" fontId="8" fillId="2" borderId="30" xfId="1" applyNumberFormat="1" applyFont="1" applyFill="1" applyBorder="1" applyAlignment="1">
      <alignment horizontal="right" vertical="center"/>
    </xf>
    <xf numFmtId="3" fontId="0" fillId="2" borderId="27" xfId="0" applyNumberFormat="1" applyFill="1" applyBorder="1" applyAlignment="1">
      <alignment horizontal="right" vertical="center"/>
    </xf>
    <xf numFmtId="164" fontId="5" fillId="2" borderId="27" xfId="0" applyNumberFormat="1" applyFont="1" applyFill="1" applyBorder="1" applyAlignment="1">
      <alignment horizontal="right" vertical="center" indent="2"/>
    </xf>
    <xf numFmtId="164" fontId="27" fillId="2" borderId="28" xfId="0" applyNumberFormat="1" applyFont="1" applyFill="1" applyBorder="1" applyAlignment="1">
      <alignment horizontal="right" vertical="center"/>
    </xf>
    <xf numFmtId="0" fontId="12" fillId="2" borderId="2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right" vertical="center" wrapText="1"/>
    </xf>
    <xf numFmtId="0" fontId="12" fillId="2" borderId="26" xfId="0" applyFont="1" applyFill="1" applyBorder="1" applyAlignment="1">
      <alignment horizontal="right" vertical="center" wrapText="1"/>
    </xf>
    <xf numFmtId="0" fontId="21" fillId="2" borderId="3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right" vertical="center"/>
    </xf>
    <xf numFmtId="0" fontId="17" fillId="2" borderId="18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0" fontId="17" fillId="2" borderId="27" xfId="0" applyFont="1" applyFill="1" applyBorder="1" applyAlignment="1">
      <alignment horizontal="right" vertical="center"/>
    </xf>
    <xf numFmtId="0" fontId="23" fillId="2" borderId="17" xfId="0" applyFont="1" applyFill="1" applyBorder="1" applyAlignment="1">
      <alignment horizontal="center" vertic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  <a:latin typeface="+mj-lt"/>
              </a:rPr>
              <a:t>Figure 8.19: Percentage of detainees reported by type of offence and sex, 2023</a:t>
            </a:r>
            <a:endParaRPr lang="en-US" sz="16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56344727926933"/>
          <c:y val="4.4111923565260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712559457748407E-2"/>
          <c:y val="0.17171296296296296"/>
          <c:w val="0.90046768228295926"/>
          <c:h val="0.652549949378141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'8.13'!$BO$43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'8.13'!$BJ$44:$BJ$54</c15:sqref>
                  </c15:fullRef>
                </c:ext>
              </c:extLst>
              <c:f>('8.13'!$BJ$44:$BJ$48,'8.13'!$BJ$50:$BJ$53)</c:f>
              <c:strCache>
                <c:ptCount val="9"/>
                <c:pt idx="0">
                  <c:v>Assault</c:v>
                </c:pt>
                <c:pt idx="1">
                  <c:v>Theft</c:v>
                </c:pt>
                <c:pt idx="2">
                  <c:v>Robbery</c:v>
                </c:pt>
                <c:pt idx="3">
                  <c:v>Drugs</c:v>
                </c:pt>
                <c:pt idx="4">
                  <c:v>Sexual Offences</c:v>
                </c:pt>
                <c:pt idx="5">
                  <c:v>Domestic violence</c:v>
                </c:pt>
                <c:pt idx="6">
                  <c:v>Counterfeit and forgery</c:v>
                </c:pt>
                <c:pt idx="7">
                  <c:v>Vandalism</c:v>
                </c:pt>
                <c:pt idx="8">
                  <c:v>Embezzlement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'8.13'!$BO$44:$BO$54</c15:sqref>
                  </c15:fullRef>
                </c:ext>
              </c:extLst>
              <c:f>('8.13'!$BO$44:$BO$48,'8.13'!$BO$50:$BO$53)</c:f>
              <c:numCache>
                <c:formatCode>0</c:formatCode>
                <c:ptCount val="9"/>
                <c:pt idx="0">
                  <c:v>98.550724637681171</c:v>
                </c:pt>
                <c:pt idx="1">
                  <c:v>99.664804469273733</c:v>
                </c:pt>
                <c:pt idx="2">
                  <c:v>96.747967479674799</c:v>
                </c:pt>
                <c:pt idx="3">
                  <c:v>96.187050359712231</c:v>
                </c:pt>
                <c:pt idx="4">
                  <c:v>80.508474576271183</c:v>
                </c:pt>
                <c:pt idx="5">
                  <c:v>100</c:v>
                </c:pt>
                <c:pt idx="6">
                  <c:v>100</c:v>
                </c:pt>
                <c:pt idx="7">
                  <c:v>98.412698412698404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7-4F78-83CD-571957C46433}"/>
            </c:ext>
          </c:extLst>
        </c:ser>
        <c:ser>
          <c:idx val="1"/>
          <c:order val="1"/>
          <c:tx>
            <c:strRef>
              <c:f>'8.13'!$BP$43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00808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'8.13'!$BJ$44:$BJ$54</c15:sqref>
                  </c15:fullRef>
                </c:ext>
              </c:extLst>
              <c:f>('8.13'!$BJ$44:$BJ$48,'8.13'!$BJ$50:$BJ$53)</c:f>
              <c:strCache>
                <c:ptCount val="9"/>
                <c:pt idx="0">
                  <c:v>Assault</c:v>
                </c:pt>
                <c:pt idx="1">
                  <c:v>Theft</c:v>
                </c:pt>
                <c:pt idx="2">
                  <c:v>Robbery</c:v>
                </c:pt>
                <c:pt idx="3">
                  <c:v>Drugs</c:v>
                </c:pt>
                <c:pt idx="4">
                  <c:v>Sexual Offences</c:v>
                </c:pt>
                <c:pt idx="5">
                  <c:v>Domestic violence</c:v>
                </c:pt>
                <c:pt idx="6">
                  <c:v>Counterfeit and forgery</c:v>
                </c:pt>
                <c:pt idx="7">
                  <c:v>Vandalism</c:v>
                </c:pt>
                <c:pt idx="8">
                  <c:v>Embezzlement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'8.13'!$BP$44:$BP$54</c15:sqref>
                  </c15:fullRef>
                </c:ext>
              </c:extLst>
              <c:f>('8.13'!$BP$44:$BP$48,'8.13'!$BP$50:$BP$53)</c:f>
              <c:numCache>
                <c:formatCode>0</c:formatCode>
                <c:ptCount val="9"/>
                <c:pt idx="0">
                  <c:v>1.4492753623188406</c:v>
                </c:pt>
                <c:pt idx="1">
                  <c:v>0.33519553072625696</c:v>
                </c:pt>
                <c:pt idx="2">
                  <c:v>3.2520325203252036</c:v>
                </c:pt>
                <c:pt idx="3">
                  <c:v>3.8129496402877696</c:v>
                </c:pt>
                <c:pt idx="4">
                  <c:v>19.491525423728813</c:v>
                </c:pt>
                <c:pt idx="5">
                  <c:v>0</c:v>
                </c:pt>
                <c:pt idx="6">
                  <c:v>0</c:v>
                </c:pt>
                <c:pt idx="7">
                  <c:v>1.5873015873015872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A7-4F78-83CD-571957C46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157824"/>
        <c:axId val="132159360"/>
      </c:barChart>
      <c:catAx>
        <c:axId val="13215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59360"/>
        <c:crosses val="autoZero"/>
        <c:auto val="1"/>
        <c:lblAlgn val="ctr"/>
        <c:lblOffset val="100"/>
        <c:noMultiLvlLbl val="0"/>
      </c:catAx>
      <c:valAx>
        <c:axId val="132159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57824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729317290505029"/>
          <c:y val="0.8836789411351873"/>
          <c:w val="0.21202311283725028"/>
          <c:h val="9.20656417229581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1573055</xdr:colOff>
      <xdr:row>34</xdr:row>
      <xdr:rowOff>129581</xdr:rowOff>
    </xdr:from>
    <xdr:to>
      <xdr:col>11</xdr:col>
      <xdr:colOff>1114299</xdr:colOff>
      <xdr:row>55</xdr:row>
      <xdr:rowOff>104908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.%20LAW%20AND%20ORDER_MPS%20-%20FILLED.xlsx" TargetMode="External"/><Relationship Id="rId2" Type="http://schemas.openxmlformats.org/officeDocument/2006/relationships/externalLinkPath" Target="file:///\\fileserver\ST4\Dissemination\Publications\Statistical%20Year%20Book\YEARBOOK%202024\8.%20LAW%20AND%20ORDER_MPS%20-%20FILLED.xlsx" TargetMode="External"/><Relationship Id="rId1" Type="http://schemas.openxmlformats.org/officeDocument/2006/relationships/externalLinkPath" Target="/Dissemination/Publications/Statistical%20Year%20Book/YEARBOOK%202024/8.%20LAW%20AND%20ORDER_MPS%20-%20FILL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8.27"/>
      <sheetName val="2.28"/>
      <sheetName val="2.29"/>
      <sheetName val="Sheet1"/>
    </sheetNames>
    <sheetDataSet>
      <sheetData sheetId="0">
        <row r="6">
          <cell r="A6" t="str">
            <v>Theft</v>
          </cell>
          <cell r="B6">
            <v>3903</v>
          </cell>
          <cell r="C6">
            <v>4007</v>
          </cell>
          <cell r="D6">
            <v>4734</v>
          </cell>
          <cell r="E6">
            <v>6571</v>
          </cell>
          <cell r="F6">
            <v>6683</v>
          </cell>
          <cell r="G6">
            <v>5080</v>
          </cell>
          <cell r="H6">
            <v>4008</v>
          </cell>
          <cell r="I6">
            <v>3616</v>
          </cell>
          <cell r="J6">
            <v>3503</v>
          </cell>
          <cell r="K6">
            <v>3270</v>
          </cell>
          <cell r="L6">
            <v>4554</v>
          </cell>
          <cell r="M6">
            <v>3581</v>
          </cell>
          <cell r="N6">
            <v>4662</v>
          </cell>
          <cell r="O6">
            <v>3982</v>
          </cell>
          <cell r="P6">
            <v>3825</v>
          </cell>
        </row>
        <row r="7">
          <cell r="A7" t="str">
            <v>Traffic accidents</v>
          </cell>
          <cell r="B7">
            <v>3838</v>
          </cell>
          <cell r="C7">
            <v>3013</v>
          </cell>
          <cell r="D7">
            <v>2251</v>
          </cell>
          <cell r="E7">
            <v>1974</v>
          </cell>
          <cell r="F7">
            <v>1930</v>
          </cell>
          <cell r="G7">
            <v>2137</v>
          </cell>
          <cell r="H7">
            <v>2044</v>
          </cell>
          <cell r="I7">
            <v>2242</v>
          </cell>
          <cell r="J7">
            <v>2105</v>
          </cell>
          <cell r="K7">
            <v>2007</v>
          </cell>
          <cell r="L7">
            <v>2324</v>
          </cell>
          <cell r="M7">
            <v>1390</v>
          </cell>
          <cell r="N7">
            <v>1553</v>
          </cell>
          <cell r="O7">
            <v>1618</v>
          </cell>
          <cell r="P7">
            <v>2298</v>
          </cell>
        </row>
        <row r="8">
          <cell r="A8" t="str">
            <v>Drugs</v>
          </cell>
          <cell r="B8">
            <v>2484</v>
          </cell>
          <cell r="C8">
            <v>2366</v>
          </cell>
          <cell r="D8">
            <v>1823</v>
          </cell>
          <cell r="E8">
            <v>2534</v>
          </cell>
          <cell r="F8">
            <v>3965</v>
          </cell>
          <cell r="G8">
            <v>3140</v>
          </cell>
          <cell r="H8">
            <v>2079</v>
          </cell>
          <cell r="I8">
            <v>2375</v>
          </cell>
          <cell r="J8">
            <v>2038</v>
          </cell>
          <cell r="K8">
            <v>2230</v>
          </cell>
          <cell r="L8">
            <v>2188</v>
          </cell>
          <cell r="M8">
            <v>1425</v>
          </cell>
          <cell r="N8">
            <v>1440</v>
          </cell>
          <cell r="O8">
            <v>1429</v>
          </cell>
          <cell r="P8">
            <v>1732</v>
          </cell>
        </row>
        <row r="9">
          <cell r="A9" t="str">
            <v>Lost Items</v>
          </cell>
          <cell r="B9">
            <v>1520</v>
          </cell>
          <cell r="C9">
            <v>2139</v>
          </cell>
          <cell r="D9">
            <v>1480</v>
          </cell>
          <cell r="E9">
            <v>1508</v>
          </cell>
          <cell r="F9">
            <v>1983</v>
          </cell>
          <cell r="G9">
            <v>2014</v>
          </cell>
          <cell r="H9">
            <v>1712</v>
          </cell>
          <cell r="I9">
            <v>1829</v>
          </cell>
          <cell r="J9">
            <v>1655</v>
          </cell>
          <cell r="K9">
            <v>1787</v>
          </cell>
          <cell r="L9">
            <v>1814</v>
          </cell>
          <cell r="M9">
            <v>744</v>
          </cell>
          <cell r="N9">
            <v>974</v>
          </cell>
          <cell r="O9">
            <v>1412</v>
          </cell>
          <cell r="P9">
            <v>1482</v>
          </cell>
        </row>
        <row r="10">
          <cell r="A10" t="str">
            <v>Assault</v>
          </cell>
          <cell r="B10">
            <v>1602</v>
          </cell>
          <cell r="C10">
            <v>2000</v>
          </cell>
          <cell r="D10">
            <v>1320</v>
          </cell>
          <cell r="E10">
            <v>1264</v>
          </cell>
          <cell r="F10">
            <v>1289</v>
          </cell>
          <cell r="G10">
            <v>1062</v>
          </cell>
          <cell r="H10">
            <v>944</v>
          </cell>
          <cell r="I10">
            <v>781</v>
          </cell>
          <cell r="J10">
            <v>770</v>
          </cell>
          <cell r="K10">
            <v>753</v>
          </cell>
          <cell r="L10">
            <v>631</v>
          </cell>
          <cell r="M10">
            <v>661</v>
          </cell>
          <cell r="N10">
            <v>610</v>
          </cell>
          <cell r="O10">
            <v>521</v>
          </cell>
          <cell r="P10">
            <v>656</v>
          </cell>
        </row>
        <row r="11">
          <cell r="A11" t="str">
            <v>Vandalism</v>
          </cell>
          <cell r="B11">
            <v>648</v>
          </cell>
          <cell r="C11">
            <v>902</v>
          </cell>
          <cell r="D11">
            <v>775</v>
          </cell>
          <cell r="E11">
            <v>880</v>
          </cell>
          <cell r="F11">
            <v>728</v>
          </cell>
          <cell r="G11">
            <v>520</v>
          </cell>
          <cell r="H11">
            <v>541</v>
          </cell>
          <cell r="I11">
            <v>359</v>
          </cell>
          <cell r="J11">
            <v>455</v>
          </cell>
          <cell r="K11">
            <v>472</v>
          </cell>
          <cell r="L11">
            <v>467</v>
          </cell>
          <cell r="M11">
            <v>395</v>
          </cell>
          <cell r="N11">
            <v>503</v>
          </cell>
          <cell r="O11">
            <v>482</v>
          </cell>
          <cell r="P11">
            <v>614</v>
          </cell>
        </row>
        <row r="12">
          <cell r="A12" t="str">
            <v>Robbery</v>
          </cell>
          <cell r="B12">
            <v>596</v>
          </cell>
          <cell r="C12">
            <v>589</v>
          </cell>
          <cell r="D12">
            <v>718</v>
          </cell>
          <cell r="E12">
            <v>972</v>
          </cell>
          <cell r="F12">
            <v>729</v>
          </cell>
          <cell r="G12">
            <v>620</v>
          </cell>
          <cell r="H12">
            <v>546</v>
          </cell>
          <cell r="I12">
            <v>716</v>
          </cell>
          <cell r="J12">
            <v>662</v>
          </cell>
          <cell r="K12">
            <v>537</v>
          </cell>
          <cell r="L12">
            <v>483</v>
          </cell>
          <cell r="M12">
            <v>348</v>
          </cell>
          <cell r="N12">
            <v>377</v>
          </cell>
          <cell r="O12">
            <v>372</v>
          </cell>
          <cell r="P12">
            <v>478</v>
          </cell>
        </row>
        <row r="13">
          <cell r="A13" t="str">
            <v>Sexual offences</v>
          </cell>
          <cell r="B13">
            <v>455</v>
          </cell>
          <cell r="C13">
            <v>563</v>
          </cell>
          <cell r="D13">
            <v>642</v>
          </cell>
          <cell r="E13">
            <v>577</v>
          </cell>
          <cell r="F13">
            <v>573</v>
          </cell>
          <cell r="G13">
            <v>475</v>
          </cell>
          <cell r="H13">
            <v>540</v>
          </cell>
          <cell r="I13">
            <v>467</v>
          </cell>
          <cell r="J13">
            <v>417</v>
          </cell>
          <cell r="K13">
            <v>361</v>
          </cell>
          <cell r="L13">
            <v>405</v>
          </cell>
          <cell r="M13">
            <v>490</v>
          </cell>
          <cell r="N13">
            <v>342</v>
          </cell>
          <cell r="O13">
            <v>334</v>
          </cell>
          <cell r="P13">
            <v>289</v>
          </cell>
        </row>
        <row r="14">
          <cell r="A14" t="str">
            <v>Embezzlement</v>
          </cell>
          <cell r="B14">
            <v>313</v>
          </cell>
          <cell r="C14">
            <v>391</v>
          </cell>
          <cell r="D14">
            <v>364</v>
          </cell>
          <cell r="E14">
            <v>311</v>
          </cell>
          <cell r="F14">
            <v>391</v>
          </cell>
          <cell r="G14">
            <v>377</v>
          </cell>
          <cell r="H14">
            <v>744</v>
          </cell>
          <cell r="I14">
            <v>523</v>
          </cell>
          <cell r="J14">
            <v>518</v>
          </cell>
          <cell r="K14">
            <v>516</v>
          </cell>
          <cell r="L14">
            <v>494</v>
          </cell>
          <cell r="M14">
            <v>609</v>
          </cell>
          <cell r="N14">
            <v>987</v>
          </cell>
          <cell r="O14">
            <v>914</v>
          </cell>
          <cell r="P14">
            <v>753</v>
          </cell>
        </row>
        <row r="15">
          <cell r="A15" t="str">
            <v>Domestic violence</v>
          </cell>
          <cell r="B15">
            <v>172</v>
          </cell>
          <cell r="C15">
            <v>156</v>
          </cell>
          <cell r="D15">
            <v>146</v>
          </cell>
          <cell r="E15">
            <v>179</v>
          </cell>
          <cell r="F15">
            <v>207</v>
          </cell>
          <cell r="G15">
            <v>186</v>
          </cell>
          <cell r="H15">
            <v>346</v>
          </cell>
          <cell r="I15">
            <v>305</v>
          </cell>
          <cell r="J15">
            <v>279</v>
          </cell>
          <cell r="K15">
            <v>240</v>
          </cell>
          <cell r="L15">
            <v>219</v>
          </cell>
          <cell r="M15">
            <v>245</v>
          </cell>
          <cell r="N15">
            <v>267</v>
          </cell>
          <cell r="O15">
            <v>228</v>
          </cell>
          <cell r="P15">
            <v>223</v>
          </cell>
        </row>
        <row r="16">
          <cell r="A16" t="str">
            <v>Counterfeit and forgery</v>
          </cell>
          <cell r="B16">
            <v>98</v>
          </cell>
          <cell r="C16">
            <v>133</v>
          </cell>
          <cell r="D16">
            <v>136</v>
          </cell>
          <cell r="E16">
            <v>126</v>
          </cell>
          <cell r="F16">
            <v>97</v>
          </cell>
          <cell r="G16">
            <v>77</v>
          </cell>
          <cell r="H16">
            <v>91</v>
          </cell>
          <cell r="I16">
            <v>97</v>
          </cell>
          <cell r="J16">
            <v>86</v>
          </cell>
          <cell r="K16">
            <v>71</v>
          </cell>
          <cell r="L16">
            <v>86</v>
          </cell>
          <cell r="M16">
            <v>108</v>
          </cell>
          <cell r="N16">
            <v>150</v>
          </cell>
          <cell r="O16">
            <v>116</v>
          </cell>
          <cell r="P16">
            <v>128</v>
          </cell>
        </row>
        <row r="17">
          <cell r="A17" t="str">
            <v>Others</v>
          </cell>
          <cell r="B17">
            <v>1763</v>
          </cell>
          <cell r="C17">
            <v>2399</v>
          </cell>
          <cell r="D17">
            <v>3414</v>
          </cell>
          <cell r="E17">
            <v>3616</v>
          </cell>
          <cell r="F17">
            <v>3310</v>
          </cell>
          <cell r="G17">
            <v>2505</v>
          </cell>
          <cell r="H17">
            <v>2767</v>
          </cell>
          <cell r="I17">
            <v>2977</v>
          </cell>
          <cell r="J17">
            <v>3047</v>
          </cell>
          <cell r="K17">
            <v>2567</v>
          </cell>
          <cell r="L17">
            <v>2815</v>
          </cell>
          <cell r="M17">
            <v>2791</v>
          </cell>
          <cell r="N17">
            <v>2278</v>
          </cell>
          <cell r="O17">
            <v>2135</v>
          </cell>
          <cell r="P17">
            <v>2537</v>
          </cell>
        </row>
      </sheetData>
      <sheetData sheetId="1"/>
      <sheetData sheetId="2">
        <row r="9">
          <cell r="O9">
            <v>126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</sheetPr>
  <dimension ref="A1:BQ545"/>
  <sheetViews>
    <sheetView tabSelected="1" zoomScale="95" zoomScaleNormal="95" workbookViewId="0">
      <selection activeCell="AA34" sqref="AA34"/>
    </sheetView>
  </sheetViews>
  <sheetFormatPr defaultColWidth="9.140625" defaultRowHeight="12.75"/>
  <cols>
    <col min="1" max="1" width="28.42578125" style="14" customWidth="1"/>
    <col min="2" max="2" width="15.85546875" style="14" customWidth="1"/>
    <col min="3" max="3" width="2" style="14" customWidth="1"/>
    <col min="4" max="6" width="12.28515625" style="14" customWidth="1"/>
    <col min="7" max="7" width="15.85546875" style="14" customWidth="1"/>
    <col min="8" max="8" width="2" style="14" customWidth="1"/>
    <col min="9" max="10" width="12.28515625" style="14" customWidth="1"/>
    <col min="11" max="11" width="14.140625" style="14" customWidth="1"/>
    <col min="12" max="12" width="18.42578125" style="54" customWidth="1"/>
    <col min="13" max="13" width="2" style="14" customWidth="1"/>
    <col min="14" max="16" width="15" style="14" customWidth="1"/>
    <col min="17" max="17" width="20.5703125" style="14" customWidth="1"/>
    <col min="18" max="57" width="9.140625" style="14"/>
    <col min="58" max="59" width="14.140625" style="14" bestFit="1" customWidth="1"/>
    <col min="60" max="63" width="9.140625" style="14"/>
    <col min="64" max="64" width="12.140625" style="14" customWidth="1"/>
    <col min="65" max="66" width="9.140625" style="14"/>
    <col min="67" max="67" width="14.85546875" style="14" customWidth="1"/>
    <col min="68" max="16384" width="9.140625" style="14"/>
  </cols>
  <sheetData>
    <row r="1" spans="1:66" s="10" customFormat="1" ht="24.75" customHeight="1">
      <c r="A1" s="92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</row>
    <row r="2" spans="1:66" s="11" customFormat="1" ht="14.25" customHeight="1">
      <c r="A2" s="94" t="s">
        <v>64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66">
      <c r="A3" s="3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66" s="15" customFormat="1" ht="19.5" customHeight="1">
      <c r="A4" s="80" t="s">
        <v>51</v>
      </c>
      <c r="B4" s="83">
        <v>2021</v>
      </c>
      <c r="C4" s="83"/>
      <c r="D4" s="83"/>
      <c r="E4" s="83"/>
      <c r="F4" s="84"/>
      <c r="G4" s="85">
        <v>2022</v>
      </c>
      <c r="H4" s="83"/>
      <c r="I4" s="83"/>
      <c r="J4" s="83"/>
      <c r="K4" s="84"/>
      <c r="L4" s="83">
        <v>2023</v>
      </c>
      <c r="M4" s="83"/>
      <c r="N4" s="83"/>
      <c r="O4" s="83"/>
      <c r="P4" s="96"/>
      <c r="Q4" s="97" t="s">
        <v>52</v>
      </c>
    </row>
    <row r="5" spans="1:66" s="15" customFormat="1" ht="19.5" customHeight="1">
      <c r="A5" s="81"/>
      <c r="B5" s="86" t="s">
        <v>53</v>
      </c>
      <c r="C5" s="55"/>
      <c r="D5" s="88" t="s">
        <v>54</v>
      </c>
      <c r="E5" s="88"/>
      <c r="F5" s="89"/>
      <c r="G5" s="90" t="s">
        <v>53</v>
      </c>
      <c r="H5" s="55"/>
      <c r="I5" s="88" t="s">
        <v>54</v>
      </c>
      <c r="J5" s="88"/>
      <c r="K5" s="89"/>
      <c r="L5" s="86" t="s">
        <v>53</v>
      </c>
      <c r="M5" s="55"/>
      <c r="N5" s="88" t="s">
        <v>54</v>
      </c>
      <c r="O5" s="88"/>
      <c r="P5" s="101"/>
      <c r="Q5" s="98"/>
    </row>
    <row r="6" spans="1:66" s="17" customFormat="1" ht="13.5" customHeight="1">
      <c r="A6" s="81"/>
      <c r="B6" s="87"/>
      <c r="C6" s="56"/>
      <c r="D6" s="56" t="s">
        <v>55</v>
      </c>
      <c r="E6" s="56" t="s">
        <v>56</v>
      </c>
      <c r="F6" s="16" t="s">
        <v>57</v>
      </c>
      <c r="G6" s="91"/>
      <c r="H6" s="56"/>
      <c r="I6" s="56" t="s">
        <v>55</v>
      </c>
      <c r="J6" s="56" t="s">
        <v>56</v>
      </c>
      <c r="K6" s="16" t="s">
        <v>57</v>
      </c>
      <c r="L6" s="87"/>
      <c r="M6" s="56"/>
      <c r="N6" s="56" t="s">
        <v>55</v>
      </c>
      <c r="O6" s="56" t="s">
        <v>56</v>
      </c>
      <c r="P6" s="56" t="s">
        <v>57</v>
      </c>
      <c r="Q6" s="99"/>
    </row>
    <row r="7" spans="1:66" s="17" customFormat="1" ht="31.5" customHeight="1">
      <c r="A7" s="82"/>
      <c r="B7" s="61" t="s">
        <v>58</v>
      </c>
      <c r="C7" s="61"/>
      <c r="D7" s="62" t="s">
        <v>59</v>
      </c>
      <c r="E7" s="62" t="s">
        <v>60</v>
      </c>
      <c r="F7" s="63" t="s">
        <v>61</v>
      </c>
      <c r="G7" s="64" t="s">
        <v>58</v>
      </c>
      <c r="H7" s="61"/>
      <c r="I7" s="62" t="s">
        <v>59</v>
      </c>
      <c r="J7" s="62" t="s">
        <v>60</v>
      </c>
      <c r="K7" s="63" t="s">
        <v>61</v>
      </c>
      <c r="L7" s="61" t="s">
        <v>58</v>
      </c>
      <c r="M7" s="61"/>
      <c r="N7" s="62" t="s">
        <v>59</v>
      </c>
      <c r="O7" s="62" t="s">
        <v>60</v>
      </c>
      <c r="P7" s="62" t="s">
        <v>61</v>
      </c>
      <c r="Q7" s="100"/>
    </row>
    <row r="8" spans="1:66" s="8" customFormat="1" ht="21.75" customHeight="1">
      <c r="A8" s="40" t="s">
        <v>1</v>
      </c>
      <c r="B8" s="18">
        <f>SUM(B9:B20)</f>
        <v>14143</v>
      </c>
      <c r="C8" s="18"/>
      <c r="D8" s="19">
        <f>SUM(E8:F8)</f>
        <v>2941</v>
      </c>
      <c r="E8" s="19">
        <f>SUM(E9:E20)</f>
        <v>2885</v>
      </c>
      <c r="F8" s="53">
        <f>SUM(F9:F20)</f>
        <v>56</v>
      </c>
      <c r="G8" s="65">
        <f>SUM(G9:G20)</f>
        <v>13543</v>
      </c>
      <c r="H8" s="18"/>
      <c r="I8" s="19">
        <f>SUM(J8:K8)</f>
        <v>2646</v>
      </c>
      <c r="J8" s="19">
        <f>SUM(J9:J20)</f>
        <v>2580</v>
      </c>
      <c r="K8" s="53">
        <f>SUM(K9:K20)</f>
        <v>66</v>
      </c>
      <c r="L8" s="18">
        <f>SUM(L9:L20)</f>
        <v>15015</v>
      </c>
      <c r="M8" s="18"/>
      <c r="N8" s="19">
        <f>SUM(O8:P8)</f>
        <v>3133</v>
      </c>
      <c r="O8" s="19">
        <f>SUM(O9:O20)</f>
        <v>3039</v>
      </c>
      <c r="P8" s="19">
        <f>SUM(P9:P20)</f>
        <v>94</v>
      </c>
      <c r="Q8" s="20" t="s">
        <v>49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2"/>
      <c r="BL8" s="22"/>
      <c r="BM8" s="22"/>
      <c r="BN8" s="1"/>
    </row>
    <row r="9" spans="1:66" s="22" customFormat="1" ht="19.5" customHeight="1">
      <c r="A9" s="41" t="s">
        <v>6</v>
      </c>
      <c r="B9" s="23">
        <v>610</v>
      </c>
      <c r="C9" s="23"/>
      <c r="D9" s="24">
        <v>240</v>
      </c>
      <c r="E9" s="25">
        <v>233</v>
      </c>
      <c r="F9" s="58">
        <v>7</v>
      </c>
      <c r="G9" s="66">
        <f>'[1]8.1'!O6</f>
        <v>3982</v>
      </c>
      <c r="H9" s="23"/>
      <c r="I9" s="24">
        <f>J9+K9</f>
        <v>199</v>
      </c>
      <c r="J9" s="25">
        <v>196</v>
      </c>
      <c r="K9" s="58">
        <v>3</v>
      </c>
      <c r="L9" s="23">
        <f>VLOOKUP($A9,'[1]8.1'!$A$6:$P$17,16,0)</f>
        <v>656</v>
      </c>
      <c r="M9" s="23"/>
      <c r="N9" s="24">
        <f>O9+P9</f>
        <v>207</v>
      </c>
      <c r="O9" s="25">
        <v>204</v>
      </c>
      <c r="P9" s="25">
        <v>3</v>
      </c>
      <c r="Q9" s="26" t="s">
        <v>11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N9" s="2"/>
    </row>
    <row r="10" spans="1:66" s="22" customFormat="1" ht="19.5" customHeight="1">
      <c r="A10" s="41" t="s">
        <v>0</v>
      </c>
      <c r="B10" s="23">
        <v>4662</v>
      </c>
      <c r="C10" s="23"/>
      <c r="D10" s="24">
        <v>962</v>
      </c>
      <c r="E10" s="25">
        <v>952</v>
      </c>
      <c r="F10" s="58">
        <v>10</v>
      </c>
      <c r="G10" s="66">
        <f>'[1]8.1'!O7</f>
        <v>1618</v>
      </c>
      <c r="H10" s="23"/>
      <c r="I10" s="24">
        <f t="shared" ref="I10:I20" si="0">J10+K10</f>
        <v>828</v>
      </c>
      <c r="J10" s="25">
        <v>824</v>
      </c>
      <c r="K10" s="58">
        <v>4</v>
      </c>
      <c r="L10" s="23">
        <f>VLOOKUP($A10,'[1]8.1'!$A$6:$P$17,16,0)</f>
        <v>3825</v>
      </c>
      <c r="M10" s="23"/>
      <c r="N10" s="24">
        <f t="shared" ref="N10:N20" si="1">O10+P10</f>
        <v>895</v>
      </c>
      <c r="O10" s="25">
        <v>892</v>
      </c>
      <c r="P10" s="25">
        <v>3</v>
      </c>
      <c r="Q10" s="26" t="s">
        <v>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N10" s="2"/>
    </row>
    <row r="11" spans="1:66" s="22" customFormat="1" ht="19.5" customHeight="1">
      <c r="A11" s="41" t="s">
        <v>10</v>
      </c>
      <c r="B11" s="23">
        <v>377</v>
      </c>
      <c r="C11" s="23"/>
      <c r="D11" s="24">
        <v>106</v>
      </c>
      <c r="E11" s="25">
        <v>102</v>
      </c>
      <c r="F11" s="58">
        <v>4</v>
      </c>
      <c r="G11" s="66">
        <f>'[1]8.1'!O8</f>
        <v>1429</v>
      </c>
      <c r="H11" s="23"/>
      <c r="I11" s="24">
        <f t="shared" si="0"/>
        <v>67</v>
      </c>
      <c r="J11" s="25">
        <v>63</v>
      </c>
      <c r="K11" s="58">
        <v>4</v>
      </c>
      <c r="L11" s="23">
        <f>VLOOKUP($A11,'[1]8.1'!$A$6:$P$17,16,0)</f>
        <v>478</v>
      </c>
      <c r="M11" s="23"/>
      <c r="N11" s="24">
        <f t="shared" si="1"/>
        <v>123</v>
      </c>
      <c r="O11" s="25">
        <v>119</v>
      </c>
      <c r="P11" s="25">
        <v>4</v>
      </c>
      <c r="Q11" s="26" t="s">
        <v>16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N11" s="2"/>
    </row>
    <row r="12" spans="1:66" s="22" customFormat="1" ht="19.5" customHeight="1">
      <c r="A12" s="41" t="s">
        <v>4</v>
      </c>
      <c r="B12" s="23">
        <v>1440</v>
      </c>
      <c r="C12" s="23"/>
      <c r="D12" s="24">
        <v>1119</v>
      </c>
      <c r="E12" s="25">
        <v>1099</v>
      </c>
      <c r="F12" s="58">
        <v>20</v>
      </c>
      <c r="G12" s="66">
        <f>'[1]8.1'!O9</f>
        <v>1412</v>
      </c>
      <c r="H12" s="23"/>
      <c r="I12" s="24">
        <f t="shared" si="0"/>
        <v>1060</v>
      </c>
      <c r="J12" s="25">
        <v>1025</v>
      </c>
      <c r="K12" s="58">
        <v>35</v>
      </c>
      <c r="L12" s="23">
        <f>VLOOKUP($A12,'[1]8.1'!$A$6:$P$17,16,0)</f>
        <v>1732</v>
      </c>
      <c r="M12" s="23"/>
      <c r="N12" s="24">
        <f t="shared" si="1"/>
        <v>1390</v>
      </c>
      <c r="O12" s="25">
        <v>1337</v>
      </c>
      <c r="P12" s="25">
        <v>53</v>
      </c>
      <c r="Q12" s="26" t="s">
        <v>8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N12" s="2"/>
    </row>
    <row r="13" spans="1:66" s="22" customFormat="1" ht="19.5" customHeight="1">
      <c r="A13" s="41" t="s">
        <v>14</v>
      </c>
      <c r="B13" s="23">
        <v>342</v>
      </c>
      <c r="C13" s="23"/>
      <c r="D13" s="24">
        <v>88</v>
      </c>
      <c r="E13" s="25">
        <v>84</v>
      </c>
      <c r="F13" s="58">
        <v>4</v>
      </c>
      <c r="G13" s="66">
        <f>'[1]8.1'!O10</f>
        <v>521</v>
      </c>
      <c r="H13" s="23"/>
      <c r="I13" s="24">
        <f t="shared" si="0"/>
        <v>125</v>
      </c>
      <c r="J13" s="25">
        <v>116</v>
      </c>
      <c r="K13" s="58">
        <v>9</v>
      </c>
      <c r="L13" s="23">
        <f>VLOOKUP($A13,'[1]8.1'!$A$6:$P$17,16,0)</f>
        <v>289</v>
      </c>
      <c r="M13" s="23"/>
      <c r="N13" s="24">
        <f t="shared" si="1"/>
        <v>118</v>
      </c>
      <c r="O13" s="25">
        <v>95</v>
      </c>
      <c r="P13" s="25">
        <v>23</v>
      </c>
      <c r="Q13" s="26" t="s">
        <v>62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N13" s="2"/>
    </row>
    <row r="14" spans="1:66" s="22" customFormat="1" ht="19.5" customHeight="1">
      <c r="A14" s="41" t="s">
        <v>2</v>
      </c>
      <c r="B14" s="23">
        <v>1553</v>
      </c>
      <c r="C14" s="23"/>
      <c r="D14" s="24">
        <v>0</v>
      </c>
      <c r="E14" s="25">
        <v>0</v>
      </c>
      <c r="F14" s="58">
        <v>0</v>
      </c>
      <c r="G14" s="66">
        <f>'[1]8.1'!O11</f>
        <v>482</v>
      </c>
      <c r="H14" s="23"/>
      <c r="I14" s="24">
        <f t="shared" si="0"/>
        <v>1</v>
      </c>
      <c r="J14" s="25">
        <v>1</v>
      </c>
      <c r="K14" s="58">
        <v>0</v>
      </c>
      <c r="L14" s="23">
        <f>VLOOKUP($A14,'[1]8.1'!$A$6:$P$17,16,0)</f>
        <v>2298</v>
      </c>
      <c r="M14" s="23"/>
      <c r="N14" s="24">
        <f t="shared" si="1"/>
        <v>5</v>
      </c>
      <c r="O14" s="25">
        <v>5</v>
      </c>
      <c r="P14" s="25">
        <v>0</v>
      </c>
      <c r="Q14" s="26" t="s">
        <v>5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N14" s="2"/>
    </row>
    <row r="15" spans="1:66" s="22" customFormat="1" ht="19.5" customHeight="1">
      <c r="A15" s="41" t="s">
        <v>18</v>
      </c>
      <c r="B15" s="23">
        <v>267</v>
      </c>
      <c r="C15" s="23"/>
      <c r="D15" s="24">
        <v>24</v>
      </c>
      <c r="E15" s="25">
        <v>24</v>
      </c>
      <c r="F15" s="58">
        <v>0</v>
      </c>
      <c r="G15" s="66">
        <f>'[1]8.1'!O12</f>
        <v>372</v>
      </c>
      <c r="H15" s="23"/>
      <c r="I15" s="24">
        <f t="shared" si="0"/>
        <v>11</v>
      </c>
      <c r="J15" s="25">
        <v>10</v>
      </c>
      <c r="K15" s="58">
        <v>1</v>
      </c>
      <c r="L15" s="23">
        <f>VLOOKUP($A15,'[1]8.1'!$A$6:$P$17,16,0)</f>
        <v>223</v>
      </c>
      <c r="M15" s="23"/>
      <c r="N15" s="24">
        <f t="shared" si="1"/>
        <v>12</v>
      </c>
      <c r="O15" s="25">
        <v>12</v>
      </c>
      <c r="P15" s="25">
        <v>0</v>
      </c>
      <c r="Q15" s="26" t="s">
        <v>21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N15" s="2"/>
    </row>
    <row r="16" spans="1:66" s="22" customFormat="1" ht="19.5" customHeight="1">
      <c r="A16" s="42" t="s">
        <v>20</v>
      </c>
      <c r="B16" s="23">
        <v>150</v>
      </c>
      <c r="C16" s="23"/>
      <c r="D16" s="24">
        <v>5</v>
      </c>
      <c r="E16" s="25">
        <v>5</v>
      </c>
      <c r="F16" s="58">
        <v>0</v>
      </c>
      <c r="G16" s="66">
        <f>'[1]8.1'!O13</f>
        <v>334</v>
      </c>
      <c r="H16" s="23"/>
      <c r="I16" s="24">
        <f t="shared" si="0"/>
        <v>6</v>
      </c>
      <c r="J16" s="25">
        <v>5</v>
      </c>
      <c r="K16" s="58">
        <v>1</v>
      </c>
      <c r="L16" s="23">
        <f>VLOOKUP($A16,'[1]8.1'!$A$6:$P$17,16,0)</f>
        <v>128</v>
      </c>
      <c r="M16" s="23"/>
      <c r="N16" s="24">
        <f t="shared" si="1"/>
        <v>2</v>
      </c>
      <c r="O16" s="25">
        <v>2</v>
      </c>
      <c r="P16" s="25">
        <v>0</v>
      </c>
      <c r="Q16" s="26" t="s">
        <v>50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N16" s="2"/>
    </row>
    <row r="17" spans="1:69" s="22" customFormat="1" ht="19.5" customHeight="1">
      <c r="A17" s="41" t="s">
        <v>12</v>
      </c>
      <c r="B17" s="23">
        <v>503</v>
      </c>
      <c r="C17" s="23"/>
      <c r="D17" s="24">
        <v>51</v>
      </c>
      <c r="E17" s="25">
        <v>50</v>
      </c>
      <c r="F17" s="58">
        <v>1</v>
      </c>
      <c r="G17" s="66">
        <f>'[1]8.1'!O14</f>
        <v>914</v>
      </c>
      <c r="H17" s="23"/>
      <c r="I17" s="24">
        <f t="shared" si="0"/>
        <v>49</v>
      </c>
      <c r="J17" s="25">
        <v>47</v>
      </c>
      <c r="K17" s="58">
        <v>2</v>
      </c>
      <c r="L17" s="23">
        <f>VLOOKUP($A17,'[1]8.1'!$A$6:$P$17,16,0)</f>
        <v>614</v>
      </c>
      <c r="M17" s="23"/>
      <c r="N17" s="24">
        <f t="shared" si="1"/>
        <v>63</v>
      </c>
      <c r="O17" s="25">
        <v>62</v>
      </c>
      <c r="P17" s="25">
        <v>1</v>
      </c>
      <c r="Q17" s="26" t="s">
        <v>13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N17" s="2"/>
    </row>
    <row r="18" spans="1:69" s="22" customFormat="1" ht="19.5" customHeight="1">
      <c r="A18" s="41" t="s">
        <v>17</v>
      </c>
      <c r="B18" s="23">
        <v>987</v>
      </c>
      <c r="C18" s="23"/>
      <c r="D18" s="24">
        <v>29</v>
      </c>
      <c r="E18" s="25">
        <v>28</v>
      </c>
      <c r="F18" s="58">
        <v>1</v>
      </c>
      <c r="G18" s="66">
        <f>'[1]8.1'!O15</f>
        <v>228</v>
      </c>
      <c r="H18" s="23"/>
      <c r="I18" s="24">
        <f t="shared" si="0"/>
        <v>17</v>
      </c>
      <c r="J18" s="25">
        <v>17</v>
      </c>
      <c r="K18" s="58">
        <v>0</v>
      </c>
      <c r="L18" s="23">
        <f>VLOOKUP($A18,'[1]8.1'!$A$6:$P$17,16,0)</f>
        <v>753</v>
      </c>
      <c r="M18" s="23"/>
      <c r="N18" s="24">
        <f t="shared" si="1"/>
        <v>14</v>
      </c>
      <c r="O18" s="25">
        <v>14</v>
      </c>
      <c r="P18" s="25">
        <v>0</v>
      </c>
      <c r="Q18" s="26" t="s">
        <v>19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N18" s="2"/>
    </row>
    <row r="19" spans="1:69" s="22" customFormat="1" ht="19.5" customHeight="1">
      <c r="A19" s="43" t="s">
        <v>27</v>
      </c>
      <c r="B19" s="23">
        <v>974</v>
      </c>
      <c r="C19" s="27"/>
      <c r="D19" s="24">
        <v>1</v>
      </c>
      <c r="E19" s="25">
        <v>1</v>
      </c>
      <c r="F19" s="58">
        <v>0</v>
      </c>
      <c r="G19" s="66">
        <f>'[1]8.1'!O16</f>
        <v>116</v>
      </c>
      <c r="H19" s="27"/>
      <c r="I19" s="24">
        <f t="shared" si="0"/>
        <v>2</v>
      </c>
      <c r="J19" s="25">
        <v>2</v>
      </c>
      <c r="K19" s="58">
        <v>0</v>
      </c>
      <c r="L19" s="23">
        <f>VLOOKUP($A19,'[1]8.1'!$A$6:$P$17,16,0)</f>
        <v>1482</v>
      </c>
      <c r="M19" s="27"/>
      <c r="N19" s="24">
        <f t="shared" si="1"/>
        <v>1</v>
      </c>
      <c r="O19" s="25">
        <v>1</v>
      </c>
      <c r="P19" s="25">
        <v>0</v>
      </c>
      <c r="Q19" s="26" t="s">
        <v>9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N19" s="2"/>
    </row>
    <row r="20" spans="1:69" s="22" customFormat="1" ht="19.5" customHeight="1">
      <c r="A20" s="67" t="s">
        <v>7</v>
      </c>
      <c r="B20" s="69">
        <v>2278</v>
      </c>
      <c r="C20" s="68"/>
      <c r="D20" s="70">
        <v>316</v>
      </c>
      <c r="E20" s="71">
        <v>307</v>
      </c>
      <c r="F20" s="72">
        <v>9</v>
      </c>
      <c r="G20" s="73">
        <f>'[1]8.1'!O17</f>
        <v>2135</v>
      </c>
      <c r="H20" s="68"/>
      <c r="I20" s="70">
        <f t="shared" si="0"/>
        <v>281</v>
      </c>
      <c r="J20" s="71">
        <v>274</v>
      </c>
      <c r="K20" s="72">
        <v>7</v>
      </c>
      <c r="L20" s="73">
        <f>VLOOKUP($A20,'[1]8.1'!$A$6:$P$17,16,0)</f>
        <v>2537</v>
      </c>
      <c r="M20" s="68"/>
      <c r="N20" s="70">
        <f t="shared" si="1"/>
        <v>303</v>
      </c>
      <c r="O20" s="71">
        <v>296</v>
      </c>
      <c r="P20" s="71">
        <v>7</v>
      </c>
      <c r="Q20" s="74" t="s">
        <v>24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</row>
    <row r="21" spans="1:69" s="30" customFormat="1" ht="19.5" hidden="1" customHeight="1">
      <c r="A21" s="4" t="s">
        <v>25</v>
      </c>
      <c r="B21" s="66"/>
      <c r="C21" s="49"/>
      <c r="D21" s="29"/>
      <c r="E21" s="45"/>
      <c r="F21" s="45"/>
      <c r="G21" s="66"/>
      <c r="H21" s="49"/>
      <c r="I21" s="29"/>
      <c r="J21" s="45"/>
      <c r="K21" s="45"/>
      <c r="L21" s="66"/>
      <c r="M21" s="49"/>
      <c r="N21" s="29"/>
      <c r="O21" s="45"/>
      <c r="P21" s="45"/>
      <c r="Q21" s="5" t="s">
        <v>26</v>
      </c>
    </row>
    <row r="22" spans="1:69" ht="19.5" hidden="1" customHeight="1">
      <c r="A22" s="4" t="s">
        <v>28</v>
      </c>
      <c r="B22" s="66"/>
      <c r="C22" s="50"/>
      <c r="D22" s="29"/>
      <c r="E22" s="45"/>
      <c r="F22" s="45"/>
      <c r="G22" s="66"/>
      <c r="H22" s="50"/>
      <c r="I22" s="29"/>
      <c r="J22" s="45"/>
      <c r="K22" s="45"/>
      <c r="L22" s="66"/>
      <c r="M22" s="50"/>
      <c r="N22" s="29"/>
      <c r="O22" s="45"/>
      <c r="P22" s="45"/>
      <c r="Q22" s="5" t="s">
        <v>29</v>
      </c>
    </row>
    <row r="23" spans="1:69" ht="19.5" hidden="1" customHeight="1">
      <c r="A23" s="4" t="s">
        <v>31</v>
      </c>
      <c r="B23" s="66"/>
      <c r="C23" s="50"/>
      <c r="D23" s="29"/>
      <c r="E23" s="45"/>
      <c r="F23" s="45"/>
      <c r="G23" s="66"/>
      <c r="H23" s="50"/>
      <c r="I23" s="29"/>
      <c r="J23" s="45"/>
      <c r="K23" s="45"/>
      <c r="L23" s="66"/>
      <c r="M23" s="50"/>
      <c r="N23" s="29"/>
      <c r="O23" s="45"/>
      <c r="P23" s="45"/>
      <c r="Q23" s="5" t="s">
        <v>32</v>
      </c>
    </row>
    <row r="24" spans="1:69" ht="19.5" hidden="1" customHeight="1">
      <c r="A24" s="4" t="s">
        <v>33</v>
      </c>
      <c r="B24" s="66"/>
      <c r="C24" s="50"/>
      <c r="D24" s="29"/>
      <c r="E24" s="45"/>
      <c r="F24" s="45"/>
      <c r="G24" s="66"/>
      <c r="H24" s="50"/>
      <c r="I24" s="29"/>
      <c r="J24" s="45"/>
      <c r="K24" s="45"/>
      <c r="L24" s="66"/>
      <c r="M24" s="50"/>
      <c r="N24" s="29"/>
      <c r="O24" s="45"/>
      <c r="P24" s="45"/>
      <c r="Q24" s="5" t="s">
        <v>34</v>
      </c>
    </row>
    <row r="25" spans="1:69" ht="19.5" hidden="1" customHeight="1">
      <c r="A25" s="4" t="s">
        <v>23</v>
      </c>
      <c r="B25" s="66"/>
      <c r="C25" s="50"/>
      <c r="D25" s="29"/>
      <c r="E25" s="45"/>
      <c r="F25" s="45"/>
      <c r="G25" s="66"/>
      <c r="H25" s="50"/>
      <c r="I25" s="29"/>
      <c r="J25" s="45"/>
      <c r="K25" s="45"/>
      <c r="L25" s="66"/>
      <c r="M25" s="50"/>
      <c r="N25" s="29"/>
      <c r="O25" s="45"/>
      <c r="P25" s="45"/>
      <c r="Q25" s="5" t="s">
        <v>35</v>
      </c>
    </row>
    <row r="26" spans="1:69" ht="19.5" hidden="1" customHeight="1">
      <c r="A26" s="4" t="s">
        <v>22</v>
      </c>
      <c r="B26" s="66"/>
      <c r="C26" s="50"/>
      <c r="D26" s="29"/>
      <c r="E26" s="45"/>
      <c r="F26" s="45"/>
      <c r="G26" s="66"/>
      <c r="H26" s="50"/>
      <c r="I26" s="29"/>
      <c r="J26" s="45"/>
      <c r="K26" s="45"/>
      <c r="L26" s="66"/>
      <c r="M26" s="50"/>
      <c r="N26" s="29"/>
      <c r="O26" s="45"/>
      <c r="P26" s="45"/>
      <c r="Q26" s="5" t="s">
        <v>36</v>
      </c>
    </row>
    <row r="27" spans="1:69" ht="19.5" hidden="1" customHeight="1">
      <c r="A27" s="4" t="s">
        <v>30</v>
      </c>
      <c r="B27" s="66"/>
      <c r="C27" s="50"/>
      <c r="D27" s="29"/>
      <c r="E27" s="45"/>
      <c r="F27" s="45"/>
      <c r="G27" s="66"/>
      <c r="H27" s="50"/>
      <c r="I27" s="29"/>
      <c r="J27" s="45"/>
      <c r="K27" s="45"/>
      <c r="L27" s="66"/>
      <c r="M27" s="50"/>
      <c r="N27" s="29"/>
      <c r="O27" s="45"/>
      <c r="P27" s="45"/>
      <c r="Q27" s="5" t="s">
        <v>37</v>
      </c>
    </row>
    <row r="28" spans="1:69" ht="19.5" hidden="1" customHeight="1">
      <c r="A28" s="4" t="s">
        <v>38</v>
      </c>
      <c r="B28" s="66"/>
      <c r="C28" s="50"/>
      <c r="D28" s="29"/>
      <c r="E28" s="45"/>
      <c r="F28" s="45"/>
      <c r="G28" s="66"/>
      <c r="H28" s="50"/>
      <c r="I28" s="29"/>
      <c r="J28" s="45"/>
      <c r="K28" s="45"/>
      <c r="L28" s="66"/>
      <c r="M28" s="50"/>
      <c r="N28" s="29"/>
      <c r="O28" s="45"/>
      <c r="P28" s="45"/>
      <c r="Q28" s="5" t="s">
        <v>39</v>
      </c>
    </row>
    <row r="29" spans="1:69" ht="19.5" hidden="1" customHeight="1">
      <c r="A29" s="4" t="s">
        <v>40</v>
      </c>
      <c r="B29" s="66"/>
      <c r="C29" s="50"/>
      <c r="D29" s="29"/>
      <c r="E29" s="45"/>
      <c r="F29" s="45"/>
      <c r="G29" s="66"/>
      <c r="H29" s="50"/>
      <c r="I29" s="29"/>
      <c r="J29" s="45"/>
      <c r="K29" s="45"/>
      <c r="L29" s="66"/>
      <c r="M29" s="50"/>
      <c r="N29" s="29"/>
      <c r="O29" s="45"/>
      <c r="P29" s="45"/>
      <c r="Q29" s="5" t="s">
        <v>41</v>
      </c>
    </row>
    <row r="30" spans="1:69" ht="19.5" hidden="1" customHeight="1">
      <c r="A30" s="4" t="s">
        <v>15</v>
      </c>
      <c r="B30" s="66"/>
      <c r="C30" s="50"/>
      <c r="D30" s="29"/>
      <c r="E30" s="45"/>
      <c r="F30" s="45"/>
      <c r="G30" s="66"/>
      <c r="H30" s="50"/>
      <c r="I30" s="29"/>
      <c r="J30" s="45"/>
      <c r="K30" s="45"/>
      <c r="L30" s="66"/>
      <c r="M30" s="50"/>
      <c r="N30" s="29"/>
      <c r="O30" s="45"/>
      <c r="P30" s="45"/>
      <c r="Q30" s="5" t="s">
        <v>42</v>
      </c>
    </row>
    <row r="31" spans="1:69" ht="27" hidden="1" customHeight="1">
      <c r="A31" s="33" t="s">
        <v>43</v>
      </c>
      <c r="B31" s="66"/>
      <c r="C31" s="50"/>
      <c r="D31" s="29"/>
      <c r="E31" s="45"/>
      <c r="F31" s="45"/>
      <c r="G31" s="66"/>
      <c r="H31" s="50"/>
      <c r="I31" s="29"/>
      <c r="J31" s="45"/>
      <c r="K31" s="45"/>
      <c r="L31" s="66"/>
      <c r="M31" s="50"/>
      <c r="N31" s="29"/>
      <c r="O31" s="45"/>
      <c r="P31" s="45"/>
      <c r="Q31" s="5" t="s">
        <v>44</v>
      </c>
    </row>
    <row r="32" spans="1:69" ht="19.5" hidden="1" customHeight="1">
      <c r="A32" s="4" t="s">
        <v>45</v>
      </c>
      <c r="B32" s="66"/>
      <c r="C32" s="50"/>
      <c r="D32" s="29"/>
      <c r="E32" s="45"/>
      <c r="F32" s="45"/>
      <c r="G32" s="66"/>
      <c r="H32" s="50"/>
      <c r="I32" s="29"/>
      <c r="J32" s="45"/>
      <c r="K32" s="45"/>
      <c r="L32" s="66"/>
      <c r="M32" s="50"/>
      <c r="N32" s="29"/>
      <c r="O32" s="45"/>
      <c r="P32" s="45"/>
      <c r="Q32" s="5" t="s">
        <v>46</v>
      </c>
      <c r="BO32" s="6"/>
      <c r="BP32" s="9"/>
      <c r="BQ32" s="9"/>
    </row>
    <row r="33" spans="1:69" ht="19.5" hidden="1" customHeight="1">
      <c r="A33" s="75" t="s">
        <v>7</v>
      </c>
      <c r="B33" s="44"/>
      <c r="C33" s="51"/>
      <c r="D33" s="76"/>
      <c r="E33" s="77"/>
      <c r="F33" s="77"/>
      <c r="G33" s="44"/>
      <c r="H33" s="51"/>
      <c r="I33" s="76"/>
      <c r="J33" s="77"/>
      <c r="K33" s="77"/>
      <c r="L33" s="44"/>
      <c r="M33" s="51"/>
      <c r="N33" s="76"/>
      <c r="O33" s="77"/>
      <c r="P33" s="77"/>
      <c r="Q33" s="78" t="s">
        <v>24</v>
      </c>
      <c r="BO33" s="2"/>
      <c r="BP33" s="3"/>
      <c r="BQ33" s="3"/>
    </row>
    <row r="34" spans="1:69" ht="27" customHeight="1">
      <c r="A34" s="60" t="s">
        <v>47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79" t="s">
        <v>48</v>
      </c>
      <c r="BL34" s="28"/>
      <c r="BO34" s="2"/>
      <c r="BP34" s="3"/>
      <c r="BQ34" s="3"/>
    </row>
    <row r="35" spans="1:69" ht="12.75" customHeight="1">
      <c r="B35" s="32"/>
      <c r="C35" s="32"/>
      <c r="D35" s="32"/>
      <c r="E35" s="32"/>
      <c r="F35" s="32"/>
      <c r="G35" s="32"/>
      <c r="H35" s="32"/>
      <c r="I35" s="32"/>
      <c r="J35" s="32"/>
      <c r="K35" s="32"/>
      <c r="BL35" s="28"/>
      <c r="BO35" s="2"/>
      <c r="BP35" s="3"/>
      <c r="BQ35" s="3"/>
    </row>
    <row r="36" spans="1:69" ht="12.75" customHeight="1">
      <c r="A36" s="38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4"/>
      <c r="BL36" s="28"/>
      <c r="BO36" s="2"/>
      <c r="BP36" s="3"/>
      <c r="BQ36" s="3"/>
    </row>
    <row r="37" spans="1:69" ht="12.75" customHeight="1">
      <c r="A37" s="38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4"/>
      <c r="BL37" s="28"/>
      <c r="BO37" s="2"/>
      <c r="BP37" s="3"/>
      <c r="BQ37" s="3"/>
    </row>
    <row r="38" spans="1:69" ht="12.75" customHeight="1">
      <c r="A38" s="38"/>
      <c r="B38" s="32"/>
      <c r="C38" s="32"/>
      <c r="D38" s="32"/>
      <c r="E38" s="32"/>
      <c r="F38" s="32"/>
      <c r="G38" s="32"/>
      <c r="H38" s="32"/>
      <c r="I38" s="32"/>
      <c r="J38" s="32"/>
      <c r="K38" s="32"/>
      <c r="BL38" s="28"/>
      <c r="BO38" s="2"/>
      <c r="BP38" s="3"/>
      <c r="BQ38" s="3"/>
    </row>
    <row r="39" spans="1:69" ht="12.75" customHeight="1">
      <c r="A39" s="38"/>
      <c r="B39" s="12"/>
      <c r="C39" s="32"/>
      <c r="D39" s="32"/>
      <c r="E39" s="32"/>
      <c r="F39" s="32"/>
      <c r="G39" s="12"/>
      <c r="H39" s="32"/>
      <c r="I39" s="32"/>
      <c r="J39" s="32"/>
      <c r="K39" s="32"/>
      <c r="L39" s="34"/>
      <c r="BL39" s="28"/>
      <c r="BO39" s="2"/>
      <c r="BP39" s="3"/>
      <c r="BQ39" s="3"/>
    </row>
    <row r="40" spans="1:69" ht="12.75" customHeight="1">
      <c r="A40" s="38"/>
      <c r="C40" s="35"/>
      <c r="D40" s="32"/>
      <c r="E40" s="32"/>
      <c r="F40" s="32"/>
      <c r="H40" s="35"/>
      <c r="I40" s="32"/>
      <c r="J40" s="32"/>
      <c r="K40" s="32"/>
      <c r="L40" s="34"/>
    </row>
    <row r="41" spans="1:69" ht="12.75" customHeight="1"/>
    <row r="42" spans="1:69" ht="12.75" customHeight="1"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69" ht="12.75" customHeight="1">
      <c r="A43" s="38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4"/>
      <c r="BK43" s="56" t="s">
        <v>56</v>
      </c>
      <c r="BL43" s="56" t="s">
        <v>57</v>
      </c>
      <c r="BO43" s="7" t="s">
        <v>56</v>
      </c>
      <c r="BP43" s="7" t="s">
        <v>57</v>
      </c>
    </row>
    <row r="44" spans="1:69">
      <c r="A44" s="38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4"/>
      <c r="BJ44" s="41" t="s">
        <v>6</v>
      </c>
      <c r="BK44" s="57">
        <f t="shared" ref="BK44:BK55" si="2">O9</f>
        <v>204</v>
      </c>
      <c r="BL44" s="57">
        <f t="shared" ref="BL44:BL55" si="3">P9</f>
        <v>3</v>
      </c>
      <c r="BM44" s="57">
        <f>SUM(BK44:BL44)</f>
        <v>207</v>
      </c>
      <c r="BN44" s="14" t="s">
        <v>6</v>
      </c>
      <c r="BO44" s="52">
        <f>BK44/BM44*100</f>
        <v>98.550724637681171</v>
      </c>
      <c r="BP44" s="52">
        <f>BL44/BM44*100</f>
        <v>1.4492753623188406</v>
      </c>
    </row>
    <row r="45" spans="1:69">
      <c r="A45" s="38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4"/>
      <c r="BJ45" s="41" t="s">
        <v>0</v>
      </c>
      <c r="BK45" s="57">
        <f t="shared" si="2"/>
        <v>892</v>
      </c>
      <c r="BL45" s="57">
        <f t="shared" si="3"/>
        <v>3</v>
      </c>
      <c r="BM45" s="57">
        <f t="shared" ref="BM45:BM55" si="4">SUM(BK45:BL45)</f>
        <v>895</v>
      </c>
      <c r="BN45" s="14" t="s">
        <v>0</v>
      </c>
      <c r="BO45" s="52">
        <f t="shared" ref="BO45:BO55" si="5">BK45/BM45*100</f>
        <v>99.664804469273733</v>
      </c>
      <c r="BP45" s="52">
        <f t="shared" ref="BP45:BP55" si="6">BL45/BM45*100</f>
        <v>0.33519553072625696</v>
      </c>
    </row>
    <row r="46" spans="1:69">
      <c r="A46" s="38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4"/>
      <c r="BJ46" s="41" t="s">
        <v>10</v>
      </c>
      <c r="BK46" s="57">
        <f t="shared" si="2"/>
        <v>119</v>
      </c>
      <c r="BL46" s="57">
        <f t="shared" si="3"/>
        <v>4</v>
      </c>
      <c r="BM46" s="57">
        <f t="shared" si="4"/>
        <v>123</v>
      </c>
      <c r="BN46" s="14" t="s">
        <v>10</v>
      </c>
      <c r="BO46" s="52">
        <f t="shared" si="5"/>
        <v>96.747967479674799</v>
      </c>
      <c r="BP46" s="52">
        <f t="shared" si="6"/>
        <v>3.2520325203252036</v>
      </c>
    </row>
    <row r="47" spans="1:69">
      <c r="A47" s="38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4"/>
      <c r="BJ47" s="41" t="s">
        <v>4</v>
      </c>
      <c r="BK47" s="57">
        <f t="shared" si="2"/>
        <v>1337</v>
      </c>
      <c r="BL47" s="57">
        <f t="shared" si="3"/>
        <v>53</v>
      </c>
      <c r="BM47" s="57">
        <f t="shared" si="4"/>
        <v>1390</v>
      </c>
      <c r="BN47" s="14" t="s">
        <v>4</v>
      </c>
      <c r="BO47" s="52">
        <f t="shared" si="5"/>
        <v>96.187050359712231</v>
      </c>
      <c r="BP47" s="52">
        <f t="shared" si="6"/>
        <v>3.8129496402877696</v>
      </c>
    </row>
    <row r="48" spans="1:69">
      <c r="A48" s="3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4"/>
      <c r="BJ48" s="41" t="s">
        <v>14</v>
      </c>
      <c r="BK48" s="57">
        <f t="shared" si="2"/>
        <v>95</v>
      </c>
      <c r="BL48" s="57">
        <f t="shared" si="3"/>
        <v>23</v>
      </c>
      <c r="BM48" s="57">
        <f t="shared" si="4"/>
        <v>118</v>
      </c>
      <c r="BN48" s="14" t="s">
        <v>14</v>
      </c>
      <c r="BO48" s="52">
        <f t="shared" si="5"/>
        <v>80.508474576271183</v>
      </c>
      <c r="BP48" s="52">
        <f t="shared" si="6"/>
        <v>19.491525423728813</v>
      </c>
    </row>
    <row r="49" spans="1:68">
      <c r="A49" s="38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4"/>
      <c r="BJ49" s="41" t="s">
        <v>2</v>
      </c>
      <c r="BK49" s="57">
        <f t="shared" si="2"/>
        <v>5</v>
      </c>
      <c r="BL49" s="57">
        <f t="shared" si="3"/>
        <v>0</v>
      </c>
      <c r="BM49" s="57">
        <f t="shared" si="4"/>
        <v>5</v>
      </c>
      <c r="BN49" s="14" t="s">
        <v>2</v>
      </c>
      <c r="BO49" s="52">
        <v>0</v>
      </c>
      <c r="BP49" s="52">
        <v>0</v>
      </c>
    </row>
    <row r="50" spans="1:68" ht="18" customHeight="1">
      <c r="A50" s="38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4"/>
      <c r="BJ50" s="41" t="s">
        <v>18</v>
      </c>
      <c r="BK50" s="57">
        <f t="shared" si="2"/>
        <v>12</v>
      </c>
      <c r="BL50" s="57">
        <f t="shared" si="3"/>
        <v>0</v>
      </c>
      <c r="BM50" s="57">
        <f t="shared" si="4"/>
        <v>12</v>
      </c>
      <c r="BN50" s="14" t="s">
        <v>18</v>
      </c>
      <c r="BO50" s="52">
        <f t="shared" si="5"/>
        <v>100</v>
      </c>
      <c r="BP50" s="52">
        <f t="shared" si="6"/>
        <v>0</v>
      </c>
    </row>
    <row r="51" spans="1:68" ht="38.25">
      <c r="A51" s="38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4"/>
      <c r="BJ51" s="42" t="s">
        <v>20</v>
      </c>
      <c r="BK51" s="57">
        <f t="shared" si="2"/>
        <v>2</v>
      </c>
      <c r="BL51" s="57">
        <f t="shared" si="3"/>
        <v>0</v>
      </c>
      <c r="BM51" s="57">
        <f t="shared" si="4"/>
        <v>2</v>
      </c>
      <c r="BN51" s="14" t="s">
        <v>20</v>
      </c>
      <c r="BO51" s="52">
        <f t="shared" si="5"/>
        <v>100</v>
      </c>
      <c r="BP51" s="52">
        <f t="shared" si="6"/>
        <v>0</v>
      </c>
    </row>
    <row r="52" spans="1:68">
      <c r="A52" s="38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4"/>
      <c r="BJ52" s="41" t="s">
        <v>12</v>
      </c>
      <c r="BK52" s="57">
        <f t="shared" si="2"/>
        <v>62</v>
      </c>
      <c r="BL52" s="57">
        <f t="shared" si="3"/>
        <v>1</v>
      </c>
      <c r="BM52" s="57">
        <f t="shared" si="4"/>
        <v>63</v>
      </c>
      <c r="BN52" s="14" t="s">
        <v>12</v>
      </c>
      <c r="BO52" s="52">
        <f t="shared" si="5"/>
        <v>98.412698412698404</v>
      </c>
      <c r="BP52" s="52">
        <f t="shared" si="6"/>
        <v>1.5873015873015872</v>
      </c>
    </row>
    <row r="53" spans="1:68">
      <c r="A53" s="38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4"/>
      <c r="BJ53" s="41" t="s">
        <v>17</v>
      </c>
      <c r="BK53" s="57">
        <f t="shared" si="2"/>
        <v>14</v>
      </c>
      <c r="BL53" s="57">
        <f t="shared" si="3"/>
        <v>0</v>
      </c>
      <c r="BM53" s="57">
        <f t="shared" si="4"/>
        <v>14</v>
      </c>
      <c r="BN53" s="14" t="s">
        <v>17</v>
      </c>
      <c r="BO53" s="52">
        <f t="shared" si="5"/>
        <v>100</v>
      </c>
      <c r="BP53" s="52">
        <f t="shared" si="6"/>
        <v>0</v>
      </c>
    </row>
    <row r="54" spans="1:68">
      <c r="A54" s="38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4"/>
      <c r="BJ54" s="43" t="s">
        <v>27</v>
      </c>
      <c r="BK54" s="57">
        <f t="shared" si="2"/>
        <v>1</v>
      </c>
      <c r="BL54" s="57">
        <f t="shared" si="3"/>
        <v>0</v>
      </c>
      <c r="BM54" s="57">
        <f t="shared" si="4"/>
        <v>1</v>
      </c>
      <c r="BN54" s="14" t="s">
        <v>27</v>
      </c>
      <c r="BO54" s="52">
        <v>0</v>
      </c>
      <c r="BP54" s="52">
        <v>0</v>
      </c>
    </row>
    <row r="55" spans="1:68">
      <c r="A55" s="38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4"/>
      <c r="BJ55" s="59" t="s">
        <v>7</v>
      </c>
      <c r="BK55" s="57">
        <f t="shared" si="2"/>
        <v>296</v>
      </c>
      <c r="BL55" s="57">
        <f t="shared" si="3"/>
        <v>7</v>
      </c>
      <c r="BM55" s="57">
        <f t="shared" si="4"/>
        <v>303</v>
      </c>
      <c r="BN55" s="14" t="s">
        <v>7</v>
      </c>
      <c r="BO55" s="52">
        <f t="shared" si="5"/>
        <v>97.689768976897696</v>
      </c>
      <c r="BP55" s="52">
        <f t="shared" si="6"/>
        <v>2.3102310231023102</v>
      </c>
    </row>
    <row r="56" spans="1:68">
      <c r="A56" s="38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4"/>
    </row>
    <row r="57" spans="1:68">
      <c r="A57" s="38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4"/>
    </row>
    <row r="58" spans="1:68">
      <c r="A58" s="3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3"/>
    </row>
    <row r="59" spans="1:68" ht="15">
      <c r="BL59" s="28"/>
      <c r="BM59" s="31"/>
      <c r="BN59" s="31"/>
      <c r="BO59" s="31"/>
    </row>
    <row r="60" spans="1:68" ht="15">
      <c r="F60" s="28"/>
      <c r="K60" s="28"/>
      <c r="L60" s="29"/>
      <c r="M60" s="29"/>
      <c r="N60" s="29"/>
      <c r="BL60" s="28"/>
      <c r="BM60" s="24"/>
      <c r="BN60" s="25"/>
      <c r="BO60" s="25"/>
    </row>
    <row r="61" spans="1:68" ht="15">
      <c r="BL61" s="28"/>
      <c r="BM61" s="24"/>
      <c r="BN61" s="25"/>
      <c r="BO61" s="25"/>
    </row>
    <row r="62" spans="1:68" ht="15">
      <c r="BL62" s="28"/>
      <c r="BM62" s="31"/>
      <c r="BN62" s="31"/>
      <c r="BO62" s="31"/>
    </row>
    <row r="63" spans="1:68" ht="15">
      <c r="BL63" s="28"/>
      <c r="BM63" s="24"/>
      <c r="BN63" s="25"/>
      <c r="BO63" s="25"/>
    </row>
    <row r="64" spans="1:68" ht="12.75" customHeight="1">
      <c r="BL64" s="28"/>
      <c r="BM64" s="31"/>
      <c r="BN64" s="31"/>
      <c r="BO64" s="31"/>
    </row>
    <row r="65" spans="64:67" ht="15">
      <c r="BL65" s="28"/>
      <c r="BM65" s="24"/>
      <c r="BN65" s="25"/>
      <c r="BO65" s="25"/>
    </row>
    <row r="66" spans="64:67" ht="15">
      <c r="BL66" s="36"/>
      <c r="BM66" s="31"/>
      <c r="BN66" s="31"/>
      <c r="BO66" s="31"/>
    </row>
    <row r="67" spans="64:67" ht="15">
      <c r="BL67" s="28"/>
      <c r="BM67" s="24"/>
      <c r="BN67" s="25"/>
      <c r="BO67" s="25"/>
    </row>
    <row r="68" spans="64:67">
      <c r="BL68" s="4"/>
    </row>
    <row r="70" spans="64:67" ht="15">
      <c r="BL70" s="4"/>
      <c r="BM70" s="31"/>
      <c r="BN70" s="31"/>
      <c r="BO70" s="31"/>
    </row>
    <row r="71" spans="64:67" ht="15">
      <c r="BL71" s="4"/>
      <c r="BM71" s="31"/>
      <c r="BN71" s="31"/>
      <c r="BO71" s="31"/>
    </row>
    <row r="72" spans="64:67" ht="15">
      <c r="BL72" s="4"/>
      <c r="BM72" s="31"/>
      <c r="BN72" s="31"/>
      <c r="BO72" s="31"/>
    </row>
    <row r="73" spans="64:67" ht="15">
      <c r="BL73" s="36"/>
      <c r="BM73" s="24"/>
      <c r="BN73" s="25"/>
      <c r="BO73" s="25"/>
    </row>
    <row r="74" spans="64:67" ht="15">
      <c r="BL74" s="4"/>
      <c r="BM74" s="31"/>
      <c r="BN74" s="31"/>
      <c r="BO74" s="31"/>
    </row>
    <row r="75" spans="64:67" ht="15">
      <c r="BL75" s="4"/>
      <c r="BM75" s="31"/>
      <c r="BN75" s="31"/>
      <c r="BO75" s="31"/>
    </row>
    <row r="76" spans="64:67" ht="15">
      <c r="BL76" s="28"/>
      <c r="BM76" s="24"/>
      <c r="BN76" s="25"/>
      <c r="BO76" s="25"/>
    </row>
    <row r="77" spans="64:67" ht="12.75" customHeight="1">
      <c r="BL77" s="4"/>
      <c r="BM77" s="31"/>
      <c r="BN77" s="31"/>
      <c r="BO77" s="31"/>
    </row>
    <row r="78" spans="64:67" ht="15">
      <c r="BL78" s="4"/>
      <c r="BM78" s="31"/>
      <c r="BN78" s="31"/>
      <c r="BO78" s="31"/>
    </row>
    <row r="79" spans="64:67" ht="15">
      <c r="BL79" s="28"/>
      <c r="BM79" s="24"/>
      <c r="BN79" s="25"/>
      <c r="BO79" s="25"/>
    </row>
    <row r="80" spans="64:67" ht="15">
      <c r="BL80" s="4"/>
      <c r="BM80" s="31"/>
      <c r="BN80" s="31"/>
      <c r="BO80" s="31"/>
    </row>
    <row r="81" spans="64:67" ht="15">
      <c r="BL81" s="4"/>
      <c r="BM81" s="31"/>
      <c r="BN81" s="31"/>
      <c r="BO81" s="31"/>
    </row>
    <row r="542" spans="1:12">
      <c r="A542" s="46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8"/>
    </row>
    <row r="543" spans="1:12">
      <c r="A543" s="38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4"/>
    </row>
    <row r="544" spans="1:12">
      <c r="A544" s="38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4"/>
    </row>
    <row r="545" spans="1:12">
      <c r="A545" s="38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4"/>
    </row>
  </sheetData>
  <mergeCells count="13">
    <mergeCell ref="G4:K4"/>
    <mergeCell ref="G5:G6"/>
    <mergeCell ref="I5:K5"/>
    <mergeCell ref="A1:Q1"/>
    <mergeCell ref="B4:F4"/>
    <mergeCell ref="B5:B6"/>
    <mergeCell ref="D5:F5"/>
    <mergeCell ref="A2:Q2"/>
    <mergeCell ref="L4:P4"/>
    <mergeCell ref="Q4:Q7"/>
    <mergeCell ref="L5:L6"/>
    <mergeCell ref="N5:P5"/>
    <mergeCell ref="A4:A7"/>
  </mergeCells>
  <pageMargins left="0.7" right="0.7" top="0.75" bottom="0.75" header="0.3" footer="0.3"/>
  <pageSetup paperSize="9" scale="37" orientation="portrait" horizontalDpi="4294967295" verticalDpi="4294967295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8.13</vt:lpstr>
      <vt:lpstr>'8.13'!Print_Area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2026-08-17T02:52:16Z</cp:lastPrinted>
  <dcterms:created xsi:type="dcterms:W3CDTF">2019-06-30T04:22:49Z</dcterms:created>
  <dcterms:modified xsi:type="dcterms:W3CDTF">2026-08-17T02:52:24Z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