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omments2.xml" ContentType="application/vnd.openxmlformats-officedocument.spreadsheetml.comment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comments3.xml" ContentType="application/vnd.openxmlformats-officedocument.spreadsheetml.comments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Law and Order\"/>
    </mc:Choice>
  </mc:AlternateContent>
  <xr:revisionPtr revIDLastSave="0" documentId="13_ncr:1_{203EDDE3-4DB9-486B-B589-F6EE1439A755}" xr6:coauthVersionLast="47" xr6:coauthVersionMax="47" xr10:uidLastSave="{00000000-0000-0000-0000-000000000000}"/>
  <bookViews>
    <workbookView xWindow="-120" yWindow="-120" windowWidth="29040" windowHeight="15720" tabRatio="877" activeTab="28" xr2:uid="{00000000-000D-0000-FFFF-FFFF00000000}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31" r:id="rId14"/>
    <sheet name="8.15" sheetId="14" r:id="rId15"/>
    <sheet name="8.16" sheetId="15" r:id="rId16"/>
    <sheet name="8.17" sheetId="16" r:id="rId17"/>
    <sheet name="8.18" sheetId="17" r:id="rId18"/>
    <sheet name="8.19" sheetId="18" r:id="rId19"/>
    <sheet name="8.20" sheetId="19" r:id="rId20"/>
    <sheet name="8.21" sheetId="126" r:id="rId21"/>
    <sheet name="8.22" sheetId="125" r:id="rId22"/>
    <sheet name="8.23" sheetId="124" r:id="rId23"/>
    <sheet name="8.24" sheetId="123" r:id="rId24"/>
    <sheet name="8.25" sheetId="122" r:id="rId25"/>
    <sheet name="8.26" sheetId="130" r:id="rId26"/>
    <sheet name="8.27" sheetId="129" r:id="rId27"/>
    <sheet name="2.28" sheetId="128" r:id="rId28"/>
    <sheet name="2.29" sheetId="127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'8.1'!$A$1:$S$68</definedName>
    <definedName name="_xlnm.Print_Area" localSheetId="9">'8.10'!$A$1:$Q$60</definedName>
    <definedName name="_xlnm.Print_Area" localSheetId="20">'8.21'!$A$1:$F$36</definedName>
    <definedName name="_xlnm.Print_Area" localSheetId="21">'8.22'!$A$1:$L$38</definedName>
    <definedName name="_xlnm.Print_Area" localSheetId="26">'8.27'!$A$1:$H$17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15" l="1"/>
  <c r="AA15" i="15"/>
  <c r="AA13" i="15"/>
  <c r="AC4" i="15"/>
  <c r="AB4" i="15"/>
  <c r="Z4" i="15"/>
  <c r="AQ44" i="13"/>
  <c r="AQ45" i="13"/>
  <c r="AQ46" i="13"/>
  <c r="AQ47" i="13"/>
  <c r="AQ48" i="13"/>
  <c r="AQ49" i="13"/>
  <c r="AQ50" i="13"/>
  <c r="AQ51" i="13"/>
  <c r="AQ52" i="13"/>
  <c r="AQ53" i="13"/>
  <c r="AQ54" i="13"/>
  <c r="R7" i="12"/>
  <c r="R8" i="12"/>
  <c r="R9" i="12"/>
  <c r="R10" i="12"/>
  <c r="R11" i="12"/>
  <c r="R12" i="12"/>
  <c r="R13" i="12"/>
  <c r="R14" i="12"/>
  <c r="R15" i="12"/>
  <c r="R16" i="12"/>
  <c r="R17" i="12"/>
  <c r="R6" i="12"/>
  <c r="R5" i="12"/>
  <c r="Q5" i="12"/>
  <c r="Q6" i="12"/>
  <c r="P5" i="12"/>
  <c r="O5" i="12"/>
  <c r="O10" i="7"/>
  <c r="P7" i="7"/>
  <c r="P6" i="7"/>
  <c r="O8" i="8"/>
  <c r="O7" i="7"/>
  <c r="P9" i="3"/>
  <c r="P6" i="3"/>
  <c r="N8" i="3"/>
  <c r="N7" i="3"/>
  <c r="AD8" i="2"/>
  <c r="P5" i="1"/>
  <c r="AP30" i="14"/>
  <c r="AU43" i="13"/>
  <c r="AT43" i="13"/>
  <c r="AR43" i="13"/>
  <c r="AP44" i="13"/>
  <c r="AP45" i="13"/>
  <c r="AP46" i="13"/>
  <c r="AP47" i="13"/>
  <c r="AP48" i="13"/>
  <c r="AP49" i="13"/>
  <c r="AP50" i="13"/>
  <c r="AP51" i="13"/>
  <c r="AP52" i="13"/>
  <c r="AP53" i="13"/>
  <c r="AP54" i="13"/>
  <c r="AQ43" i="13"/>
  <c r="AP43" i="13"/>
  <c r="BQ21" i="12"/>
  <c r="BQ22" i="12"/>
  <c r="BQ23" i="12"/>
  <c r="BQ24" i="12"/>
  <c r="BQ25" i="12"/>
  <c r="BQ26" i="12"/>
  <c r="BQ27" i="12"/>
  <c r="BQ28" i="12"/>
  <c r="BQ29" i="12"/>
  <c r="BQ30" i="12"/>
  <c r="BQ31" i="12"/>
  <c r="BQ20" i="12"/>
  <c r="BP21" i="12"/>
  <c r="BP22" i="12"/>
  <c r="BP23" i="12"/>
  <c r="BP24" i="12"/>
  <c r="BP25" i="12"/>
  <c r="BP26" i="12"/>
  <c r="BP27" i="12"/>
  <c r="BP28" i="12"/>
  <c r="BP29" i="12"/>
  <c r="BP30" i="12"/>
  <c r="BP31" i="12"/>
  <c r="BP20" i="12"/>
  <c r="BC10" i="8"/>
  <c r="BC9" i="8"/>
  <c r="AS48" i="1"/>
  <c r="AS47" i="1"/>
  <c r="AS46" i="1"/>
  <c r="AS45" i="1"/>
  <c r="AS44" i="1"/>
  <c r="AR44" i="1"/>
  <c r="D12" i="125" l="1"/>
  <c r="B9" i="125"/>
  <c r="C9" i="125"/>
  <c r="D9" i="125"/>
  <c r="B10" i="125"/>
  <c r="C10" i="125"/>
  <c r="D10" i="125"/>
  <c r="B11" i="125"/>
  <c r="B12" i="125"/>
  <c r="B13" i="125"/>
  <c r="D13" i="125"/>
  <c r="C14" i="125"/>
  <c r="D14" i="125"/>
  <c r="B15" i="125"/>
  <c r="D15" i="125"/>
  <c r="B16" i="125"/>
  <c r="C16" i="125"/>
  <c r="D16" i="125"/>
  <c r="B17" i="125"/>
  <c r="C17" i="125"/>
  <c r="D17" i="125"/>
  <c r="G7" i="125"/>
  <c r="C11" i="125"/>
  <c r="C12" i="125"/>
  <c r="C13" i="125"/>
  <c r="I7" i="125"/>
  <c r="N11" i="19"/>
  <c r="N12" i="19"/>
  <c r="N13" i="19"/>
  <c r="N14" i="19"/>
  <c r="N15" i="19"/>
  <c r="N16" i="19"/>
  <c r="N17" i="19"/>
  <c r="N18" i="19"/>
  <c r="N19" i="19"/>
  <c r="N20" i="19"/>
  <c r="N21" i="19"/>
  <c r="N10" i="19"/>
  <c r="H11" i="19"/>
  <c r="H12" i="19"/>
  <c r="H13" i="19"/>
  <c r="H14" i="19"/>
  <c r="H15" i="19"/>
  <c r="H16" i="19"/>
  <c r="H17" i="19"/>
  <c r="H18" i="19"/>
  <c r="H19" i="19"/>
  <c r="H20" i="19"/>
  <c r="H21" i="19"/>
  <c r="H10" i="19"/>
  <c r="F21" i="19"/>
  <c r="F11" i="19"/>
  <c r="F12" i="19"/>
  <c r="F13" i="19"/>
  <c r="F14" i="19"/>
  <c r="F15" i="19"/>
  <c r="F16" i="19"/>
  <c r="F17" i="19"/>
  <c r="F18" i="19"/>
  <c r="F19" i="19"/>
  <c r="F20" i="19"/>
  <c r="F10" i="19"/>
  <c r="E10" i="19"/>
  <c r="L9" i="19"/>
  <c r="F9" i="19" s="1"/>
  <c r="R9" i="19"/>
  <c r="AS20" i="18"/>
  <c r="M9" i="15"/>
  <c r="AB13" i="15" s="1"/>
  <c r="G10" i="15"/>
  <c r="K9" i="15"/>
  <c r="H21" i="15"/>
  <c r="G21" i="15" s="1"/>
  <c r="I21" i="15"/>
  <c r="J21" i="15"/>
  <c r="K21" i="15"/>
  <c r="M21" i="15"/>
  <c r="N21" i="15"/>
  <c r="O21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22" i="15"/>
  <c r="F11" i="15"/>
  <c r="F12" i="15"/>
  <c r="F13" i="15"/>
  <c r="F14" i="15"/>
  <c r="F15" i="15"/>
  <c r="F16" i="15"/>
  <c r="F17" i="15"/>
  <c r="F18" i="15"/>
  <c r="F19" i="15"/>
  <c r="F20" i="15"/>
  <c r="F10" i="15"/>
  <c r="AC8" i="13"/>
  <c r="AE8" i="13"/>
  <c r="AC10" i="13"/>
  <c r="AC11" i="13"/>
  <c r="AC12" i="13"/>
  <c r="AC13" i="13"/>
  <c r="AC14" i="13"/>
  <c r="AC15" i="13"/>
  <c r="AC16" i="13"/>
  <c r="AC17" i="13"/>
  <c r="AC18" i="13"/>
  <c r="AC19" i="13"/>
  <c r="AC20" i="13"/>
  <c r="AC9" i="13"/>
  <c r="F21" i="15" l="1"/>
  <c r="F9" i="15" s="1"/>
  <c r="F7" i="125"/>
  <c r="E7" i="125"/>
  <c r="H7" i="125"/>
  <c r="C15" i="125"/>
  <c r="C8" i="125"/>
  <c r="J7" i="125"/>
  <c r="D7" i="125" s="1"/>
  <c r="B14" i="125"/>
  <c r="D11" i="125"/>
  <c r="C7" i="125"/>
  <c r="B8" i="125"/>
  <c r="D8" i="125"/>
  <c r="D21" i="124"/>
  <c r="D4" i="124"/>
  <c r="B7" i="125" l="1"/>
  <c r="AA10" i="13"/>
  <c r="AA11" i="13"/>
  <c r="AA12" i="13"/>
  <c r="AA13" i="13"/>
  <c r="AA14" i="13"/>
  <c r="AA15" i="13"/>
  <c r="AA16" i="13"/>
  <c r="AA17" i="13"/>
  <c r="AA18" i="13"/>
  <c r="AA19" i="13"/>
  <c r="AA20" i="13"/>
  <c r="AA9" i="13"/>
  <c r="B37" i="6"/>
  <c r="P6" i="1"/>
  <c r="B35" i="128"/>
  <c r="B34" i="128"/>
  <c r="B33" i="128"/>
  <c r="B32" i="128"/>
  <c r="B31" i="128"/>
  <c r="B30" i="128"/>
  <c r="B29" i="128"/>
  <c r="B28" i="128"/>
  <c r="B26" i="128" s="1"/>
  <c r="B27" i="128"/>
  <c r="I26" i="128"/>
  <c r="H26" i="128"/>
  <c r="G26" i="128"/>
  <c r="F26" i="128"/>
  <c r="E26" i="128"/>
  <c r="D26" i="128"/>
  <c r="C26" i="128"/>
  <c r="F6" i="129"/>
  <c r="G6" i="129"/>
  <c r="E7" i="129"/>
  <c r="E8" i="129"/>
  <c r="E9" i="129"/>
  <c r="E10" i="129"/>
  <c r="E11" i="129"/>
  <c r="E12" i="129"/>
  <c r="E13" i="129"/>
  <c r="E14" i="129"/>
  <c r="E15" i="129"/>
  <c r="F6" i="130"/>
  <c r="G6" i="130"/>
  <c r="E7" i="130"/>
  <c r="E8" i="130"/>
  <c r="E9" i="130"/>
  <c r="E10" i="130"/>
  <c r="E11" i="130"/>
  <c r="E12" i="130"/>
  <c r="E13" i="130"/>
  <c r="E14" i="130"/>
  <c r="E15" i="130"/>
  <c r="B14" i="128"/>
  <c r="B13" i="128"/>
  <c r="B12" i="128"/>
  <c r="B11" i="128"/>
  <c r="B10" i="128"/>
  <c r="B9" i="128"/>
  <c r="B8" i="128"/>
  <c r="B7" i="128"/>
  <c r="B6" i="128"/>
  <c r="I5" i="128"/>
  <c r="H5" i="128"/>
  <c r="G5" i="128"/>
  <c r="F5" i="128"/>
  <c r="E5" i="128"/>
  <c r="D5" i="128"/>
  <c r="C5" i="128"/>
  <c r="B15" i="129"/>
  <c r="B14" i="129"/>
  <c r="B13" i="129"/>
  <c r="B12" i="129"/>
  <c r="B11" i="129"/>
  <c r="B10" i="129"/>
  <c r="B9" i="129"/>
  <c r="B8" i="129"/>
  <c r="B7" i="129"/>
  <c r="D6" i="129"/>
  <c r="C6" i="129"/>
  <c r="B15" i="130"/>
  <c r="B14" i="130"/>
  <c r="B13" i="130"/>
  <c r="B12" i="130"/>
  <c r="B11" i="130"/>
  <c r="B10" i="130"/>
  <c r="B9" i="130"/>
  <c r="B8" i="130"/>
  <c r="B7" i="130"/>
  <c r="D6" i="130"/>
  <c r="C6" i="130"/>
  <c r="G6" i="122"/>
  <c r="H6" i="122"/>
  <c r="F7" i="122"/>
  <c r="F8" i="122"/>
  <c r="F9" i="122"/>
  <c r="F10" i="122"/>
  <c r="F11" i="122"/>
  <c r="F12" i="122"/>
  <c r="F13" i="122"/>
  <c r="F14" i="122"/>
  <c r="F15" i="122"/>
  <c r="F16" i="122"/>
  <c r="F17" i="122"/>
  <c r="F18" i="122"/>
  <c r="C18" i="122"/>
  <c r="C17" i="122"/>
  <c r="C16" i="122"/>
  <c r="C15" i="122"/>
  <c r="C14" i="122"/>
  <c r="C13" i="122"/>
  <c r="C12" i="122"/>
  <c r="C11" i="122"/>
  <c r="C10" i="122"/>
  <c r="C9" i="122"/>
  <c r="C8" i="122"/>
  <c r="C7" i="122"/>
  <c r="E6" i="122"/>
  <c r="D6" i="122"/>
  <c r="C6" i="122" s="1"/>
  <c r="B13" i="123"/>
  <c r="B11" i="123"/>
  <c r="B7" i="126"/>
  <c r="B8" i="126"/>
  <c r="B9" i="126"/>
  <c r="B10" i="126"/>
  <c r="B11" i="126"/>
  <c r="B12" i="126"/>
  <c r="B13" i="126"/>
  <c r="B14" i="126"/>
  <c r="B15" i="126"/>
  <c r="B6" i="126"/>
  <c r="D5" i="126"/>
  <c r="C5" i="126"/>
  <c r="H15" i="123"/>
  <c r="H14" i="123"/>
  <c r="H13" i="123"/>
  <c r="H12" i="123"/>
  <c r="H11" i="123"/>
  <c r="H10" i="123"/>
  <c r="H9" i="123"/>
  <c r="H8" i="123"/>
  <c r="H7" i="123"/>
  <c r="J6" i="123"/>
  <c r="I6" i="123"/>
  <c r="E15" i="123"/>
  <c r="B15" i="123"/>
  <c r="E14" i="123"/>
  <c r="B14" i="123"/>
  <c r="E13" i="123"/>
  <c r="E12" i="123"/>
  <c r="B12" i="123"/>
  <c r="E11" i="123"/>
  <c r="E10" i="123"/>
  <c r="B10" i="123"/>
  <c r="E9" i="123"/>
  <c r="B9" i="123"/>
  <c r="E8" i="123"/>
  <c r="B8" i="123"/>
  <c r="E7" i="123"/>
  <c r="B7" i="123"/>
  <c r="G6" i="123"/>
  <c r="F6" i="123"/>
  <c r="E6" i="123" s="1"/>
  <c r="D6" i="123"/>
  <c r="C6" i="123"/>
  <c r="B6" i="123" s="1"/>
  <c r="H9" i="31" l="1"/>
  <c r="H4" i="31" s="1"/>
  <c r="B5" i="128"/>
  <c r="B6" i="129"/>
  <c r="E6" i="129"/>
  <c r="E6" i="130"/>
  <c r="B6" i="130"/>
  <c r="F6" i="122"/>
  <c r="H6" i="123"/>
  <c r="B5" i="126"/>
  <c r="AS19" i="18" l="1"/>
  <c r="AS18" i="18"/>
  <c r="AS17" i="18"/>
  <c r="AS16" i="18"/>
  <c r="AS15" i="18"/>
  <c r="AS14" i="18"/>
  <c r="AS13" i="18"/>
  <c r="AS12" i="18"/>
  <c r="AS11" i="18"/>
  <c r="AS10" i="18"/>
  <c r="AS9" i="18"/>
  <c r="AU8" i="18"/>
  <c r="AT8" i="18"/>
  <c r="AQ8" i="18"/>
  <c r="N6" i="17"/>
  <c r="AL32" i="16"/>
  <c r="AL31" i="16"/>
  <c r="AL30" i="16"/>
  <c r="AL29" i="16"/>
  <c r="AL28" i="16"/>
  <c r="AL27" i="16"/>
  <c r="AL26" i="16"/>
  <c r="AL25" i="16"/>
  <c r="AL24" i="16"/>
  <c r="AL23" i="16"/>
  <c r="AL22" i="16"/>
  <c r="AL21" i="16"/>
  <c r="AL20" i="16"/>
  <c r="AL19" i="16"/>
  <c r="AL18" i="16"/>
  <c r="AL17" i="16"/>
  <c r="AL16" i="16"/>
  <c r="AL15" i="16"/>
  <c r="AL14" i="16"/>
  <c r="AL13" i="16"/>
  <c r="AL12" i="16"/>
  <c r="AL11" i="16"/>
  <c r="AL10" i="16"/>
  <c r="AL9" i="16"/>
  <c r="AL8" i="16"/>
  <c r="AN7" i="16"/>
  <c r="AM7" i="16"/>
  <c r="AL7" i="16" s="1"/>
  <c r="AP35" i="14"/>
  <c r="AP31" i="14"/>
  <c r="AP32" i="14"/>
  <c r="AP33" i="14"/>
  <c r="AP34" i="14"/>
  <c r="O5" i="14"/>
  <c r="AD8" i="13"/>
  <c r="AA8" i="13"/>
  <c r="Q7" i="12"/>
  <c r="Q8" i="12"/>
  <c r="Q9" i="12"/>
  <c r="Q10" i="12"/>
  <c r="Q11" i="12"/>
  <c r="Q12" i="12"/>
  <c r="Q13" i="12"/>
  <c r="Q14" i="12"/>
  <c r="Q15" i="12"/>
  <c r="Q16" i="12"/>
  <c r="Q17" i="12"/>
  <c r="N6" i="11"/>
  <c r="N7" i="11"/>
  <c r="N9" i="11"/>
  <c r="N10" i="11"/>
  <c r="N11" i="11"/>
  <c r="N12" i="11"/>
  <c r="N5" i="11"/>
  <c r="M5" i="11"/>
  <c r="O6" i="10"/>
  <c r="O7" i="10"/>
  <c r="O8" i="10"/>
  <c r="O9" i="10"/>
  <c r="O10" i="10"/>
  <c r="M6" i="10"/>
  <c r="M5" i="10" s="1"/>
  <c r="N7" i="10" s="1"/>
  <c r="O6" i="9"/>
  <c r="O9" i="8"/>
  <c r="O11" i="8"/>
  <c r="O12" i="8"/>
  <c r="O13" i="8"/>
  <c r="O15" i="8"/>
  <c r="O16" i="8"/>
  <c r="O17" i="8"/>
  <c r="O18" i="8"/>
  <c r="O19" i="8"/>
  <c r="O20" i="8"/>
  <c r="O21" i="8"/>
  <c r="M14" i="8"/>
  <c r="O14" i="8" s="1"/>
  <c r="M7" i="8"/>
  <c r="O8" i="7"/>
  <c r="O9" i="7"/>
  <c r="O11" i="7"/>
  <c r="O12" i="7"/>
  <c r="O13" i="7"/>
  <c r="M6" i="7"/>
  <c r="O5" i="5"/>
  <c r="B59" i="4"/>
  <c r="B58" i="4"/>
  <c r="B57" i="4"/>
  <c r="B56" i="4"/>
  <c r="B55" i="4"/>
  <c r="B54" i="4"/>
  <c r="B53" i="4"/>
  <c r="B52" i="4"/>
  <c r="B47" i="4" s="1"/>
  <c r="B51" i="4"/>
  <c r="B50" i="4"/>
  <c r="B49" i="4"/>
  <c r="B48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P7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N6" i="3"/>
  <c r="AE8" i="2"/>
  <c r="AC9" i="2"/>
  <c r="AD9" i="2"/>
  <c r="AE9" i="2"/>
  <c r="AD10" i="2"/>
  <c r="AE10" i="2"/>
  <c r="AD11" i="2"/>
  <c r="AE11" i="2"/>
  <c r="AC12" i="2"/>
  <c r="AD12" i="2"/>
  <c r="AE12" i="2"/>
  <c r="AD13" i="2"/>
  <c r="AE13" i="2"/>
  <c r="AC14" i="2"/>
  <c r="AD14" i="2"/>
  <c r="AE14" i="2"/>
  <c r="AC15" i="2"/>
  <c r="AD15" i="2"/>
  <c r="AE15" i="2"/>
  <c r="AD16" i="2"/>
  <c r="AE16" i="2"/>
  <c r="AD17" i="2"/>
  <c r="AE17" i="2"/>
  <c r="AD18" i="2"/>
  <c r="AE18" i="2"/>
  <c r="AD19" i="2"/>
  <c r="AE19" i="2"/>
  <c r="Z30" i="2"/>
  <c r="Z29" i="2"/>
  <c r="Z28" i="2"/>
  <c r="Z27" i="2"/>
  <c r="Z26" i="2"/>
  <c r="Z25" i="2"/>
  <c r="Z24" i="2"/>
  <c r="Z23" i="2"/>
  <c r="Z22" i="2"/>
  <c r="Z21" i="2"/>
  <c r="Z20" i="2"/>
  <c r="Z19" i="2"/>
  <c r="AC19" i="2" s="1"/>
  <c r="Z18" i="2"/>
  <c r="AC18" i="2" s="1"/>
  <c r="Z17" i="2"/>
  <c r="AC17" i="2" s="1"/>
  <c r="Z16" i="2"/>
  <c r="AC16" i="2" s="1"/>
  <c r="Z15" i="2"/>
  <c r="Z14" i="2"/>
  <c r="Z13" i="2"/>
  <c r="AC13" i="2" s="1"/>
  <c r="Z12" i="2"/>
  <c r="Z11" i="2"/>
  <c r="AC11" i="2" s="1"/>
  <c r="Z10" i="2"/>
  <c r="AC10" i="2" s="1"/>
  <c r="Z9" i="2"/>
  <c r="Z8" i="2"/>
  <c r="AC8" i="2" s="1"/>
  <c r="AB7" i="2"/>
  <c r="AE7" i="2" s="1"/>
  <c r="AA7" i="2"/>
  <c r="AD7" i="2" s="1"/>
  <c r="Q6" i="1"/>
  <c r="Q7" i="1"/>
  <c r="Q8" i="1"/>
  <c r="Q9" i="1"/>
  <c r="Q10" i="1"/>
  <c r="Q11" i="1"/>
  <c r="Q12" i="1"/>
  <c r="Q13" i="1"/>
  <c r="Q14" i="1"/>
  <c r="Q15" i="1"/>
  <c r="Q16" i="1"/>
  <c r="Q17" i="1"/>
  <c r="O5" i="1"/>
  <c r="P13" i="1" s="1"/>
  <c r="P7" i="8" l="1"/>
  <c r="M6" i="8"/>
  <c r="P9" i="8" s="1"/>
  <c r="BC8" i="8"/>
  <c r="O5" i="10"/>
  <c r="N5" i="10"/>
  <c r="N10" i="10"/>
  <c r="N6" i="10"/>
  <c r="N9" i="10"/>
  <c r="N8" i="10"/>
  <c r="P17" i="8"/>
  <c r="P15" i="8"/>
  <c r="P14" i="8"/>
  <c r="P12" i="8"/>
  <c r="P10" i="8"/>
  <c r="P13" i="8"/>
  <c r="P11" i="8"/>
  <c r="P8" i="8"/>
  <c r="P21" i="8"/>
  <c r="P20" i="8"/>
  <c r="P13" i="7"/>
  <c r="P10" i="7"/>
  <c r="P12" i="7"/>
  <c r="P9" i="7"/>
  <c r="O6" i="7"/>
  <c r="P11" i="7"/>
  <c r="P8" i="7"/>
  <c r="P8" i="3"/>
  <c r="P14" i="1"/>
  <c r="P12" i="1"/>
  <c r="P11" i="1"/>
  <c r="P7" i="1"/>
  <c r="P9" i="1"/>
  <c r="Q5" i="1"/>
  <c r="P17" i="1"/>
  <c r="P16" i="1"/>
  <c r="P15" i="1"/>
  <c r="P8" i="1"/>
  <c r="P10" i="1"/>
  <c r="AS8" i="18"/>
  <c r="Z7" i="2"/>
  <c r="AC7" i="2" s="1"/>
  <c r="P6" i="8" l="1"/>
  <c r="P19" i="8"/>
  <c r="P16" i="8"/>
  <c r="P18" i="8"/>
  <c r="L6" i="7" l="1"/>
  <c r="AR45" i="1"/>
  <c r="AR46" i="1"/>
  <c r="AR47" i="1"/>
  <c r="AR48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AN20" i="18" l="1"/>
  <c r="AO8" i="18"/>
  <c r="AL8" i="18"/>
  <c r="AN19" i="18"/>
  <c r="AN18" i="18"/>
  <c r="AN17" i="18"/>
  <c r="AN16" i="18"/>
  <c r="AN15" i="18"/>
  <c r="AN14" i="18"/>
  <c r="AN13" i="18"/>
  <c r="AN12" i="18"/>
  <c r="AN11" i="18"/>
  <c r="AN10" i="18"/>
  <c r="AN9" i="18"/>
  <c r="AP8" i="18"/>
  <c r="M6" i="17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K7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J7" i="16"/>
  <c r="N5" i="14"/>
  <c r="G9" i="31"/>
  <c r="G4" i="31" s="1"/>
  <c r="Z8" i="13"/>
  <c r="Y8" i="13"/>
  <c r="X8" i="13" s="1"/>
  <c r="V8" i="13"/>
  <c r="L5" i="11"/>
  <c r="L6" i="10"/>
  <c r="N6" i="9"/>
  <c r="AI7" i="16" l="1"/>
  <c r="L5" i="10"/>
  <c r="AN8" i="18"/>
  <c r="L14" i="8" l="1"/>
  <c r="L7" i="8"/>
  <c r="O7" i="8" s="1"/>
  <c r="N5" i="5"/>
  <c r="M8" i="3"/>
  <c r="M6" i="3" s="1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W30" i="2"/>
  <c r="W29" i="2"/>
  <c r="W28" i="2"/>
  <c r="W27" i="2"/>
  <c r="W26" i="2"/>
  <c r="W25" i="2"/>
  <c r="W24" i="2"/>
  <c r="W23" i="2"/>
  <c r="W22" i="2"/>
  <c r="W21" i="2"/>
  <c r="W20" i="2"/>
  <c r="Y7" i="2"/>
  <c r="X7" i="2"/>
  <c r="W19" i="2"/>
  <c r="W18" i="2"/>
  <c r="W17" i="2"/>
  <c r="W16" i="2"/>
  <c r="W15" i="2"/>
  <c r="W14" i="2"/>
  <c r="W13" i="2"/>
  <c r="W12" i="2"/>
  <c r="W11" i="2"/>
  <c r="W10" i="2"/>
  <c r="W9" i="2"/>
  <c r="W8" i="2"/>
  <c r="N5" i="1"/>
  <c r="P25" i="1" l="1"/>
  <c r="P29" i="1"/>
  <c r="P22" i="1"/>
  <c r="P18" i="1"/>
  <c r="P26" i="1"/>
  <c r="P21" i="1"/>
  <c r="P19" i="1"/>
  <c r="P27" i="1"/>
  <c r="P30" i="1"/>
  <c r="P20" i="1"/>
  <c r="P28" i="1"/>
  <c r="P23" i="1"/>
  <c r="P24" i="1"/>
  <c r="L6" i="8"/>
  <c r="O6" i="8" s="1"/>
  <c r="W7" i="2"/>
  <c r="AR49" i="13" l="1"/>
  <c r="AT49" i="13" s="1"/>
  <c r="AR53" i="13"/>
  <c r="AR50" i="13" l="1"/>
  <c r="AT50" i="13" s="1"/>
  <c r="AR48" i="13"/>
  <c r="AR46" i="13"/>
  <c r="AT46" i="13" s="1"/>
  <c r="AR47" i="13"/>
  <c r="AT47" i="13" s="1"/>
  <c r="AR45" i="13"/>
  <c r="AT45" i="13" s="1"/>
  <c r="AR52" i="13"/>
  <c r="AT52" i="13" s="1"/>
  <c r="AR44" i="13"/>
  <c r="AT44" i="13" s="1"/>
  <c r="AR51" i="13"/>
  <c r="AT51" i="13" s="1"/>
  <c r="AQ44" i="1"/>
  <c r="L6" i="17" l="1"/>
  <c r="G22" i="15" l="1"/>
  <c r="G23" i="15"/>
  <c r="G24" i="15"/>
  <c r="G25" i="15"/>
  <c r="G26" i="15"/>
  <c r="G27" i="15"/>
  <c r="G28" i="15"/>
  <c r="G29" i="15"/>
  <c r="G30" i="15"/>
  <c r="G31" i="15"/>
  <c r="G32" i="15"/>
  <c r="G33" i="15"/>
  <c r="G34" i="15"/>
  <c r="G11" i="15"/>
  <c r="G12" i="15"/>
  <c r="G13" i="15"/>
  <c r="G14" i="15"/>
  <c r="G15" i="15"/>
  <c r="G16" i="15"/>
  <c r="G17" i="15"/>
  <c r="G18" i="15"/>
  <c r="G19" i="15"/>
  <c r="G20" i="15"/>
  <c r="AQ45" i="1"/>
  <c r="AQ46" i="1"/>
  <c r="AQ47" i="1"/>
  <c r="AQ48" i="1"/>
  <c r="AI33" i="18" l="1"/>
  <c r="AI32" i="18"/>
  <c r="AI31" i="18"/>
  <c r="AI30" i="18"/>
  <c r="AI29" i="18"/>
  <c r="AI28" i="18"/>
  <c r="AI27" i="18"/>
  <c r="AI26" i="18"/>
  <c r="AI25" i="18"/>
  <c r="AI24" i="18"/>
  <c r="AI23" i="18"/>
  <c r="AI22" i="18"/>
  <c r="AI21" i="18"/>
  <c r="AK20" i="18"/>
  <c r="AK8" i="18" s="1"/>
  <c r="AJ20" i="18"/>
  <c r="AJ8" i="18" s="1"/>
  <c r="AG20" i="18"/>
  <c r="AG8" i="18" s="1"/>
  <c r="AI19" i="18"/>
  <c r="AI18" i="18"/>
  <c r="AI17" i="18"/>
  <c r="AI16" i="18"/>
  <c r="AI15" i="18"/>
  <c r="AI14" i="18"/>
  <c r="AI13" i="18"/>
  <c r="AI12" i="18"/>
  <c r="AI11" i="18"/>
  <c r="AI10" i="18"/>
  <c r="AI9" i="18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H19" i="16"/>
  <c r="AH7" i="16" s="1"/>
  <c r="AG19" i="16"/>
  <c r="AF18" i="16"/>
  <c r="AF17" i="16"/>
  <c r="AF16" i="16"/>
  <c r="AF15" i="16"/>
  <c r="AF14" i="16"/>
  <c r="AF13" i="16"/>
  <c r="AF12" i="16"/>
  <c r="AF11" i="16"/>
  <c r="AF10" i="16"/>
  <c r="AF9" i="16"/>
  <c r="AF8" i="16"/>
  <c r="M5" i="14"/>
  <c r="F9" i="31"/>
  <c r="F4" i="31" s="1"/>
  <c r="Q20" i="13"/>
  <c r="Q8" i="13" s="1"/>
  <c r="L20" i="13"/>
  <c r="L8" i="13" s="1"/>
  <c r="O20" i="13"/>
  <c r="P20" i="13"/>
  <c r="N20" i="13" s="1"/>
  <c r="U20" i="13"/>
  <c r="T20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19" i="13"/>
  <c r="S18" i="13"/>
  <c r="S17" i="13"/>
  <c r="S16" i="13"/>
  <c r="S15" i="13"/>
  <c r="S14" i="13"/>
  <c r="S13" i="13"/>
  <c r="S12" i="13"/>
  <c r="S11" i="13"/>
  <c r="S10" i="13"/>
  <c r="S9" i="13"/>
  <c r="N5" i="12"/>
  <c r="K5" i="11"/>
  <c r="K6" i="10"/>
  <c r="M6" i="9"/>
  <c r="K14" i="8"/>
  <c r="K7" i="8"/>
  <c r="K6" i="7"/>
  <c r="M5" i="5"/>
  <c r="L8" i="3"/>
  <c r="V19" i="2"/>
  <c r="U19" i="2"/>
  <c r="T30" i="2"/>
  <c r="AC30" i="2" s="1"/>
  <c r="T29" i="2"/>
  <c r="AC29" i="2" s="1"/>
  <c r="T28" i="2"/>
  <c r="AC28" i="2" s="1"/>
  <c r="T27" i="2"/>
  <c r="AC27" i="2" s="1"/>
  <c r="T26" i="2"/>
  <c r="AC26" i="2" s="1"/>
  <c r="T25" i="2"/>
  <c r="AC25" i="2" s="1"/>
  <c r="T24" i="2"/>
  <c r="AC24" i="2" s="1"/>
  <c r="T23" i="2"/>
  <c r="AC23" i="2" s="1"/>
  <c r="T22" i="2"/>
  <c r="AC22" i="2" s="1"/>
  <c r="T21" i="2"/>
  <c r="AC21" i="2" s="1"/>
  <c r="T20" i="2"/>
  <c r="AC20" i="2" s="1"/>
  <c r="T18" i="2"/>
  <c r="T17" i="2"/>
  <c r="T16" i="2"/>
  <c r="T15" i="2"/>
  <c r="T14" i="2"/>
  <c r="T13" i="2"/>
  <c r="T12" i="2"/>
  <c r="T11" i="2"/>
  <c r="T10" i="2"/>
  <c r="T9" i="2"/>
  <c r="T8" i="2"/>
  <c r="V7" i="2"/>
  <c r="M17" i="1"/>
  <c r="M5" i="1" l="1"/>
  <c r="U8" i="13"/>
  <c r="AI20" i="18"/>
  <c r="U7" i="2"/>
  <c r="L6" i="3"/>
  <c r="AF19" i="16"/>
  <c r="T8" i="13"/>
  <c r="S8" i="13" s="1"/>
  <c r="K5" i="10"/>
  <c r="AG7" i="16"/>
  <c r="AF7" i="16" s="1"/>
  <c r="AI8" i="18"/>
  <c r="S20" i="13"/>
  <c r="K6" i="8"/>
  <c r="T19" i="2"/>
  <c r="AR54" i="13" l="1"/>
  <c r="AT54" i="13" s="1"/>
  <c r="T7" i="2"/>
  <c r="E9" i="31" l="1"/>
  <c r="E4" i="31" s="1"/>
  <c r="D9" i="31"/>
  <c r="D4" i="31" s="1"/>
  <c r="AD22" i="18" l="1"/>
  <c r="AD23" i="18"/>
  <c r="AD24" i="18"/>
  <c r="AD25" i="18"/>
  <c r="AD26" i="18"/>
  <c r="AD27" i="18"/>
  <c r="AD28" i="18"/>
  <c r="AD29" i="18"/>
  <c r="AD30" i="18"/>
  <c r="AD31" i="18"/>
  <c r="AD32" i="18"/>
  <c r="AD33" i="18"/>
  <c r="AD21" i="18"/>
  <c r="AD10" i="18"/>
  <c r="AD11" i="18"/>
  <c r="AD12" i="18"/>
  <c r="AD13" i="18"/>
  <c r="AD14" i="18"/>
  <c r="AD15" i="18"/>
  <c r="AD16" i="18"/>
  <c r="AD17" i="18"/>
  <c r="AD18" i="18"/>
  <c r="AD19" i="18"/>
  <c r="AD9" i="18"/>
  <c r="AD20" i="18" l="1"/>
  <c r="AU44" i="13"/>
  <c r="AU45" i="13"/>
  <c r="AU46" i="13"/>
  <c r="AU47" i="13"/>
  <c r="AU49" i="13"/>
  <c r="AU50" i="13"/>
  <c r="AU51" i="13"/>
  <c r="AU52" i="13"/>
  <c r="AU5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19" i="13"/>
  <c r="N18" i="13"/>
  <c r="N17" i="13"/>
  <c r="N16" i="13"/>
  <c r="N15" i="13"/>
  <c r="N14" i="13"/>
  <c r="N13" i="13"/>
  <c r="N12" i="13"/>
  <c r="N11" i="13"/>
  <c r="N10" i="13"/>
  <c r="N9" i="13"/>
  <c r="P8" i="13"/>
  <c r="O8" i="13"/>
  <c r="N8" i="13" s="1"/>
  <c r="M5" i="12"/>
  <c r="J5" i="11"/>
  <c r="H14" i="8" l="1"/>
  <c r="I14" i="8"/>
  <c r="J14" i="8"/>
  <c r="H7" i="8"/>
  <c r="I7" i="8"/>
  <c r="J7" i="8"/>
  <c r="AP44" i="1"/>
  <c r="AP45" i="1"/>
  <c r="AP46" i="1"/>
  <c r="AP47" i="1"/>
  <c r="AP48" i="1"/>
  <c r="L17" i="1"/>
  <c r="L5" i="1" l="1"/>
  <c r="J6" i="8"/>
  <c r="AB20" i="18" l="1"/>
  <c r="AB8" i="18" s="1"/>
  <c r="AE20" i="18"/>
  <c r="AE8" i="18" s="1"/>
  <c r="AF20" i="18"/>
  <c r="AF8" i="18" s="1"/>
  <c r="K6" i="17"/>
  <c r="AD8" i="18" l="1"/>
  <c r="AE19" i="16"/>
  <c r="AE7" i="16" s="1"/>
  <c r="AD19" i="16"/>
  <c r="AD7" i="16" s="1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8" i="16"/>
  <c r="AC17" i="16"/>
  <c r="AC16" i="16"/>
  <c r="AC15" i="16"/>
  <c r="AC14" i="16"/>
  <c r="AC13" i="16"/>
  <c r="AC12" i="16"/>
  <c r="AC11" i="16"/>
  <c r="AC10" i="16"/>
  <c r="AC9" i="16"/>
  <c r="AC8" i="16"/>
  <c r="L21" i="15" l="1"/>
  <c r="B21" i="15" s="1"/>
  <c r="AC19" i="16"/>
  <c r="AC7" i="16"/>
  <c r="L5" i="14"/>
  <c r="J6" i="10" l="1"/>
  <c r="L6" i="9"/>
  <c r="J6" i="7"/>
  <c r="L5" i="5"/>
  <c r="K8" i="3"/>
  <c r="Q30" i="2"/>
  <c r="Q29" i="2"/>
  <c r="Q28" i="2"/>
  <c r="Q27" i="2"/>
  <c r="Q26" i="2"/>
  <c r="Q25" i="2"/>
  <c r="Q24" i="2"/>
  <c r="Q23" i="2"/>
  <c r="Q22" i="2"/>
  <c r="Q21" i="2"/>
  <c r="Q20" i="2"/>
  <c r="Q18" i="2"/>
  <c r="Q17" i="2"/>
  <c r="Q16" i="2"/>
  <c r="Q15" i="2"/>
  <c r="Q14" i="2"/>
  <c r="Q13" i="2"/>
  <c r="Q12" i="2"/>
  <c r="Q11" i="2"/>
  <c r="Q10" i="2"/>
  <c r="Q9" i="2"/>
  <c r="Q8" i="2"/>
  <c r="S7" i="2"/>
  <c r="K6" i="3" l="1"/>
  <c r="J5" i="10"/>
  <c r="Q19" i="2"/>
  <c r="R7" i="2"/>
  <c r="Q7" i="2" l="1"/>
  <c r="I33" i="13" l="1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D19" i="13"/>
  <c r="I18" i="13"/>
  <c r="D18" i="13"/>
  <c r="I17" i="13"/>
  <c r="D17" i="13"/>
  <c r="I16" i="13"/>
  <c r="D16" i="13"/>
  <c r="I15" i="13"/>
  <c r="D15" i="13"/>
  <c r="I14" i="13"/>
  <c r="D14" i="13"/>
  <c r="I13" i="13"/>
  <c r="D13" i="13"/>
  <c r="I12" i="13"/>
  <c r="D12" i="13"/>
  <c r="I11" i="13"/>
  <c r="D11" i="13"/>
  <c r="I10" i="13"/>
  <c r="D10" i="13"/>
  <c r="I9" i="13"/>
  <c r="D9" i="13"/>
  <c r="K8" i="13"/>
  <c r="J8" i="13"/>
  <c r="I8" i="13"/>
  <c r="G8" i="13"/>
  <c r="F8" i="13"/>
  <c r="E8" i="13"/>
  <c r="B8" i="13"/>
  <c r="D8" i="13" l="1"/>
  <c r="I6" i="7"/>
  <c r="I5" i="11" l="1"/>
  <c r="H5" i="11"/>
  <c r="G5" i="11"/>
  <c r="F5" i="11"/>
  <c r="E5" i="11"/>
  <c r="D5" i="11"/>
  <c r="C5" i="11"/>
  <c r="B5" i="11"/>
  <c r="N34" i="19" l="1"/>
  <c r="H34" i="19"/>
  <c r="E34" i="19"/>
  <c r="D34" i="19"/>
  <c r="C34" i="19"/>
  <c r="N33" i="19"/>
  <c r="H33" i="19"/>
  <c r="E33" i="19"/>
  <c r="D33" i="19"/>
  <c r="C33" i="19"/>
  <c r="N32" i="19"/>
  <c r="H32" i="19"/>
  <c r="E32" i="19"/>
  <c r="D32" i="19"/>
  <c r="C32" i="19"/>
  <c r="N31" i="19"/>
  <c r="H31" i="19"/>
  <c r="E31" i="19"/>
  <c r="D31" i="19"/>
  <c r="C31" i="19"/>
  <c r="N30" i="19"/>
  <c r="H30" i="19"/>
  <c r="E30" i="19"/>
  <c r="D30" i="19"/>
  <c r="C30" i="19"/>
  <c r="N29" i="19"/>
  <c r="H29" i="19"/>
  <c r="E29" i="19"/>
  <c r="D29" i="19"/>
  <c r="C29" i="19"/>
  <c r="N28" i="19"/>
  <c r="H28" i="19"/>
  <c r="E28" i="19"/>
  <c r="D28" i="19"/>
  <c r="C28" i="19"/>
  <c r="N27" i="19"/>
  <c r="H27" i="19"/>
  <c r="E27" i="19"/>
  <c r="D27" i="19"/>
  <c r="C27" i="19"/>
  <c r="N26" i="19"/>
  <c r="H26" i="19"/>
  <c r="E26" i="19"/>
  <c r="D26" i="19"/>
  <c r="C26" i="19"/>
  <c r="N25" i="19"/>
  <c r="H25" i="19"/>
  <c r="E25" i="19"/>
  <c r="D25" i="19"/>
  <c r="C25" i="19"/>
  <c r="N24" i="19"/>
  <c r="H24" i="19"/>
  <c r="E24" i="19"/>
  <c r="D24" i="19"/>
  <c r="C24" i="19"/>
  <c r="N23" i="19"/>
  <c r="H23" i="19"/>
  <c r="E23" i="19"/>
  <c r="D23" i="19"/>
  <c r="C23" i="19"/>
  <c r="N22" i="19"/>
  <c r="H22" i="19"/>
  <c r="E22" i="19"/>
  <c r="D22" i="19"/>
  <c r="C22" i="19"/>
  <c r="E21" i="19"/>
  <c r="D21" i="19"/>
  <c r="C21" i="19"/>
  <c r="E20" i="19"/>
  <c r="D20" i="19"/>
  <c r="C20" i="19"/>
  <c r="E19" i="19"/>
  <c r="D19" i="19"/>
  <c r="C19" i="19"/>
  <c r="E18" i="19"/>
  <c r="D18" i="19"/>
  <c r="C18" i="19"/>
  <c r="E17" i="19"/>
  <c r="D17" i="19"/>
  <c r="C17" i="19"/>
  <c r="E16" i="19"/>
  <c r="D16" i="19"/>
  <c r="C16" i="19"/>
  <c r="E15" i="19"/>
  <c r="D15" i="19"/>
  <c r="C15" i="19"/>
  <c r="E14" i="19"/>
  <c r="D14" i="19"/>
  <c r="C14" i="19"/>
  <c r="E13" i="19"/>
  <c r="D13" i="19"/>
  <c r="C13" i="19"/>
  <c r="E12" i="19"/>
  <c r="D12" i="19"/>
  <c r="C12" i="19"/>
  <c r="E11" i="19"/>
  <c r="D11" i="19"/>
  <c r="C11" i="19"/>
  <c r="D10" i="19"/>
  <c r="C10" i="19"/>
  <c r="Q9" i="19"/>
  <c r="AC39" i="19" s="1"/>
  <c r="P9" i="19"/>
  <c r="AC38" i="19" s="1"/>
  <c r="O9" i="19"/>
  <c r="K9" i="19"/>
  <c r="AB39" i="19" s="1"/>
  <c r="J9" i="19"/>
  <c r="AB38" i="19" s="1"/>
  <c r="I9" i="19"/>
  <c r="AB37" i="19" s="1"/>
  <c r="Y33" i="18"/>
  <c r="T33" i="18"/>
  <c r="N33" i="18"/>
  <c r="Y32" i="18"/>
  <c r="T32" i="18"/>
  <c r="N32" i="18"/>
  <c r="Y31" i="18"/>
  <c r="T31" i="18"/>
  <c r="N31" i="18"/>
  <c r="Y30" i="18"/>
  <c r="T30" i="18"/>
  <c r="N30" i="18"/>
  <c r="Y29" i="18"/>
  <c r="T29" i="18"/>
  <c r="N29" i="18"/>
  <c r="Y28" i="18"/>
  <c r="T28" i="18"/>
  <c r="N28" i="18"/>
  <c r="Y27" i="18"/>
  <c r="T27" i="18"/>
  <c r="N27" i="18"/>
  <c r="Y26" i="18"/>
  <c r="T26" i="18"/>
  <c r="N26" i="18"/>
  <c r="Y25" i="18"/>
  <c r="T25" i="18"/>
  <c r="Y24" i="18"/>
  <c r="T24" i="18"/>
  <c r="N24" i="18"/>
  <c r="Y23" i="18"/>
  <c r="T23" i="18"/>
  <c r="N23" i="18"/>
  <c r="Y22" i="18"/>
  <c r="T22" i="18"/>
  <c r="N22" i="18"/>
  <c r="Y21" i="18"/>
  <c r="T21" i="18"/>
  <c r="N21" i="18"/>
  <c r="Y20" i="18"/>
  <c r="V20" i="18"/>
  <c r="U20" i="18"/>
  <c r="P20" i="18"/>
  <c r="O20" i="18"/>
  <c r="O8" i="18" s="1"/>
  <c r="D20" i="18"/>
  <c r="Y19" i="18"/>
  <c r="T19" i="18"/>
  <c r="N19" i="18"/>
  <c r="D19" i="18"/>
  <c r="Y18" i="18"/>
  <c r="T18" i="18"/>
  <c r="N18" i="18"/>
  <c r="D18" i="18"/>
  <c r="Y17" i="18"/>
  <c r="T17" i="18"/>
  <c r="N17" i="18"/>
  <c r="D17" i="18"/>
  <c r="Y16" i="18"/>
  <c r="T16" i="18"/>
  <c r="D16" i="18"/>
  <c r="Y15" i="18"/>
  <c r="T15" i="18"/>
  <c r="N15" i="18"/>
  <c r="D15" i="18"/>
  <c r="Y14" i="18"/>
  <c r="T14" i="18"/>
  <c r="N14" i="18"/>
  <c r="D14" i="18"/>
  <c r="Y13" i="18"/>
  <c r="T13" i="18"/>
  <c r="N13" i="18"/>
  <c r="D13" i="18"/>
  <c r="Y12" i="18"/>
  <c r="T12" i="18"/>
  <c r="N12" i="18"/>
  <c r="D12" i="18"/>
  <c r="Y11" i="18"/>
  <c r="T11" i="18"/>
  <c r="N11" i="18"/>
  <c r="D11" i="18"/>
  <c r="Y10" i="18"/>
  <c r="T10" i="18"/>
  <c r="N10" i="18"/>
  <c r="D10" i="18"/>
  <c r="Y9" i="18"/>
  <c r="T9" i="18"/>
  <c r="N9" i="18"/>
  <c r="D9" i="18"/>
  <c r="AA8" i="18"/>
  <c r="Z8" i="18"/>
  <c r="W8" i="18"/>
  <c r="V8" i="18"/>
  <c r="R8" i="18"/>
  <c r="P8" i="18"/>
  <c r="L8" i="18"/>
  <c r="F8" i="18"/>
  <c r="E8" i="18"/>
  <c r="B8" i="18"/>
  <c r="J6" i="17"/>
  <c r="I6" i="17"/>
  <c r="H6" i="17"/>
  <c r="G6" i="17"/>
  <c r="F6" i="17"/>
  <c r="E6" i="17"/>
  <c r="D6" i="17"/>
  <c r="C6" i="17"/>
  <c r="B6" i="17"/>
  <c r="Z32" i="16"/>
  <c r="W32" i="16"/>
  <c r="T32" i="16"/>
  <c r="Q32" i="16"/>
  <c r="N32" i="16"/>
  <c r="Z31" i="16"/>
  <c r="W31" i="16"/>
  <c r="T31" i="16"/>
  <c r="Q31" i="16"/>
  <c r="N31" i="16"/>
  <c r="Z30" i="16"/>
  <c r="W30" i="16"/>
  <c r="T30" i="16"/>
  <c r="Q30" i="16"/>
  <c r="N30" i="16"/>
  <c r="Z29" i="16"/>
  <c r="W29" i="16"/>
  <c r="T29" i="16"/>
  <c r="Q29" i="16"/>
  <c r="N29" i="16"/>
  <c r="Z28" i="16"/>
  <c r="W28" i="16"/>
  <c r="T28" i="16"/>
  <c r="Q28" i="16"/>
  <c r="N28" i="16"/>
  <c r="Z27" i="16"/>
  <c r="W27" i="16"/>
  <c r="T27" i="16"/>
  <c r="Q27" i="16"/>
  <c r="N27" i="16"/>
  <c r="Z26" i="16"/>
  <c r="W26" i="16"/>
  <c r="T26" i="16"/>
  <c r="Q26" i="16"/>
  <c r="N26" i="16"/>
  <c r="Z25" i="16"/>
  <c r="W25" i="16"/>
  <c r="T25" i="16"/>
  <c r="Q25" i="16"/>
  <c r="N25" i="16"/>
  <c r="Z24" i="16"/>
  <c r="W24" i="16"/>
  <c r="T24" i="16"/>
  <c r="Q24" i="16"/>
  <c r="N24" i="16"/>
  <c r="Z23" i="16"/>
  <c r="W23" i="16"/>
  <c r="T23" i="16"/>
  <c r="Q23" i="16"/>
  <c r="N23" i="16"/>
  <c r="Z22" i="16"/>
  <c r="W22" i="16"/>
  <c r="T22" i="16"/>
  <c r="Q22" i="16"/>
  <c r="N22" i="16"/>
  <c r="Z21" i="16"/>
  <c r="W21" i="16"/>
  <c r="T21" i="16"/>
  <c r="Q21" i="16"/>
  <c r="N21" i="16"/>
  <c r="Z20" i="16"/>
  <c r="W20" i="16"/>
  <c r="T20" i="16"/>
  <c r="Q20" i="16"/>
  <c r="N20" i="16"/>
  <c r="Z19" i="16"/>
  <c r="W19" i="16"/>
  <c r="T19" i="16"/>
  <c r="Q19" i="16"/>
  <c r="N19" i="16"/>
  <c r="K19" i="16"/>
  <c r="H19" i="16"/>
  <c r="Z18" i="16"/>
  <c r="W18" i="16"/>
  <c r="T18" i="16"/>
  <c r="Q18" i="16"/>
  <c r="N18" i="16"/>
  <c r="K18" i="16"/>
  <c r="H18" i="16"/>
  <c r="Z17" i="16"/>
  <c r="W17" i="16"/>
  <c r="T17" i="16"/>
  <c r="Q17" i="16"/>
  <c r="N17" i="16"/>
  <c r="K17" i="16"/>
  <c r="H17" i="16"/>
  <c r="Z16" i="16"/>
  <c r="W16" i="16"/>
  <c r="T16" i="16"/>
  <c r="Q16" i="16"/>
  <c r="N16" i="16"/>
  <c r="K16" i="16"/>
  <c r="H16" i="16"/>
  <c r="Z15" i="16"/>
  <c r="W15" i="16"/>
  <c r="T15" i="16"/>
  <c r="Q15" i="16"/>
  <c r="N15" i="16"/>
  <c r="K15" i="16"/>
  <c r="H15" i="16"/>
  <c r="Z14" i="16"/>
  <c r="W14" i="16"/>
  <c r="T14" i="16"/>
  <c r="Q14" i="16"/>
  <c r="N14" i="16"/>
  <c r="K14" i="16"/>
  <c r="H14" i="16"/>
  <c r="Z13" i="16"/>
  <c r="W13" i="16"/>
  <c r="T13" i="16"/>
  <c r="K13" i="16"/>
  <c r="H13" i="16"/>
  <c r="Z12" i="16"/>
  <c r="W12" i="16"/>
  <c r="T12" i="16"/>
  <c r="Q12" i="16"/>
  <c r="N12" i="16"/>
  <c r="K12" i="16"/>
  <c r="H12" i="16"/>
  <c r="Z11" i="16"/>
  <c r="W11" i="16"/>
  <c r="T11" i="16"/>
  <c r="Q11" i="16"/>
  <c r="N11" i="16"/>
  <c r="K11" i="16"/>
  <c r="H11" i="16"/>
  <c r="Z10" i="16"/>
  <c r="W10" i="16"/>
  <c r="T10" i="16"/>
  <c r="Q10" i="16"/>
  <c r="N10" i="16"/>
  <c r="K10" i="16"/>
  <c r="H10" i="16"/>
  <c r="Z9" i="16"/>
  <c r="W9" i="16"/>
  <c r="T9" i="16"/>
  <c r="Q9" i="16"/>
  <c r="N9" i="16"/>
  <c r="K9" i="16"/>
  <c r="H9" i="16"/>
  <c r="Z8" i="16"/>
  <c r="W8" i="16"/>
  <c r="T8" i="16"/>
  <c r="Q8" i="16"/>
  <c r="N8" i="16"/>
  <c r="K8" i="16"/>
  <c r="H8" i="16"/>
  <c r="AB7" i="16"/>
  <c r="AA7" i="16"/>
  <c r="Y7" i="16"/>
  <c r="X7" i="16"/>
  <c r="V7" i="16"/>
  <c r="U7" i="16"/>
  <c r="S7" i="16"/>
  <c r="R7" i="16"/>
  <c r="P7" i="16"/>
  <c r="O7" i="16"/>
  <c r="M7" i="16"/>
  <c r="L7" i="16"/>
  <c r="J7" i="16"/>
  <c r="I7" i="16"/>
  <c r="G7" i="16"/>
  <c r="F7" i="16"/>
  <c r="E7" i="16"/>
  <c r="D7" i="16"/>
  <c r="AC37" i="19" l="1"/>
  <c r="AD14" i="19" s="1"/>
  <c r="N9" i="19"/>
  <c r="H9" i="19"/>
  <c r="B9" i="19" s="1"/>
  <c r="K7" i="16"/>
  <c r="W7" i="16"/>
  <c r="H7" i="16"/>
  <c r="T7" i="16"/>
  <c r="N20" i="18"/>
  <c r="D8" i="18"/>
  <c r="Y8" i="18"/>
  <c r="B31" i="19"/>
  <c r="B14" i="19"/>
  <c r="AD16" i="19"/>
  <c r="B11" i="19"/>
  <c r="Q7" i="16"/>
  <c r="AD15" i="19"/>
  <c r="B18" i="19"/>
  <c r="B34" i="19"/>
  <c r="N7" i="16"/>
  <c r="Z7" i="16"/>
  <c r="T20" i="18"/>
  <c r="B16" i="19"/>
  <c r="N8" i="18"/>
  <c r="B15" i="19"/>
  <c r="B13" i="19"/>
  <c r="B29" i="19"/>
  <c r="B33" i="19"/>
  <c r="B24" i="19"/>
  <c r="C9" i="19"/>
  <c r="B21" i="19"/>
  <c r="B28" i="19"/>
  <c r="B25" i="19"/>
  <c r="B17" i="19"/>
  <c r="B20" i="19"/>
  <c r="B12" i="19"/>
  <c r="B27" i="19"/>
  <c r="B30" i="19"/>
  <c r="D9" i="19"/>
  <c r="B23" i="19"/>
  <c r="B26" i="19"/>
  <c r="B10" i="19"/>
  <c r="B19" i="19"/>
  <c r="B22" i="19"/>
  <c r="B32" i="19"/>
  <c r="U8" i="18"/>
  <c r="T8" i="18" s="1"/>
  <c r="E9" i="19"/>
  <c r="L34" i="15" l="1"/>
  <c r="E34" i="15"/>
  <c r="D34" i="15"/>
  <c r="C34" i="15"/>
  <c r="L33" i="15"/>
  <c r="E33" i="15"/>
  <c r="D33" i="15"/>
  <c r="C33" i="15"/>
  <c r="L32" i="15"/>
  <c r="E32" i="15"/>
  <c r="D32" i="15"/>
  <c r="C32" i="15"/>
  <c r="L31" i="15"/>
  <c r="E31" i="15"/>
  <c r="D31" i="15"/>
  <c r="C31" i="15"/>
  <c r="L30" i="15"/>
  <c r="E30" i="15"/>
  <c r="D30" i="15"/>
  <c r="C30" i="15"/>
  <c r="L29" i="15"/>
  <c r="E29" i="15"/>
  <c r="D29" i="15"/>
  <c r="C29" i="15"/>
  <c r="L28" i="15"/>
  <c r="E28" i="15"/>
  <c r="D28" i="15"/>
  <c r="C28" i="15"/>
  <c r="L27" i="15"/>
  <c r="E27" i="15"/>
  <c r="D27" i="15"/>
  <c r="C27" i="15"/>
  <c r="L26" i="15"/>
  <c r="E26" i="15"/>
  <c r="D26" i="15"/>
  <c r="C26" i="15"/>
  <c r="L25" i="15"/>
  <c r="E25" i="15"/>
  <c r="D25" i="15"/>
  <c r="C25" i="15"/>
  <c r="L24" i="15"/>
  <c r="E24" i="15"/>
  <c r="D24" i="15"/>
  <c r="C24" i="15"/>
  <c r="L23" i="15"/>
  <c r="E23" i="15"/>
  <c r="D23" i="15"/>
  <c r="C23" i="15"/>
  <c r="L22" i="15"/>
  <c r="B22" i="15" s="1"/>
  <c r="E22" i="15"/>
  <c r="D22" i="15"/>
  <c r="C22" i="15"/>
  <c r="E21" i="15"/>
  <c r="D21" i="15"/>
  <c r="C21" i="15"/>
  <c r="L20" i="15"/>
  <c r="E20" i="15"/>
  <c r="D20" i="15"/>
  <c r="C20" i="15"/>
  <c r="L19" i="15"/>
  <c r="E19" i="15"/>
  <c r="D19" i="15"/>
  <c r="C19" i="15"/>
  <c r="L18" i="15"/>
  <c r="E18" i="15"/>
  <c r="D18" i="15"/>
  <c r="C18" i="15"/>
  <c r="L17" i="15"/>
  <c r="B17" i="15" s="1"/>
  <c r="E17" i="15"/>
  <c r="D17" i="15"/>
  <c r="C17" i="15"/>
  <c r="L16" i="15"/>
  <c r="E16" i="15"/>
  <c r="D16" i="15"/>
  <c r="C16" i="15"/>
  <c r="L15" i="15"/>
  <c r="E15" i="15"/>
  <c r="D15" i="15"/>
  <c r="C15" i="15"/>
  <c r="L14" i="15"/>
  <c r="E14" i="15"/>
  <c r="D14" i="15"/>
  <c r="C14" i="15"/>
  <c r="L13" i="15"/>
  <c r="E13" i="15"/>
  <c r="D13" i="15"/>
  <c r="C13" i="15"/>
  <c r="L12" i="15"/>
  <c r="E12" i="15"/>
  <c r="D12" i="15"/>
  <c r="C12" i="15"/>
  <c r="L11" i="15"/>
  <c r="E11" i="15"/>
  <c r="D11" i="15"/>
  <c r="C11" i="15"/>
  <c r="L10" i="15"/>
  <c r="B10" i="15" s="1"/>
  <c r="E10" i="15"/>
  <c r="D10" i="15"/>
  <c r="C10" i="15"/>
  <c r="O9" i="15"/>
  <c r="AB15" i="15" s="1"/>
  <c r="N9" i="15"/>
  <c r="J9" i="15"/>
  <c r="I9" i="15"/>
  <c r="AA14" i="15" s="1"/>
  <c r="H9" i="15"/>
  <c r="K5" i="14"/>
  <c r="J5" i="14"/>
  <c r="I5" i="14"/>
  <c r="H5" i="14"/>
  <c r="G5" i="14"/>
  <c r="F5" i="14"/>
  <c r="E5" i="14"/>
  <c r="D5" i="14"/>
  <c r="C5" i="14"/>
  <c r="B5" i="14"/>
  <c r="G9" i="15" l="1"/>
  <c r="AB14" i="15"/>
  <c r="L9" i="15"/>
  <c r="AA8" i="15" s="1"/>
  <c r="B32" i="15"/>
  <c r="B18" i="15"/>
  <c r="B28" i="15"/>
  <c r="B13" i="15"/>
  <c r="B26" i="15"/>
  <c r="B16" i="15"/>
  <c r="B14" i="15"/>
  <c r="B30" i="15"/>
  <c r="B27" i="15"/>
  <c r="B19" i="15"/>
  <c r="B34" i="15"/>
  <c r="D9" i="15"/>
  <c r="AA4" i="15" s="1"/>
  <c r="E9" i="15"/>
  <c r="B15" i="15"/>
  <c r="B12" i="15"/>
  <c r="B25" i="15"/>
  <c r="B33" i="15"/>
  <c r="B23" i="15"/>
  <c r="B31" i="15"/>
  <c r="B20" i="15"/>
  <c r="B29" i="15"/>
  <c r="B11" i="15"/>
  <c r="B24" i="15"/>
  <c r="C9" i="15"/>
  <c r="AA7" i="15" l="1"/>
  <c r="B9" i="15"/>
  <c r="Y4" i="15" s="1"/>
  <c r="AB8" i="15" s="1"/>
  <c r="AA11" i="15"/>
  <c r="AB11" i="15"/>
  <c r="L5" i="12"/>
  <c r="K5" i="12"/>
  <c r="J5" i="12"/>
  <c r="I5" i="12"/>
  <c r="H5" i="12"/>
  <c r="G5" i="12"/>
  <c r="AB7" i="15" l="1"/>
  <c r="Y11" i="11"/>
  <c r="Y10" i="11"/>
  <c r="Y9" i="11"/>
  <c r="Y8" i="11"/>
  <c r="Y7" i="11"/>
  <c r="Y6" i="11"/>
  <c r="I6" i="10"/>
  <c r="H6" i="10"/>
  <c r="G6" i="10"/>
  <c r="G5" i="10" s="1"/>
  <c r="F6" i="10"/>
  <c r="F5" i="10" s="1"/>
  <c r="E6" i="10"/>
  <c r="E5" i="10" s="1"/>
  <c r="D6" i="10"/>
  <c r="D5" i="10" s="1"/>
  <c r="C6" i="10"/>
  <c r="C5" i="10" s="1"/>
  <c r="B6" i="10"/>
  <c r="B5" i="10" s="1"/>
  <c r="I5" i="10"/>
  <c r="H5" i="10"/>
  <c r="K6" i="9"/>
  <c r="J6" i="9"/>
  <c r="I6" i="9"/>
  <c r="H6" i="9"/>
  <c r="G6" i="9"/>
  <c r="F6" i="9"/>
  <c r="E6" i="9"/>
  <c r="D6" i="9"/>
  <c r="C6" i="9"/>
  <c r="B6" i="9"/>
  <c r="H6" i="8"/>
  <c r="G14" i="8"/>
  <c r="F14" i="8"/>
  <c r="E14" i="8"/>
  <c r="D14" i="8"/>
  <c r="C14" i="8"/>
  <c r="B14" i="8"/>
  <c r="G7" i="8"/>
  <c r="F7" i="8"/>
  <c r="E7" i="8"/>
  <c r="D7" i="8"/>
  <c r="C7" i="8"/>
  <c r="B7" i="8"/>
  <c r="I6" i="8"/>
  <c r="H6" i="7"/>
  <c r="G6" i="7"/>
  <c r="F6" i="7"/>
  <c r="E6" i="7"/>
  <c r="D6" i="7"/>
  <c r="C6" i="7"/>
  <c r="B6" i="7"/>
  <c r="K5" i="5"/>
  <c r="J5" i="5"/>
  <c r="I5" i="5"/>
  <c r="H5" i="5"/>
  <c r="G5" i="5"/>
  <c r="F5" i="5"/>
  <c r="E5" i="5"/>
  <c r="D5" i="5"/>
  <c r="C5" i="5"/>
  <c r="B5" i="5"/>
  <c r="B17" i="4"/>
  <c r="B16" i="4"/>
  <c r="B15" i="4"/>
  <c r="B14" i="4"/>
  <c r="B13" i="4"/>
  <c r="B12" i="4"/>
  <c r="B11" i="4"/>
  <c r="B10" i="4"/>
  <c r="B9" i="4"/>
  <c r="B8" i="4"/>
  <c r="B7" i="4"/>
  <c r="B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6" i="8" l="1"/>
  <c r="F6" i="8"/>
  <c r="D6" i="8"/>
  <c r="E6" i="8"/>
  <c r="G6" i="8"/>
  <c r="C6" i="8"/>
  <c r="B5" i="4"/>
  <c r="J8" i="3"/>
  <c r="I8" i="3"/>
  <c r="I6" i="3" s="1"/>
  <c r="H8" i="3"/>
  <c r="H6" i="3" s="1"/>
  <c r="G8" i="3"/>
  <c r="G6" i="3" s="1"/>
  <c r="F8" i="3"/>
  <c r="F6" i="3" s="1"/>
  <c r="E8" i="3"/>
  <c r="E6" i="3" s="1"/>
  <c r="D8" i="3"/>
  <c r="D6" i="3" s="1"/>
  <c r="C8" i="3"/>
  <c r="C6" i="3" s="1"/>
  <c r="B8" i="3"/>
  <c r="B6" i="3" s="1"/>
  <c r="N30" i="2"/>
  <c r="K30" i="2"/>
  <c r="H30" i="2"/>
  <c r="B30" i="2"/>
  <c r="N29" i="2"/>
  <c r="K29" i="2"/>
  <c r="H29" i="2"/>
  <c r="B29" i="2"/>
  <c r="N28" i="2"/>
  <c r="K28" i="2"/>
  <c r="H28" i="2"/>
  <c r="B28" i="2"/>
  <c r="N27" i="2"/>
  <c r="K27" i="2"/>
  <c r="H27" i="2"/>
  <c r="B27" i="2"/>
  <c r="N26" i="2"/>
  <c r="K26" i="2"/>
  <c r="H26" i="2"/>
  <c r="B26" i="2"/>
  <c r="N25" i="2"/>
  <c r="K25" i="2"/>
  <c r="H25" i="2"/>
  <c r="B25" i="2"/>
  <c r="N24" i="2"/>
  <c r="K24" i="2"/>
  <c r="H24" i="2"/>
  <c r="B24" i="2"/>
  <c r="N23" i="2"/>
  <c r="K23" i="2"/>
  <c r="H23" i="2"/>
  <c r="B23" i="2"/>
  <c r="N22" i="2"/>
  <c r="K22" i="2"/>
  <c r="H22" i="2"/>
  <c r="B22" i="2"/>
  <c r="N21" i="2"/>
  <c r="K21" i="2"/>
  <c r="H21" i="2"/>
  <c r="B21" i="2"/>
  <c r="N20" i="2"/>
  <c r="K20" i="2"/>
  <c r="H20" i="2"/>
  <c r="B20" i="2"/>
  <c r="N19" i="2"/>
  <c r="K19" i="2"/>
  <c r="H19" i="2"/>
  <c r="D19" i="2"/>
  <c r="D7" i="2" s="1"/>
  <c r="C19" i="2"/>
  <c r="N18" i="2"/>
  <c r="K18" i="2"/>
  <c r="H18" i="2"/>
  <c r="B18" i="2"/>
  <c r="N17" i="2"/>
  <c r="K17" i="2"/>
  <c r="H17" i="2"/>
  <c r="B17" i="2"/>
  <c r="N16" i="2"/>
  <c r="K16" i="2"/>
  <c r="H16" i="2"/>
  <c r="B16" i="2"/>
  <c r="N15" i="2"/>
  <c r="K15" i="2"/>
  <c r="H15" i="2"/>
  <c r="B15" i="2"/>
  <c r="N14" i="2"/>
  <c r="K14" i="2"/>
  <c r="H14" i="2"/>
  <c r="B14" i="2"/>
  <c r="N13" i="2"/>
  <c r="K13" i="2"/>
  <c r="H13" i="2"/>
  <c r="B13" i="2"/>
  <c r="N12" i="2"/>
  <c r="K12" i="2"/>
  <c r="H12" i="2"/>
  <c r="B12" i="2"/>
  <c r="N11" i="2"/>
  <c r="K11" i="2"/>
  <c r="H11" i="2"/>
  <c r="B11" i="2"/>
  <c r="N10" i="2"/>
  <c r="K10" i="2"/>
  <c r="H10" i="2"/>
  <c r="B10" i="2"/>
  <c r="N9" i="2"/>
  <c r="K9" i="2"/>
  <c r="H9" i="2"/>
  <c r="B9" i="2"/>
  <c r="N8" i="2"/>
  <c r="K8" i="2"/>
  <c r="H8" i="2"/>
  <c r="B8" i="2"/>
  <c r="P7" i="2"/>
  <c r="O7" i="2"/>
  <c r="M7" i="2"/>
  <c r="L7" i="2"/>
  <c r="J7" i="2"/>
  <c r="I7" i="2"/>
  <c r="G7" i="2"/>
  <c r="F7" i="2"/>
  <c r="E7" i="2"/>
  <c r="AO44" i="1"/>
  <c r="AO45" i="1"/>
  <c r="AO46" i="1"/>
  <c r="AO47" i="1"/>
  <c r="AO48" i="1"/>
  <c r="AN48" i="1"/>
  <c r="AM48" i="1"/>
  <c r="AL48" i="1"/>
  <c r="AN47" i="1"/>
  <c r="AM47" i="1"/>
  <c r="AL47" i="1"/>
  <c r="AN46" i="1"/>
  <c r="AM46" i="1"/>
  <c r="AL46" i="1"/>
  <c r="AN45" i="1"/>
  <c r="AM45" i="1"/>
  <c r="AL45" i="1"/>
  <c r="AN44" i="1"/>
  <c r="AM44" i="1"/>
  <c r="AL44" i="1"/>
  <c r="AI29" i="1"/>
  <c r="K5" i="1"/>
  <c r="J5" i="1"/>
  <c r="I5" i="1"/>
  <c r="H5" i="1"/>
  <c r="G5" i="1"/>
  <c r="F5" i="1"/>
  <c r="E5" i="1"/>
  <c r="D5" i="1"/>
  <c r="J6" i="3" l="1"/>
  <c r="K7" i="2"/>
  <c r="B19" i="2"/>
  <c r="C7" i="2"/>
  <c r="B7" i="2" s="1"/>
  <c r="H7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Fathimath Shifaza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Fathimath Shifaza:</t>
        </r>
        <r>
          <rPr>
            <sz val="9"/>
            <color indexed="81"/>
            <rFont val="Tahoma"/>
            <family val="2"/>
          </rPr>
          <t xml:space="preserve">
in table 8.1: 4008, 
pls correct</t>
        </r>
      </text>
    </comment>
    <comment ref="E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Fathimath Shifaza:</t>
        </r>
        <r>
          <rPr>
            <sz val="9"/>
            <color indexed="81"/>
            <rFont val="Tahoma"/>
            <family val="2"/>
          </rPr>
          <t xml:space="preserve">
in table 8.1: 944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Fathimath Shifaza</author>
  </authors>
  <commentList>
    <comment ref="N9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Fathimath Shifaza:</t>
        </r>
        <r>
          <rPr>
            <sz val="9"/>
            <color indexed="81"/>
            <rFont val="Tahoma"/>
            <family val="2"/>
          </rPr>
          <t xml:space="preserve">
should tally with table 8.13. pls recheck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 Naseer</author>
  </authors>
  <commentList>
    <comment ref="K9" authorId="0" shapeId="0" xr:uid="{2395F9E4-CF53-4E6B-8852-E0DCA758A86E}">
      <text>
        <r>
          <rPr>
            <sz val="9"/>
            <color indexed="81"/>
            <rFont val="Tahoma"/>
            <family val="2"/>
          </rPr>
          <t xml:space="preserve">
recurrent expenditure only</t>
        </r>
      </text>
    </comment>
    <comment ref="L9" authorId="0" shapeId="0" xr:uid="{BFCDFFFF-E42F-4A4B-945D-5A7BF5F1CB96}">
      <text>
        <r>
          <rPr>
            <sz val="9"/>
            <color indexed="81"/>
            <rFont val="Tahoma"/>
            <family val="2"/>
          </rPr>
          <t xml:space="preserve">
recurrent expenditure only</t>
        </r>
      </text>
    </comment>
  </commentList>
</comments>
</file>

<file path=xl/sharedStrings.xml><?xml version="1.0" encoding="utf-8"?>
<sst xmlns="http://schemas.openxmlformats.org/spreadsheetml/2006/main" count="2129" uniqueCount="664">
  <si>
    <t>Logged Cases</t>
  </si>
  <si>
    <t>ބެހިފައިވާ ގޮތް އިންސައްތައިން</t>
  </si>
  <si>
    <t>ހުށަހެޅިފައިވާ މައްސަލަތައް</t>
  </si>
  <si>
    <t>Theft</t>
  </si>
  <si>
    <t>Total</t>
  </si>
  <si>
    <t>wlcmuj</t>
  </si>
  <si>
    <t>Traffic accidents</t>
  </si>
  <si>
    <t>ވައްކަން</t>
  </si>
  <si>
    <t>Drugs</t>
  </si>
  <si>
    <t>ޓްރެފިކް</t>
  </si>
  <si>
    <t>Assault</t>
  </si>
  <si>
    <t>Others</t>
  </si>
  <si>
    <t>މަސްތުވާތަކެތި</t>
  </si>
  <si>
    <t>Lost Items</t>
  </si>
  <si>
    <t>ގެއްލޭތަކެތި</t>
  </si>
  <si>
    <t>Robbery</t>
  </si>
  <si>
    <t>މާރާމާރީ</t>
  </si>
  <si>
    <t>Vandalism</t>
  </si>
  <si>
    <t>މުދަލަށް ގެއްލުންދިނުން</t>
  </si>
  <si>
    <t>Sexual Offences</t>
  </si>
  <si>
    <t>Threats; False Alarms</t>
  </si>
  <si>
    <t>ފޭރުން</t>
  </si>
  <si>
    <t>Traffic Accidents</t>
  </si>
  <si>
    <t>Embezzlement</t>
  </si>
  <si>
    <t>Sexual offences</t>
  </si>
  <si>
    <t>ބަދުއަޙްލާޤީ</t>
  </si>
  <si>
    <t>Domestic violence</t>
  </si>
  <si>
    <t>މަކަރާއި ޙީލަތް</t>
  </si>
  <si>
    <t>Counterfeit and forgery</t>
  </si>
  <si>
    <t>އާއިލީ</t>
  </si>
  <si>
    <t>Disorderly Conduct</t>
  </si>
  <si>
    <t>ވަގުފައިސާ އަދި ފޯރޖްކުރުން</t>
  </si>
  <si>
    <t>Deceptive Practices</t>
  </si>
  <si>
    <t>އެހެނިހެން</t>
  </si>
  <si>
    <t>Arson</t>
  </si>
  <si>
    <t>ހުޅުޖެހުން</t>
  </si>
  <si>
    <t>Lost items</t>
  </si>
  <si>
    <t>Attempted Suicides</t>
  </si>
  <si>
    <t>އަމިއްލައަށް މަރުވާން އުޅުން</t>
  </si>
  <si>
    <t>Obstructing Justice</t>
  </si>
  <si>
    <t>Causing, Aiding or Soliciting Suicide</t>
  </si>
  <si>
    <t>އަމިއްލައަށް /  އެހެނިހެން ގޮތްގޮތަށް މަރުވުން</t>
  </si>
  <si>
    <t>Child Abandonment and Parental Duty of Care</t>
  </si>
  <si>
    <t>ދަރިންނަށް އިޙްމާލުވުން ފަދަ މައްސަލަތައް</t>
  </si>
  <si>
    <t>މަކަރުހެދުމާއި އޮޅުވާލުން</t>
  </si>
  <si>
    <t>އަޚްލާޤީ ގޮތުން ދަށުދަރަޖައިގެ ޢަމަލުތައް</t>
  </si>
  <si>
    <t>އަމުރަށް ނުކިޔަމަންތެރިވުމާއި ވާޖިބަށް ހުރަސްއެޅުން</t>
  </si>
  <si>
    <t>Producing or Distributing Obscene Material</t>
  </si>
  <si>
    <t>އޮރިޔާން ފޮޓޯ / ފިލްމުގެ މައްސަލަތައް</t>
  </si>
  <si>
    <t>Theft by Deception</t>
  </si>
  <si>
    <t>ޓެކުން އަދި ފްރޯޑް</t>
  </si>
  <si>
    <t>ބިރުދެއްކުމާއި އިންޒާރުދިނުން</t>
  </si>
  <si>
    <t>Trafficking, Manufacture, Sale, or Possession of Firearms or Catastrophic Agents</t>
  </si>
  <si>
    <t>ހަތިޔާރު / ގޮވާތަކެތީގެ މައްސަލަތައް</t>
  </si>
  <si>
    <t>Use of a Dangerous Weapon During an Offense</t>
  </si>
  <si>
    <t>ހަތިޔާރު ބޭނުންކުރުން</t>
  </si>
  <si>
    <t>Source: Maldives Police Service</t>
  </si>
  <si>
    <t>csivrws csilop cscviDclOm :Ivcaed utWmUluAwm</t>
  </si>
  <si>
    <t>GO BACK TO CONTENTS</t>
  </si>
  <si>
    <t>Type of case</t>
  </si>
  <si>
    <t>ކުރީ އަހަރާއި  އަޅާ ބަލާއިރު އިތުރުވި މިންވަރު</t>
  </si>
  <si>
    <t>ރާއްޖެ</t>
  </si>
  <si>
    <t>މާލެ</t>
  </si>
  <si>
    <t>އަތޮޅުތައް</t>
  </si>
  <si>
    <t>Republic</t>
  </si>
  <si>
    <t>Male'</t>
  </si>
  <si>
    <t>Atolls</t>
  </si>
  <si>
    <t>ޓްރެފިކް އެކްސިޑެންޓްސް</t>
  </si>
  <si>
    <t>Threatening</t>
  </si>
  <si>
    <t xml:space="preserve">  ބިރުދެއްކުން</t>
  </si>
  <si>
    <t>Fire incidents</t>
  </si>
  <si>
    <t xml:space="preserve">  އަލިފާނުގެ ހާދިސާ</t>
  </si>
  <si>
    <t>Environmental offences</t>
  </si>
  <si>
    <t>ތިމާވެއްޓާއި ގުޅުންހުރި މައްސަލަތައް</t>
  </si>
  <si>
    <t>Illegal immigration</t>
  </si>
  <si>
    <t>ރާއްޖެއަށް ނުވަތަ ރާއްޖޭގެ ސަރަހައްދަކަށް ޤަވާއިދާއި ހިލާފަށް ވަނުން</t>
  </si>
  <si>
    <t>Obstruction of Justice</t>
  </si>
  <si>
    <t>ފުލުހުންގެ ވާޖިބަށް ހުރަސް އެޅުން</t>
  </si>
  <si>
    <t>Illegally entering households</t>
  </si>
  <si>
    <t>ޤަވާއިދާއި ޚިލާފަށް ގޯތިގެދޮރަށް ވަނުން</t>
  </si>
  <si>
    <t>Sudden death</t>
  </si>
  <si>
    <t>ކުއްލި މަރު</t>
  </si>
  <si>
    <t>Attempt to suicide</t>
  </si>
  <si>
    <t>Unlawful posession of weapons</t>
  </si>
  <si>
    <t>ހަތިޔާރު ގެންގުޅުން</t>
  </si>
  <si>
    <t>Locality</t>
  </si>
  <si>
    <t>ކުރީ އަހަރާއި  އަޅާ</t>
  </si>
  <si>
    <t>ތަން</t>
  </si>
  <si>
    <t>ބަލާއިރު އިތުރުވި މިންވަރު</t>
  </si>
  <si>
    <t>ejcaWriLum</t>
  </si>
  <si>
    <t>elWm</t>
  </si>
  <si>
    <t>HA</t>
  </si>
  <si>
    <t>ah</t>
  </si>
  <si>
    <t>HDh</t>
  </si>
  <si>
    <t>dh</t>
  </si>
  <si>
    <t>Sh</t>
  </si>
  <si>
    <t>S</t>
  </si>
  <si>
    <t>N</t>
  </si>
  <si>
    <t>n</t>
  </si>
  <si>
    <t>R</t>
  </si>
  <si>
    <t>r</t>
  </si>
  <si>
    <t>B</t>
  </si>
  <si>
    <t>b</t>
  </si>
  <si>
    <t>Lh</t>
  </si>
  <si>
    <t>L</t>
  </si>
  <si>
    <t>K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</si>
  <si>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</si>
  <si>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</si>
  <si>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</si>
  <si>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</si>
  <si>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</si>
  <si>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</si>
  <si>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</si>
  <si>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</si>
  <si>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</si>
  <si>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</si>
  <si>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</si>
  <si>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</si>
  <si>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</si>
  <si>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</si>
  <si>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</si>
  <si>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</si>
  <si>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</si>
  <si>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</si>
  <si>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</si>
  <si>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</si>
  <si>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</si>
  <si>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s</t>
  </si>
  <si>
    <t>-</t>
  </si>
  <si>
    <t>ޖުމްލަ</t>
  </si>
  <si>
    <t>Counterfeit</t>
  </si>
  <si>
    <t>ވަގުފައިސާ</t>
  </si>
  <si>
    <t>Number of cases logged</t>
  </si>
  <si>
    <t>cawtwlwscawm WviwފiLehwSuh</t>
  </si>
  <si>
    <t>January</t>
  </si>
  <si>
    <t>ޖެނުއަރީ</t>
  </si>
  <si>
    <t>February</t>
  </si>
  <si>
    <t>ފެބްރުއަރީ</t>
  </si>
  <si>
    <t>March</t>
  </si>
  <si>
    <t>މާރޗް</t>
  </si>
  <si>
    <t>April</t>
  </si>
  <si>
    <t>އޭޕްރިލް</t>
  </si>
  <si>
    <t>May</t>
  </si>
  <si>
    <t>މެއި</t>
  </si>
  <si>
    <t>June</t>
  </si>
  <si>
    <t>ޖޫން</t>
  </si>
  <si>
    <t>July</t>
  </si>
  <si>
    <t>ޖުލައި</t>
  </si>
  <si>
    <t>August</t>
  </si>
  <si>
    <t>އޯގަސްޓް</t>
  </si>
  <si>
    <t>September</t>
  </si>
  <si>
    <t>ސެޕްޓެމްބަރ</t>
  </si>
  <si>
    <t>October</t>
  </si>
  <si>
    <t>އޮކްޓޯބަރ</t>
  </si>
  <si>
    <t>November</t>
  </si>
  <si>
    <t>ނޮވެމްބަރ</t>
  </si>
  <si>
    <t>December</t>
  </si>
  <si>
    <t>ޑިސެމްބަރ</t>
  </si>
  <si>
    <t>Year</t>
  </si>
  <si>
    <t>No. of Cases Logged</t>
  </si>
  <si>
    <t>އަހަރު</t>
  </si>
  <si>
    <t>ހުށަހެޅުނު އަދަދު</t>
  </si>
  <si>
    <t>މަޢުލޫމާތު ދެއްވީ: މޯލްޑިވްސް ޕޮލިސް ސަރވިސް</t>
  </si>
  <si>
    <t xml:space="preserve">Type </t>
  </si>
  <si>
    <t>އިންސައްތަ</t>
  </si>
  <si>
    <t xml:space="preserve"> މައްސަލައިގެ ބާވަތް</t>
  </si>
  <si>
    <t>Percentage share</t>
  </si>
  <si>
    <t>Theft from  places (not by forced entry)</t>
  </si>
  <si>
    <t>ތަންތަނުން ކޮށްފައިވާ ވައްކަން (ފަޅާލައިގެންނޫން ގޮތްގޮތަށް)</t>
  </si>
  <si>
    <t>Vehicles</t>
  </si>
  <si>
    <t>ދުއްވާތަކެތީގެ ވައްކަން</t>
  </si>
  <si>
    <t>Mobile phones</t>
  </si>
  <si>
    <t>މޯބަލް ފޯން</t>
  </si>
  <si>
    <t>Money</t>
  </si>
  <si>
    <t>ފައިސާ</t>
  </si>
  <si>
    <t>Electronic items (except mobile phones)</t>
  </si>
  <si>
    <t>އިލެކްޓްރޯނިކް ސާމާނު</t>
  </si>
  <si>
    <t>Theft from  places (by forced  entry)</t>
  </si>
  <si>
    <t>ފަޅާލައިގެންވަދެ ތަންތަނުން ކޮށްފައިވާ ވައްކަން</t>
  </si>
  <si>
    <t>Other theft</t>
  </si>
  <si>
    <t>އެހެނިހެން ވައްކަން</t>
  </si>
  <si>
    <t>މައްސަލައިގެ ބާވަތް</t>
  </si>
  <si>
    <t>މަސްތުވާތަކެތީގެ މައްސަލަތައް</t>
  </si>
  <si>
    <t xml:space="preserve">Use </t>
  </si>
  <si>
    <t xml:space="preserve">   ބޭނުންކުރުން</t>
  </si>
  <si>
    <t xml:space="preserve">Possession </t>
  </si>
  <si>
    <t xml:space="preserve">   ގެންގުޅުން</t>
  </si>
  <si>
    <t>Production</t>
  </si>
  <si>
    <t xml:space="preserve">   އުފެއްދުން</t>
  </si>
  <si>
    <t xml:space="preserve">Import </t>
  </si>
  <si>
    <t xml:space="preserve">   އެތެރެކުރުން</t>
  </si>
  <si>
    <t xml:space="preserve">Sale </t>
  </si>
  <si>
    <t xml:space="preserve">   ވިޔަފާރިކުރުން</t>
  </si>
  <si>
    <t>others</t>
  </si>
  <si>
    <t>Alcohol</t>
  </si>
  <si>
    <t>ރަލުގެ މައްސަލަތައް</t>
  </si>
  <si>
    <t>Other cases related to drug offences</t>
  </si>
  <si>
    <t>ޑްރަގްސް އާއި ގުޅުން ހުރި އެހެނިހެން މައްސަލަތައް</t>
  </si>
  <si>
    <t>Type of Drug</t>
  </si>
  <si>
    <t>އަދަދު (ގްރާމްއިން)</t>
  </si>
  <si>
    <t>ބާވަތް</t>
  </si>
  <si>
    <t>Opiates</t>
  </si>
  <si>
    <t>އޯޕިއޭޓްސް</t>
  </si>
  <si>
    <t>Heroin</t>
  </si>
  <si>
    <t>ހެރޮއިން</t>
  </si>
  <si>
    <t>Cannabis</t>
  </si>
  <si>
    <t>ކެނަބިސް</t>
  </si>
  <si>
    <t>Benzodyziphine</t>
  </si>
  <si>
    <t>ބެންޒޮޑީޒިފައިން</t>
  </si>
  <si>
    <t xml:space="preserve">  ކުރީ އަހަރާއި  އަޅާބަލާއިރު  އިތުރުވި މިންވަރު</t>
  </si>
  <si>
    <t xml:space="preserve">Percentage share </t>
  </si>
  <si>
    <t>Assault by group of persons</t>
  </si>
  <si>
    <t>ގްރޫޕް މާރާމާރީ</t>
  </si>
  <si>
    <t>Using weapons</t>
  </si>
  <si>
    <t xml:space="preserve">   ހަތިޔާރު ބޭނުންކޮށްގެން</t>
  </si>
  <si>
    <t>Using sharp weapons</t>
  </si>
  <si>
    <t xml:space="preserve">   ތޫނު ހަތިޔާރު ބޭނުންކޮށްގެން</t>
  </si>
  <si>
    <t>Without use of weapons</t>
  </si>
  <si>
    <t xml:space="preserve">   ހަތިޔާރު ބޭނުންނުކޮށް</t>
  </si>
  <si>
    <t>Other Assault</t>
  </si>
  <si>
    <t>އެހެނިހެން މާރާމާރީ</t>
  </si>
  <si>
    <t>Homicides</t>
  </si>
  <si>
    <t>ގަސްތުގައި މީހުން މެރުން</t>
  </si>
  <si>
    <t>Homicide</t>
  </si>
  <si>
    <t>Suicides</t>
  </si>
  <si>
    <t>އަމިއްލައަށް މަރުވުން</t>
  </si>
  <si>
    <t>Suicide</t>
  </si>
  <si>
    <t>Diving/snorkeling  accidents</t>
  </si>
  <si>
    <t>ޑައިވިންގ / ސްނޯކްލިންގ އެކްސިޑެންޓް</t>
  </si>
  <si>
    <t>ޓްރެފިކް އެކްސިޑެންޓް</t>
  </si>
  <si>
    <t>Drowning</t>
  </si>
  <si>
    <t>ގެނބިގެން</t>
  </si>
  <si>
    <t>Other death cases logged</t>
  </si>
  <si>
    <t xml:space="preserve">އެހެނިހެން </t>
  </si>
  <si>
    <t>Logged cases</t>
  </si>
  <si>
    <t>Completed cases</t>
  </si>
  <si>
    <t>Type of offence</t>
  </si>
  <si>
    <t>ކުށުގެ ބާވަތް</t>
  </si>
  <si>
    <t>Number of Logged cases</t>
  </si>
  <si>
    <r>
      <rPr>
        <b/>
        <sz val="9"/>
        <color theme="1"/>
        <rFont val="Calibri"/>
        <family val="2"/>
        <scheme val="minor"/>
      </rPr>
      <t>Number of Detainees</t>
    </r>
    <r>
      <rPr>
        <b/>
        <sz val="9"/>
        <color theme="1"/>
        <rFont val="Faruma"/>
        <family val="3"/>
      </rPr>
      <t xml:space="preserve">  ހައްޔަރުކުރެވުނު މީހުންގެ އަދަދު</t>
    </r>
  </si>
  <si>
    <t>Both Sexes</t>
  </si>
  <si>
    <t>Male</t>
  </si>
  <si>
    <t>Female</t>
  </si>
  <si>
    <t xml:space="preserve">ހުށަހެޅިފައިވާ މައްސަލަތަކުގެ އަދަދު </t>
  </si>
  <si>
    <t>ދެޖިންސް</t>
  </si>
  <si>
    <t xml:space="preserve">ފިރިހެން </t>
  </si>
  <si>
    <t xml:space="preserve">އަންހެން </t>
  </si>
  <si>
    <t>ޖިންސީ މައްސަލަ</t>
  </si>
  <si>
    <t>No. of times arrested</t>
  </si>
  <si>
    <t>ހައްޔަރު ކުރެވުނު އަދަދު</t>
  </si>
  <si>
    <t>more than 6</t>
  </si>
  <si>
    <t>&lt; 18 yrs</t>
  </si>
  <si>
    <t>18 - 34 yrs</t>
  </si>
  <si>
    <t>35 yrs  and above</t>
  </si>
  <si>
    <t>Age Unknown</t>
  </si>
  <si>
    <t>Both sexes</t>
  </si>
  <si>
    <t>&lt; 18</t>
  </si>
  <si>
    <t>18-34</t>
  </si>
  <si>
    <t>35 +</t>
  </si>
  <si>
    <t>35+</t>
  </si>
  <si>
    <t>18 އަހަރުންދަށް</t>
  </si>
  <si>
    <t>18-34 އަހަރާއި ދެމެދު</t>
  </si>
  <si>
    <t>35 އަހަރުން މަތި</t>
  </si>
  <si>
    <t>ނޯޓް: އުމުރު ނޭނގޭ ބިދޭސީން މިތާވަލުގައި ނުހިމެނޭ</t>
  </si>
  <si>
    <t>%</t>
  </si>
  <si>
    <t>Type of Offence</t>
  </si>
  <si>
    <t>ދިވެހިން</t>
  </si>
  <si>
    <t>ބިދޭސީ</t>
  </si>
  <si>
    <t xml:space="preserve">Total </t>
  </si>
  <si>
    <t xml:space="preserve">Locals </t>
  </si>
  <si>
    <t>Foreign</t>
  </si>
  <si>
    <t>Locals</t>
  </si>
  <si>
    <t>Details</t>
  </si>
  <si>
    <r>
      <t xml:space="preserve">Year       </t>
    </r>
    <r>
      <rPr>
        <b/>
        <sz val="11"/>
        <rFont val="Faruma"/>
        <family val="3"/>
      </rPr>
      <t xml:space="preserve">  އަހަރު</t>
    </r>
  </si>
  <si>
    <t>ތަފްސީލް</t>
  </si>
  <si>
    <t>Total police personnel</t>
  </si>
  <si>
    <t xml:space="preserve">ޖުމްލަ ފުލުހުންގެ އަދަދު </t>
  </si>
  <si>
    <t>ފިރިހެން</t>
  </si>
  <si>
    <t>އަންހެން</t>
  </si>
  <si>
    <t>ފުލުހުންނަށް ހިނގި ޚަރަދު (މިލިއަން ރުފިޔާ)</t>
  </si>
  <si>
    <r>
      <rPr>
        <b/>
        <sz val="9"/>
        <color theme="1"/>
        <rFont val="Calibri"/>
        <family val="2"/>
        <scheme val="minor"/>
      </rPr>
      <t>Number of Victims</t>
    </r>
    <r>
      <rPr>
        <b/>
        <sz val="9"/>
        <color theme="1"/>
        <rFont val="Faruma"/>
        <family val="3"/>
      </rPr>
      <t xml:space="preserve">  އަނިޔާ ލިބުނު މީހުންގެ އަދަދު</t>
    </r>
  </si>
  <si>
    <t>From the table, Some persons may have repeatedly involved in same offence (even if a person is involved more than once in same offence, it is the same person and we count that as a single person). It applies for the overall total too i.e, a person may have involved in more than once offence in a period of time and it means that overall total are calculated as a single person for that involvement.</t>
  </si>
  <si>
    <t>Thuraakunu</t>
  </si>
  <si>
    <t>Dhidhdhoo</t>
  </si>
  <si>
    <t>Filladhoo</t>
  </si>
  <si>
    <t>Muraidhoo</t>
  </si>
  <si>
    <t>Finey</t>
  </si>
  <si>
    <t>Kulhudhuffushi</t>
  </si>
  <si>
    <t>Vaikaradhoo</t>
  </si>
  <si>
    <t>Hanimaadhoo</t>
  </si>
  <si>
    <t>Foakaidhoo</t>
  </si>
  <si>
    <t>Funadhoo</t>
  </si>
  <si>
    <t>Feydhoo</t>
  </si>
  <si>
    <t>Milandhoo</t>
  </si>
  <si>
    <t>Kendhikulhudhoo</t>
  </si>
  <si>
    <t>Miladhoo</t>
  </si>
  <si>
    <t>Vaadhoo</t>
  </si>
  <si>
    <t>Angolhitheemu</t>
  </si>
  <si>
    <t>Ungoofaaru</t>
  </si>
  <si>
    <t>Kudarikilu</t>
  </si>
  <si>
    <t>Eydhafushi</t>
  </si>
  <si>
    <t>Fulhadhoo</t>
  </si>
  <si>
    <t>Fehendhoo</t>
  </si>
  <si>
    <t>Goidhoo</t>
  </si>
  <si>
    <t>Olhuvelifushi</t>
  </si>
  <si>
    <t xml:space="preserve">Male' </t>
  </si>
  <si>
    <t>Marine Accidents</t>
  </si>
  <si>
    <t>ކަނޑުމަތީގެ އެކްސިޑެންޓް</t>
  </si>
  <si>
    <t>Note: Foreigners without ages are not included in this total</t>
  </si>
  <si>
    <t>Baarah</t>
  </si>
  <si>
    <t>Hoarafushi</t>
  </si>
  <si>
    <t>Ihavandhoo</t>
  </si>
  <si>
    <t>Kelaa</t>
  </si>
  <si>
    <t>Maarandhoo</t>
  </si>
  <si>
    <t>Molhadhoo</t>
  </si>
  <si>
    <t>Thakandhoo</t>
  </si>
  <si>
    <t>Uligan</t>
  </si>
  <si>
    <t>Utheemu</t>
  </si>
  <si>
    <t>Vashafaru</t>
  </si>
  <si>
    <t>Faridhoo</t>
  </si>
  <si>
    <t>Hirimaradhoo</t>
  </si>
  <si>
    <t>Kumundhoo</t>
  </si>
  <si>
    <t>Kurinbi</t>
  </si>
  <si>
    <t>Makunudhoo</t>
  </si>
  <si>
    <t>Naivaadhoo</t>
  </si>
  <si>
    <t>Nellaidhoo</t>
  </si>
  <si>
    <t>Neykurendhoo</t>
  </si>
  <si>
    <t>Nolhivaran</t>
  </si>
  <si>
    <t>Nolhivaranfaru</t>
  </si>
  <si>
    <t>Bilehfahi</t>
  </si>
  <si>
    <t>Feevah</t>
  </si>
  <si>
    <t>Kanditheemu</t>
  </si>
  <si>
    <t>Komandoo</t>
  </si>
  <si>
    <t>Lhaimagu</t>
  </si>
  <si>
    <t>Maaungoodhoo</t>
  </si>
  <si>
    <t>Narudhoo</t>
  </si>
  <si>
    <t>Noomaraa</t>
  </si>
  <si>
    <t>Fodhdhoo</t>
  </si>
  <si>
    <t>Henbadhoo</t>
  </si>
  <si>
    <t>Holhudhoo</t>
  </si>
  <si>
    <t>Kudafari</t>
  </si>
  <si>
    <t>Landhoo</t>
  </si>
  <si>
    <t>Lhohi</t>
  </si>
  <si>
    <t>Maafaru</t>
  </si>
  <si>
    <t>Maalhendhoo</t>
  </si>
  <si>
    <t>Magoodhoo</t>
  </si>
  <si>
    <t>Manadhoo</t>
  </si>
  <si>
    <t>Velidhoo</t>
  </si>
  <si>
    <t>Alifushi</t>
  </si>
  <si>
    <t>Dhuvaafaru</t>
  </si>
  <si>
    <t>Fainu</t>
  </si>
  <si>
    <t>Hulhudhuffaaru</t>
  </si>
  <si>
    <t>Inguraidhoo</t>
  </si>
  <si>
    <t>Innamaadhoo</t>
  </si>
  <si>
    <t>Kinolhas</t>
  </si>
  <si>
    <t>Maakurathu</t>
  </si>
  <si>
    <t>Maduvvari</t>
  </si>
  <si>
    <t>Meedhoo</t>
  </si>
  <si>
    <t>Rasgetheemu</t>
  </si>
  <si>
    <t>Rasmaadhoo</t>
  </si>
  <si>
    <t>Maamigili</t>
  </si>
  <si>
    <t>Dharavandhoo</t>
  </si>
  <si>
    <t>Dhonfan</t>
  </si>
  <si>
    <t>Hithaadhoo</t>
  </si>
  <si>
    <t>Kamadhoo</t>
  </si>
  <si>
    <t>Kendhoo</t>
  </si>
  <si>
    <t>Kihaadhoo</t>
  </si>
  <si>
    <t>Maalhos</t>
  </si>
  <si>
    <t>Thulhaadhoo</t>
  </si>
  <si>
    <t>Hinnavaru</t>
  </si>
  <si>
    <t>Kurendhoo</t>
  </si>
  <si>
    <t>Naifaru</t>
  </si>
  <si>
    <t>Dhiffushi</t>
  </si>
  <si>
    <t>Gaafaru</t>
  </si>
  <si>
    <t>Gulhi</t>
  </si>
  <si>
    <t>Guraidhoo</t>
  </si>
  <si>
    <t>Huraa</t>
  </si>
  <si>
    <t>Kaashidhoo</t>
  </si>
  <si>
    <t>Maafushi</t>
  </si>
  <si>
    <t>Thulusdhoo</t>
  </si>
  <si>
    <t>Villigili</t>
  </si>
  <si>
    <t>Bodufolhudhoo</t>
  </si>
  <si>
    <t>Feridhoo</t>
  </si>
  <si>
    <t>Himandhoo</t>
  </si>
  <si>
    <t>Mathiveri</t>
  </si>
  <si>
    <t>Rasdhoo</t>
  </si>
  <si>
    <t>Thoddoo</t>
  </si>
  <si>
    <t>Ukulhas</t>
  </si>
  <si>
    <t>Dhangethi</t>
  </si>
  <si>
    <t>Dhigurah</t>
  </si>
  <si>
    <t>Fenfushi</t>
  </si>
  <si>
    <t>Hangnaameedhoo</t>
  </si>
  <si>
    <t>Kunburudhoo</t>
  </si>
  <si>
    <t>Mahibadhoo</t>
  </si>
  <si>
    <t>Mandhoo</t>
  </si>
  <si>
    <t>Omadhoo</t>
  </si>
  <si>
    <t>Felidhoo</t>
  </si>
  <si>
    <t>Fulidhoo</t>
  </si>
  <si>
    <t>Keyodhoo</t>
  </si>
  <si>
    <t>Thinadhoo</t>
  </si>
  <si>
    <t>Dhiggaru</t>
  </si>
  <si>
    <t>Kolhufushi</t>
  </si>
  <si>
    <t>Mulah</t>
  </si>
  <si>
    <t>Muli</t>
  </si>
  <si>
    <t>Naalaafushi</t>
  </si>
  <si>
    <t>Raiymandhoo</t>
  </si>
  <si>
    <t>Madifushi</t>
  </si>
  <si>
    <t>Bilehdhoo</t>
  </si>
  <si>
    <t>Feeali</t>
  </si>
  <si>
    <t>Nilandhoo</t>
  </si>
  <si>
    <t>Bandidhoo</t>
  </si>
  <si>
    <t>Hulhudheli</t>
  </si>
  <si>
    <t>Kudahuvadhoo</t>
  </si>
  <si>
    <t>Maaenboodhoo</t>
  </si>
  <si>
    <t>Rinbudhoo</t>
  </si>
  <si>
    <t>Vaani</t>
  </si>
  <si>
    <t>Buruni</t>
  </si>
  <si>
    <t>Dhiyamigili</t>
  </si>
  <si>
    <t>Gaadhiffushi</t>
  </si>
  <si>
    <t>Hirilandhoo</t>
  </si>
  <si>
    <t>Kandoodhoo</t>
  </si>
  <si>
    <t>Kinbidhoo</t>
  </si>
  <si>
    <t>Thimarafushi</t>
  </si>
  <si>
    <t>Vandhoo</t>
  </si>
  <si>
    <t>Veymandoo</t>
  </si>
  <si>
    <t>Vilufushi</t>
  </si>
  <si>
    <t>Dhanbidhoo</t>
  </si>
  <si>
    <t>Fonadhoo</t>
  </si>
  <si>
    <t>Gan</t>
  </si>
  <si>
    <t>Hithadhoo</t>
  </si>
  <si>
    <t>Isdhoo</t>
  </si>
  <si>
    <t>Kalaidhoo</t>
  </si>
  <si>
    <t>Kunahandhoo</t>
  </si>
  <si>
    <t>Maabaidhoo</t>
  </si>
  <si>
    <t>Maamendhoo</t>
  </si>
  <si>
    <t>Maavah</t>
  </si>
  <si>
    <t>Mundoo</t>
  </si>
  <si>
    <t>Dhaandhoo</t>
  </si>
  <si>
    <t>Dhevvadhoo</t>
  </si>
  <si>
    <t>Gemanafushi</t>
  </si>
  <si>
    <t>Kolamaafushi</t>
  </si>
  <si>
    <t>Kondey</t>
  </si>
  <si>
    <t>Vilingili</t>
  </si>
  <si>
    <t>Faresmaathodaa</t>
  </si>
  <si>
    <t>Fiyoaree</t>
  </si>
  <si>
    <t>Gadhdhoo</t>
  </si>
  <si>
    <t>Hoandedhdhoo</t>
  </si>
  <si>
    <t>Madaveli</t>
  </si>
  <si>
    <t>Nadellaa</t>
  </si>
  <si>
    <t>Rathafandhoo</t>
  </si>
  <si>
    <t>Fuvahmulah</t>
  </si>
  <si>
    <t>Hulhudhoo</t>
  </si>
  <si>
    <t>Maradhoo</t>
  </si>
  <si>
    <t>Maradhoo Feydhoo</t>
  </si>
  <si>
    <t>North Thiladhunmathi (HA)</t>
  </si>
  <si>
    <t>South Thiladhunmathi (HDh)</t>
  </si>
  <si>
    <t>North Miladhunmadulu (Sh)</t>
  </si>
  <si>
    <t>South Miladhunmadulu (N)</t>
  </si>
  <si>
    <t>North Maalhosmadulu (R)</t>
  </si>
  <si>
    <t>North Ari Atoll (AA)</t>
  </si>
  <si>
    <t>South Ari Atoll (ADh)</t>
  </si>
  <si>
    <t>Felidhu Atoll (V)</t>
  </si>
  <si>
    <t>Mulakatholhu (M)</t>
  </si>
  <si>
    <t>South Nilandhe Atoll (Dh)</t>
  </si>
  <si>
    <t>Kolhumadulu (Th)</t>
  </si>
  <si>
    <t>Hadhdhunmathi (L)</t>
  </si>
  <si>
    <t>North Huvadhu Atoll (GA)</t>
  </si>
  <si>
    <t>South Huvadhu Atoll (GDh)</t>
  </si>
  <si>
    <t>Fuvahmulah (Gn)</t>
  </si>
  <si>
    <t>Type</t>
  </si>
  <si>
    <t>Both Sex</t>
  </si>
  <si>
    <t>Types of abuse</t>
  </si>
  <si>
    <t xml:space="preserve">Age-group </t>
  </si>
  <si>
    <t>under 1 year</t>
  </si>
  <si>
    <t>1 - 4</t>
  </si>
  <si>
    <t>5</t>
  </si>
  <si>
    <t>6 - 9</t>
  </si>
  <si>
    <t>10 - 14</t>
  </si>
  <si>
    <t>15</t>
  </si>
  <si>
    <t xml:space="preserve">   Quantity ( grams )                                                                              </t>
  </si>
  <si>
    <t>cocaine</t>
  </si>
  <si>
    <t>ކޮކެއިން</t>
  </si>
  <si>
    <t>Island</t>
  </si>
  <si>
    <t>Maavaidhoo</t>
  </si>
  <si>
    <t>Maroshi</t>
  </si>
  <si>
    <t>South Maalhosmadulu (B)</t>
  </si>
  <si>
    <t>Faadhippolhu (Lh)</t>
  </si>
  <si>
    <t>Maafilaafushi</t>
  </si>
  <si>
    <t>Male' Atoll (K)</t>
  </si>
  <si>
    <t>Himmafushi</t>
  </si>
  <si>
    <t>Rakeedhoo</t>
  </si>
  <si>
    <t>Veyvah</t>
  </si>
  <si>
    <t>North Nilandhe Atoll (F)</t>
  </si>
  <si>
    <t>Dharanboodhoo</t>
  </si>
  <si>
    <t>Gaadhoo</t>
  </si>
  <si>
    <t>Addu City</t>
  </si>
  <si>
    <t>Hulhumale'</t>
  </si>
  <si>
    <t>Note: The atoll total of each atoll is the total number of logged cases within the atoll. This includes administrative islands and industrial islands/resorts also.</t>
  </si>
  <si>
    <t>Type of vehicles</t>
  </si>
  <si>
    <t>Both sex</t>
  </si>
  <si>
    <t xml:space="preserve">Age </t>
  </si>
  <si>
    <t>under 14</t>
  </si>
  <si>
    <t>15-17</t>
  </si>
  <si>
    <t>18-  25</t>
  </si>
  <si>
    <t>26 - 30</t>
  </si>
  <si>
    <t>31 - 35</t>
  </si>
  <si>
    <t>36-  40</t>
  </si>
  <si>
    <t>41- 45</t>
  </si>
  <si>
    <t>46 - 50</t>
  </si>
  <si>
    <t>51- 55</t>
  </si>
  <si>
    <t>56- 60</t>
  </si>
  <si>
    <t>61 - 65</t>
  </si>
  <si>
    <t>66+</t>
  </si>
  <si>
    <t>Number of Cases Reported</t>
  </si>
  <si>
    <t>Number of Cases Investigated</t>
  </si>
  <si>
    <t>Number of cases sent to PG</t>
  </si>
  <si>
    <t>Kanduhulhudhoo</t>
  </si>
  <si>
    <t>Hulhumeedhoo</t>
  </si>
  <si>
    <t>qwatalasqwam Eheb iwAnqnirifamed</t>
  </si>
  <si>
    <t>qnurukAyinaw qSawAhImibnaw AhImirif</t>
  </si>
  <si>
    <t>qnurukAyinaw qSawAhImirif AhImibnaw</t>
  </si>
  <si>
    <t>qnurukAyinaw qSakakenaw ukakew qnirifamed</t>
  </si>
  <si>
    <t>qwatalasqwam egAyinaw InAmqsij Aruk qSanqniwafabqniwam</t>
  </si>
  <si>
    <t>qnurukAyinaw qSanqnidukaDuk</t>
  </si>
  <si>
    <t>) itam qnurahaw 18 ( qnurukAyinaw qSanqnirad</t>
  </si>
  <si>
    <t>Physical Abuse</t>
  </si>
  <si>
    <t>Sexual Abuse</t>
  </si>
  <si>
    <t>Neglect</t>
  </si>
  <si>
    <t>Emotional / Verbal Abuse</t>
  </si>
  <si>
    <t>Cyberbullying</t>
  </si>
  <si>
    <t>Online Exploitation / Grooming</t>
  </si>
  <si>
    <t>Self-harm / Suicidal Behaviour</t>
  </si>
  <si>
    <t>ލައިސަންސް އަތުގައިނެތި/ ގެއްލިފައިވަނިކޮށް/މުއްދަތުހަމަވެފައިވަނިކޮށް/ހިފަހައްޓާފައިވަނިކޮށް ދުއްވުމުގެ މައްސަލަތައް</t>
  </si>
  <si>
    <t>އުޅަނދުގައި ހުންނަންޖެހޭ ސްޓިކާތައް ނެތި/މުއްދަތު ހަމަވެފައިވަނިކޮށް ދުއްވުމުގެ މައްސަލަތައް</t>
  </si>
  <si>
    <t>ޤަވާއިދާ ޚިލާފަށް ޓެކްސީގެ ޚިދުމަތް ދިނުމުގެ މައްސަލަތައް</t>
  </si>
  <si>
    <t>ޤަވާއިދާ ޚިލާފަށް އުޅަނދުގެ ނަންބަރ ބޯޑް ބޭނުންކުރުމުގެ މައްސަލަތައް</t>
  </si>
  <si>
    <t>ޤަވާއިދާ ޚިލާފަށް މުދާ އުފުލުމުގެ މައްސަލަތައް</t>
  </si>
  <si>
    <t>ޓްރެފިކް ސައިންތަކާއި ޚިލާފުވާ މައްސަލަތައް</t>
  </si>
  <si>
    <t>އެކްސިޑެންޓްވުމުން ސީންރޫޅާލުން/ނާންގާ ދިއުން</t>
  </si>
  <si>
    <t>އެގަމު އުޅަނދުން ރަޖިސްޓަރީ ނުކޮށް/ ބާތިލްވެފައިވަނިކޮށް ބޭނުންކުރުން</t>
  </si>
  <si>
    <t>މުވާސަލާތީ ވަސީލަތްތައް ބޭނުންކުރަމުން/ ދުންފަތުގެ އިސްތިޢުމާލުކުރަމުން ދުއްވުމުގެ މައްސަލަތައް</t>
  </si>
  <si>
    <t>ޓްރެފިކް ވައިލޭޝަންގެ އެހެނިހެން މައްސަލަތައް</t>
  </si>
  <si>
    <t>CAR</t>
  </si>
  <si>
    <t>PICKUP</t>
  </si>
  <si>
    <t>MOTORCYCLE</t>
  </si>
  <si>
    <t>JEEP</t>
  </si>
  <si>
    <t>BATTERY CAR</t>
  </si>
  <si>
    <t>VAN</t>
  </si>
  <si>
    <t>FORK-LIFT</t>
  </si>
  <si>
    <t>TRUCK</t>
  </si>
  <si>
    <t>BICYCLE</t>
  </si>
  <si>
    <t>LORRY</t>
  </si>
  <si>
    <t>SCOOTER</t>
  </si>
  <si>
    <t>BUS</t>
  </si>
  <si>
    <t>ELECTRIC BICYCLE</t>
  </si>
  <si>
    <t>BATTERY TRICYCLE</t>
  </si>
  <si>
    <t>DOUBLE CAB</t>
  </si>
  <si>
    <t>MINIVAN</t>
  </si>
  <si>
    <t>BATTERY CYCLE</t>
  </si>
  <si>
    <t>COMPACTOR</t>
  </si>
  <si>
    <t>MINI TRUCK</t>
  </si>
  <si>
    <t>These figures may not be exact. It may vary due to the case investigation process.</t>
  </si>
  <si>
    <t>using mobile phone / smorking while driving</t>
  </si>
  <si>
    <t>Violating traffic signs</t>
  </si>
  <si>
    <t>other traffic violations</t>
  </si>
  <si>
    <t>Tetrahydrocannabinol</t>
  </si>
  <si>
    <t>DiMaorphine</t>
  </si>
  <si>
    <t>MDMA</t>
  </si>
  <si>
    <t>`</t>
  </si>
  <si>
    <t>Detail</t>
  </si>
  <si>
    <t>ތަފްސީލު</t>
  </si>
  <si>
    <t>މައްސަލަތަކުގެ ތަފްސީލް</t>
  </si>
  <si>
    <t>ތާވަލު 8.4: އަތޮޅުތަކުން ހުށަހެޅިފައިވާ މައްސަލަތައް، 2021</t>
  </si>
  <si>
    <t>Table 8.4 : LOGGED CASES BY TYPE AND ATOLL,  2021</t>
  </si>
  <si>
    <t>Table 8.21: Traffic violation fine by type and sex, 2021</t>
  </si>
  <si>
    <t>Table 8.22: Traffic violation fine by type, sex and age group, 2021</t>
  </si>
  <si>
    <t>BATTERY PICK-UP</t>
  </si>
  <si>
    <t>TOW</t>
  </si>
  <si>
    <t>TRICYCLE</t>
  </si>
  <si>
    <t>TROLLEY</t>
  </si>
  <si>
    <t>qnurukAyinaw qSawAhImibnaw egIruk AhImirif egIruk</t>
  </si>
  <si>
    <t>qnurukAyinaw qSakatqtAraf qnehinehew egAmitqtAg / IliwAW</t>
  </si>
  <si>
    <t>Bullying / Harassment</t>
  </si>
  <si>
    <t>Online Harassment</t>
  </si>
  <si>
    <t>16 - 17</t>
  </si>
  <si>
    <t>Unregistered taxi service</t>
  </si>
  <si>
    <t>Driving Unregistered Vehicles / cancelled registration</t>
  </si>
  <si>
    <t>Not carrying license in hand/lost/expired/license is suspended</t>
  </si>
  <si>
    <t>Driving without vehicle stickers /expired</t>
  </si>
  <si>
    <t>% change over 2021</t>
  </si>
  <si>
    <t>އިންސައްތަ 2021</t>
  </si>
  <si>
    <t>ތާވަލު 8.11: ހުށަހެޅިފައިވާ މަރުގެ މައްސަލަތައް، 2016- 2021</t>
  </si>
  <si>
    <t xml:space="preserve">Note: (*) - Indicates if the percentage change is greater than 100. </t>
  </si>
  <si>
    <t xml:space="preserve">Total police expenditure  (million  MVR) </t>
  </si>
  <si>
    <t>Table 8.1: LOGGED CASES FROM THE YEAR, 2016 - 2022</t>
  </si>
  <si>
    <t>ތާވަލު 8.1: ހުށަހެޅިފައިވާ މައްސަލަތައް، 2016- 2022</t>
  </si>
  <si>
    <t>% share 2022</t>
  </si>
  <si>
    <t>2021އާއި އަޅާބަލާއިރު 2022ގައި އިތުރުވި މިންވަރު (%)</t>
  </si>
  <si>
    <t>Table 8.4 : LOGGED CASES BY TYPE AND ATOLL,  2022</t>
  </si>
  <si>
    <t>ތާވަލު 8.4: އަތޮޅުތަކުން ހުށަހެޅިފައިވާ މައްސަލަތައް، 2022</t>
  </si>
  <si>
    <t>Table 8.5: LOGGED CASES  2016 - 2022</t>
  </si>
  <si>
    <t>2022 - 2016 ,cawtwlwscawm WviawfiLehwSuh : 8.5 ulwvWt</t>
  </si>
  <si>
    <t>Table 8.6: TREND SHOWING LOGGED CASES, 1992 - 2022</t>
  </si>
  <si>
    <t>ތާވަލު 8.6: 1992 އިން 2022 ށް މައްސަލަ ހުށަހެޅުމުން އައިގޮތް</t>
  </si>
  <si>
    <t>Table 8.7:  THEFT CASES LOGGED BY TYPE, 2016 - 2022</t>
  </si>
  <si>
    <t>ތާވަލު 8.7: ހުށަހެޅިފައިވާ ވައްކަމުގެ މައްސަލަތަކުގެ ބާވަތް، 2016- 2022</t>
  </si>
  <si>
    <t>%change over 2021</t>
  </si>
  <si>
    <t>Table 8.8:  DRUG CASES LOGGED BY TYPE, 2016 - 2022</t>
  </si>
  <si>
    <t>ތާވަލު 8.8: ހުށަހެޅިފައިވާ މަސްތުވާތަކެތީގެ މައްސަލަތަކާއި އަދި ބާވަތް، 2016- 2022</t>
  </si>
  <si>
    <t>Table 8.9: DRUG SEIZED  BY MALDIVES POLICE SERVICE, 2014 - 2022</t>
  </si>
  <si>
    <t>ތާވަލު 8.9: މޯލްޑިވްސް ޕޮލިސް ސަރވިސްގެ ފަރާތުން އަތުލައިގަތް މަސްތުވާތަކެތީގެ އަދަދު، 2014 - 2022</t>
  </si>
  <si>
    <t>Table 8.10:  ASSAULT CASES LOGGED BY TYPE, 2016 - 2022</t>
  </si>
  <si>
    <t>ތާވަލު 8.10: ހުށަހެޅިފައިވާ މާރާމާރީގެ މައްސަލަތައް، 2016- 2022</t>
  </si>
  <si>
    <t>އިންސައްތަ 2022</t>
  </si>
  <si>
    <t>Table 8.11 : LOGGED CASES OF DEATH , 2016 - 2022</t>
  </si>
  <si>
    <t>Percentage share 2021</t>
  </si>
  <si>
    <t>Table  8.12: COMPLETED CASES BY TYPE, 2016 - 2022</t>
  </si>
  <si>
    <t>ތާވަލު 8.12: ނިންމުނު މައްސަލަތައް، 2016- 2022</t>
  </si>
  <si>
    <t>TABLE  8.14:  NUMBER OF LOGGED CASES BY ISLAND , 2018 -  2022</t>
  </si>
  <si>
    <t>ތާވަލު 8.14: އެކި ރަށްރަށުން ހުށަހެޅިފައިވާ މައްސަލަތަކުގެ އަދަދު، 2018- 2022</t>
  </si>
  <si>
    <t xml:space="preserve"> Table 8.15: NUMBER OF  DETAINEES BY NUMBER OF TIMES ARRESTED, 2016 - 2022</t>
  </si>
  <si>
    <t xml:space="preserve">2022 - 2016 ތާވަލު 8.15:  އެކިއެކި މައްސަލަތަކުގައި ހައްޔަރުކުރެވުނު މީހުންގެ ތެރޭން ތަކުރާރުކޮށް ހައްޔަރުކުރެވުނު މީހުންގެ އަދަދު، </t>
  </si>
  <si>
    <t>Table 8.16: NUMBER OF DETAINEES REPORTED BY TYPE OF OFFENCES, GENDER AND AGE GROUP, 2022</t>
  </si>
  <si>
    <t>ތާވަލު 8.16: ހުށަހެޅިފައިވާ މައްސަލަތަކުގެ ތެރެއިން ހައްޔަރުކުރެވުނު މީހުންގެ އަދަދު ޖިންސް އަދި އުމުރުފުރާއިން، 2022</t>
  </si>
  <si>
    <t>TABLE 8.18: POLICE PERSONNEL BY SEX AND FINANCIAL RESOURCES, 2013 - 2022</t>
  </si>
  <si>
    <t>ތާވަލު 8.18: ފުލުހުންގެ ޚިދުމަތުގައި ތިބީ މީހުންގެ އަދަދު އަދި ހިނގި ޚަރަދު، 2013 - 2022</t>
  </si>
  <si>
    <t>Table 8.19: NUMBER OF VICTIMS BY TYPE OF OFFENCE AND SEX, 2019 - 2022</t>
  </si>
  <si>
    <t xml:space="preserve">2022 - 2019 ،ތާވަލު 8.19: ހުށަހެޅިފައިވާ މައްސަލަތަކުގައި އަނިޔާލިބިފައިވާ މީހުން  </t>
  </si>
  <si>
    <t>Table 8.20: NUMBER OF VICTIMS BY TYPE OF OFFENCES, GENDER AND AGE GROUP, 2022</t>
  </si>
  <si>
    <t>ތާވަލު 8.20: ހުށަހެޅިފައިވާ މައްސަލަތަކުގައި އަނިޔާލިބިފައިވާ މީހުންގެ އަދަދު ޖިންސް އަދި އުމުރުފުރާއިން، 2022</t>
  </si>
  <si>
    <t>Toal</t>
  </si>
  <si>
    <t>Table 8.21: Traffic violation fine by type and sex, 2022</t>
  </si>
  <si>
    <t>Table 8.22: Traffic violation fine by type, sex and age group, 2022</t>
  </si>
  <si>
    <t>Sticker</t>
  </si>
  <si>
    <t>Table 8.23: Parking violation by type of vehicle,  2020 - 2022</t>
  </si>
  <si>
    <t>Table 8.24: Reported cases on Domestic violence by type, 2020 - 2022</t>
  </si>
  <si>
    <t>Table 8.28 : NUMBER OF VICTIMS ON CHILD ABUSE CASES BY TYPE AND AGE OF CHILD, 2021</t>
  </si>
  <si>
    <t>TABLE 8.26: NUMBER OF REPORTED CHILD ABUSE CASES BY TYPE , 2021 - 2022</t>
  </si>
  <si>
    <t>Table 8.27: Child victims by type of cases and  sex,  2021 - 2022</t>
  </si>
  <si>
    <t>Table 8.28 : NUMBER OF VICTIMS ON CHILD ABUSE CASES BY TYPE AND AGE OF CHILD, 2022</t>
  </si>
  <si>
    <t>Table 8.29: Number of cases against childen by type, 2020 - 2022</t>
  </si>
  <si>
    <t>N/a</t>
  </si>
  <si>
    <t>Without Licence</t>
  </si>
  <si>
    <t>Taxi Service</t>
  </si>
  <si>
    <t>Number Plate</t>
  </si>
  <si>
    <t>Carrying Goods</t>
  </si>
  <si>
    <t>Traffic Sign</t>
  </si>
  <si>
    <t>Scene</t>
  </si>
  <si>
    <t>Unregistered</t>
  </si>
  <si>
    <t>Mobile/Smorking</t>
  </si>
  <si>
    <t>ތާވަލު 8.2: މާލެ އަދި އަތޮޅުތަކުން ހުށަހެޅިފައިވާ މައްސަލަތަކުގެ ޢަދަދު އަދި ބާވަތް، 2018- 2022</t>
  </si>
  <si>
    <t>TABLE 8.2  : NUMBER OF  LOGGED CASES BY  LOCALITY &amp; TYPE OF CASES, 2018 - 2022</t>
  </si>
  <si>
    <t>TABLE: 8.3: NUMBER OF  LOGGED CASES BY ATOLL, 2017 - 2022</t>
  </si>
  <si>
    <t>ތާވަލު 8.3: އެކި އަތޮޅުތަކުން ހުށަހެޅިފައިވާ މައްސަލަތަކުގެ އަދަދު، 2017- 2022</t>
  </si>
  <si>
    <t>(*)</t>
  </si>
  <si>
    <t>Table 8.13: NUMBER OF DETAINEES REPORTED BY TYPE OF OFFENCE AND SEX, 2020 - 2022</t>
  </si>
  <si>
    <t xml:space="preserve">2022 - 2020  ،ތާވަލު 8.13: ހުށަހެޅިފައިވާ މައްސަލަތަކުގެ ތެރެއިން ހައްޔަރުކުރެވުނު މީހުންގެ އަދަދު އަދި ޖިންސް  </t>
  </si>
  <si>
    <t xml:space="preserve">Note: Foreigners without ages  included </t>
  </si>
  <si>
    <t xml:space="preserve">ތާވަލް 8.17: ހައްޔަރު ކުރެވުނު ދިވެހިންނާއި ބިދޭސީންގެ އަދަދު، 2018 - 2022 </t>
  </si>
  <si>
    <t>Table: 8.17  NUMBER OF LOCAL AND FOREIGN DETAINEES BY TYPE OF OFFENCES, 2018 - 2022</t>
  </si>
  <si>
    <t>Destroy accident scene</t>
  </si>
  <si>
    <t>Unlawful carrying goods</t>
  </si>
  <si>
    <t>Unlawful use of vehicle number plate</t>
  </si>
  <si>
    <t>Table 8.25:  Sexual offence  by victims age and sex,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</si>
</sst>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#,##0;[Red]#,##0"/>
    <numFmt numFmtId="174" formatCode="0.00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Faruma"/>
      <family val="3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Faruma"/>
      <family val="3"/>
    </font>
    <font>
      <b/>
      <sz val="10"/>
      <name val="Faruma"/>
      <family val="3"/>
    </font>
    <font>
      <sz val="10"/>
      <color rgb="FFFF0000"/>
      <name val="Courier"/>
      <family val="3"/>
    </font>
    <font>
      <b/>
      <sz val="9.5"/>
      <color rgb="FF000000"/>
      <name val="Calibri"/>
      <family val="2"/>
      <scheme val="minor"/>
    </font>
    <font>
      <sz val="10"/>
      <name val="Faruma"/>
      <family val="3"/>
    </font>
    <font>
      <sz val="10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name val="Courier"/>
      <family val="3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A_Randhoo"/>
    </font>
    <font>
      <b/>
      <sz val="11"/>
      <name val="Faruma"/>
      <family val="3"/>
    </font>
    <font>
      <b/>
      <sz val="10"/>
      <color rgb="FF000000"/>
      <name val="Faruma"/>
      <family val="3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Faruma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Faruma"/>
      <family val="3"/>
    </font>
    <font>
      <sz val="10"/>
      <color theme="2" tint="-0.499984740745262"/>
      <name val="Times New Roman"/>
      <family val="1"/>
    </font>
    <font>
      <b/>
      <sz val="10"/>
      <color rgb="FFFF0000"/>
      <name val="Courier"/>
      <family val="3"/>
    </font>
    <font>
      <i/>
      <sz val="9"/>
      <color theme="1"/>
      <name val="Calibri"/>
      <family val="2"/>
      <scheme val="minor"/>
    </font>
    <font>
      <sz val="9"/>
      <color rgb="FFFF0000"/>
      <name val="Courier"/>
      <family val="3"/>
    </font>
    <font>
      <i/>
      <sz val="10"/>
      <name val="Courier"/>
      <family val="3"/>
    </font>
    <font>
      <sz val="9"/>
      <color theme="1"/>
      <name val="A_Randhoo"/>
    </font>
    <font>
      <sz val="9"/>
      <color theme="1"/>
      <name val="Courier"/>
      <family val="3"/>
    </font>
    <font>
      <sz val="8"/>
      <color theme="1"/>
      <name val="A_Randhoo"/>
    </font>
    <font>
      <b/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9"/>
      <color rgb="FF000000"/>
      <name val="Faruma"/>
      <family val="3"/>
    </font>
    <font>
      <b/>
      <sz val="9"/>
      <name val="Faruma"/>
      <family val="3"/>
    </font>
    <font>
      <b/>
      <sz val="11"/>
      <color theme="1"/>
      <name val="Faruma"/>
      <family val="3"/>
    </font>
    <font>
      <b/>
      <sz val="10"/>
      <color theme="1"/>
      <name val="Faruma"/>
      <family val="3"/>
    </font>
    <font>
      <sz val="10"/>
      <color theme="1"/>
      <name val="Faruma"/>
      <family val="3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Faruma"/>
      <family val="3"/>
    </font>
    <font>
      <b/>
      <sz val="10"/>
      <color theme="1"/>
      <name val="Courier"/>
      <family val="3"/>
    </font>
    <font>
      <b/>
      <sz val="12"/>
      <color theme="1"/>
      <name val="Faruma"/>
      <family val="3"/>
    </font>
    <font>
      <sz val="11"/>
      <color theme="1"/>
      <name val="Faruma"/>
      <family val="3"/>
    </font>
    <font>
      <b/>
      <sz val="9"/>
      <color theme="1"/>
      <name val="Arial"/>
      <family val="2"/>
    </font>
    <font>
      <sz val="11"/>
      <color rgb="FF000000"/>
      <name val="Faruma"/>
      <family val="3"/>
    </font>
    <font>
      <sz val="11"/>
      <color rgb="FFFF0000"/>
      <name val="Faruma"/>
      <family val="3"/>
    </font>
    <font>
      <sz val="10"/>
      <color rgb="FF000000"/>
      <name val="Faruma"/>
      <family val="3"/>
    </font>
    <font>
      <sz val="10"/>
      <name val="Arial"/>
      <family val="2"/>
    </font>
    <font>
      <b/>
      <sz val="9"/>
      <name val="P_Faruma"/>
    </font>
    <font>
      <sz val="8"/>
      <color rgb="FF000000"/>
      <name val="Faruma"/>
      <family val="3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Faruma"/>
      <family val="3"/>
    </font>
    <font>
      <i/>
      <sz val="9"/>
      <name val="Arial"/>
      <family val="2"/>
    </font>
    <font>
      <i/>
      <sz val="11"/>
      <name val="Calibri"/>
      <family val="2"/>
      <scheme val="minor"/>
    </font>
    <font>
      <b/>
      <sz val="12"/>
      <color rgb="FF333333"/>
      <name val="Times New Roman"/>
      <family val="1"/>
    </font>
    <font>
      <sz val="11"/>
      <name val="Faruma"/>
      <family val="3"/>
    </font>
    <font>
      <i/>
      <sz val="9"/>
      <color rgb="FF000000"/>
      <name val="Calibri"/>
      <family val="2"/>
      <scheme val="minor"/>
    </font>
    <font>
      <b/>
      <sz val="10"/>
      <color rgb="FF000000"/>
      <name val="Consolas"/>
      <family val="3"/>
    </font>
    <font>
      <b/>
      <sz val="10"/>
      <name val="Faruma"/>
      <family val="3"/>
    </font>
    <font>
      <i/>
      <sz val="11"/>
      <color theme="1"/>
      <name val="Calibri"/>
      <family val="2"/>
      <scheme val="minor"/>
    </font>
    <font>
      <b/>
      <sz val="15"/>
      <color theme="3"/>
      <name val="Arial Mäori"/>
      <family val="2"/>
    </font>
    <font>
      <sz val="9"/>
      <name val="A_Faseyha"/>
    </font>
    <font>
      <b/>
      <sz val="10"/>
      <name val="A_Faseyha"/>
    </font>
    <font>
      <sz val="10"/>
      <name val="A_Faseyha"/>
    </font>
    <font>
      <sz val="9"/>
      <color theme="1"/>
      <name val="A_Faseyha"/>
    </font>
    <font>
      <sz val="8"/>
      <color theme="1"/>
      <name val="A_Faseyha"/>
    </font>
    <font>
      <sz val="10"/>
      <color indexed="8"/>
      <name val="Faruma"/>
      <family val="3"/>
    </font>
    <font>
      <b/>
      <sz val="12"/>
      <name val="A_Faseyha"/>
    </font>
    <font>
      <sz val="8"/>
      <name val="A_Faseyha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_Faseyha"/>
    </font>
    <font>
      <b/>
      <sz val="11"/>
      <color theme="1"/>
      <name val="Faruma"/>
    </font>
    <font>
      <sz val="16"/>
      <color rgb="FF000000"/>
      <name val="A_Haleem"/>
      <family val="2"/>
    </font>
    <font>
      <sz val="10"/>
      <name val="A_Reethi"/>
    </font>
    <font>
      <i/>
      <sz val="10"/>
      <name val="Calibri Light"/>
      <family val="2"/>
      <scheme val="major"/>
    </font>
    <font>
      <sz val="10"/>
      <name val="Helv"/>
    </font>
    <font>
      <b/>
      <i/>
      <sz val="16"/>
      <name val="Helv"/>
    </font>
    <font>
      <b/>
      <sz val="10"/>
      <name val="TimesNewRomanPS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0"/>
      </right>
      <top style="thin">
        <color indexed="64"/>
      </top>
      <bottom style="hair">
        <color theme="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theme="0"/>
      </right>
      <top style="hair">
        <color theme="1"/>
      </top>
      <bottom style="hair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167" fontId="35" fillId="0" borderId="0"/>
    <xf numFmtId="0" fontId="71" fillId="0" borderId="0"/>
    <xf numFmtId="0" fontId="71" fillId="0" borderId="0"/>
    <xf numFmtId="0" fontId="85" fillId="0" borderId="55" applyNumberFormat="0" applyFill="0" applyAlignment="0" applyProtection="0"/>
    <xf numFmtId="0" fontId="71" fillId="0" borderId="0"/>
    <xf numFmtId="164" fontId="35" fillId="0" borderId="0"/>
    <xf numFmtId="0" fontId="71" fillId="0" borderId="0"/>
    <xf numFmtId="0" fontId="71" fillId="0" borderId="0"/>
    <xf numFmtId="9" fontId="71" fillId="0" borderId="0" applyFont="0" applyFill="0" applyBorder="0" applyAlignment="0" applyProtection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174" fontId="104" fillId="0" borderId="0"/>
    <xf numFmtId="1" fontId="105" fillId="0" borderId="74" applyNumberFormat="0"/>
    <xf numFmtId="0" fontId="71" fillId="0" borderId="0"/>
    <xf numFmtId="0" fontId="1" fillId="0" borderId="0"/>
    <xf numFmtId="0" fontId="71" fillId="0" borderId="0"/>
    <xf numFmtId="9" fontId="71" fillId="0" borderId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03" fillId="0" borderId="0"/>
    <xf numFmtId="40" fontId="103" fillId="0" borderId="0" applyFont="0" applyFill="0" applyBorder="0" applyAlignment="0" applyProtection="0"/>
    <xf numFmtId="0" fontId="103" fillId="0" borderId="0"/>
    <xf numFmtId="0" fontId="71" fillId="0" borderId="0"/>
    <xf numFmtId="1" fontId="105" fillId="0" borderId="74" applyNumberFormat="0"/>
    <xf numFmtId="0" fontId="1" fillId="0" borderId="0"/>
    <xf numFmtId="0" fontId="103" fillId="0" borderId="0"/>
    <xf numFmtId="0" fontId="34" fillId="0" borderId="0" applyFill="0" applyProtection="0"/>
    <xf numFmtId="1" fontId="105" fillId="0" borderId="74" applyNumberFormat="0"/>
    <xf numFmtId="43" fontId="1" fillId="0" borderId="0" applyFont="0" applyFill="0" applyBorder="0" applyAlignment="0" applyProtection="0"/>
    <xf numFmtId="0" fontId="1" fillId="0" borderId="0"/>
    <xf numFmtId="0" fontId="106" fillId="0" borderId="0"/>
    <xf numFmtId="0" fontId="107" fillId="0" borderId="0"/>
    <xf numFmtId="0" fontId="106" fillId="0" borderId="0"/>
    <xf numFmtId="0" fontId="1" fillId="0" borderId="0"/>
    <xf numFmtId="0" fontId="103" fillId="0" borderId="0"/>
    <xf numFmtId="0" fontId="34" fillId="0" borderId="0" applyFill="0" applyProtection="0"/>
    <xf numFmtId="1" fontId="105" fillId="0" borderId="74" applyNumberFormat="0"/>
    <xf numFmtId="0" fontId="1" fillId="0" borderId="0"/>
    <xf numFmtId="0" fontId="71" fillId="0" borderId="0"/>
    <xf numFmtId="0" fontId="106" fillId="0" borderId="0"/>
    <xf numFmtId="0" fontId="107" fillId="0" borderId="0"/>
    <xf numFmtId="0" fontId="71" fillId="0" borderId="0"/>
    <xf numFmtId="0" fontId="106" fillId="0" borderId="0"/>
    <xf numFmtId="0" fontId="108" fillId="0" borderId="0"/>
    <xf numFmtId="0" fontId="106" fillId="0" borderId="0"/>
    <xf numFmtId="0" fontId="10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103" fillId="0" borderId="0" applyFont="0" applyFill="0" applyBorder="0" applyAlignment="0" applyProtection="0"/>
    <xf numFmtId="0" fontId="1" fillId="0" borderId="0"/>
    <xf numFmtId="0" fontId="108" fillId="0" borderId="0" applyBorder="0"/>
    <xf numFmtId="0" fontId="1" fillId="0" borderId="0"/>
    <xf numFmtId="40" fontId="10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8" fillId="0" borderId="0" applyBorder="0"/>
    <xf numFmtId="0" fontId="1" fillId="0" borderId="0"/>
    <xf numFmtId="0" fontId="1" fillId="0" borderId="0"/>
    <xf numFmtId="1" fontId="105" fillId="0" borderId="74" applyNumberFormat="0"/>
    <xf numFmtId="1" fontId="105" fillId="0" borderId="74" applyNumberFormat="0"/>
    <xf numFmtId="1" fontId="105" fillId="0" borderId="74" applyNumberFormat="0"/>
    <xf numFmtId="1" fontId="105" fillId="0" borderId="74" applyNumberFormat="0"/>
  </cellStyleXfs>
  <cellXfs count="872">
    <xf numFmtId="0" fontId="0" fillId="0" borderId="0" xfId="0"/>
    <xf numFmtId="164" fontId="0" fillId="2" borderId="0" xfId="0" applyNumberFormat="1" applyFill="1"/>
    <xf numFmtId="164" fontId="2" fillId="2" borderId="0" xfId="3" applyNumberFormat="1" applyFont="1" applyFill="1" applyAlignment="1">
      <alignment vertical="center"/>
    </xf>
    <xf numFmtId="164" fontId="12" fillId="2" borderId="0" xfId="0" applyNumberFormat="1" applyFont="1" applyFill="1"/>
    <xf numFmtId="164" fontId="8" fillId="2" borderId="4" xfId="0" applyNumberFormat="1" applyFont="1" applyFill="1" applyBorder="1" applyAlignment="1">
      <alignment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horizontal="left" vertical="center"/>
    </xf>
    <xf numFmtId="165" fontId="16" fillId="2" borderId="0" xfId="0" applyNumberFormat="1" applyFont="1" applyFill="1"/>
    <xf numFmtId="164" fontId="8" fillId="2" borderId="0" xfId="0" applyNumberFormat="1" applyFont="1" applyFill="1" applyAlignment="1">
      <alignment vertical="center"/>
    </xf>
    <xf numFmtId="166" fontId="9" fillId="2" borderId="0" xfId="1" applyNumberFormat="1" applyFont="1" applyFill="1" applyBorder="1" applyAlignment="1">
      <alignment horizontal="center"/>
    </xf>
    <xf numFmtId="166" fontId="6" fillId="2" borderId="0" xfId="1" applyNumberFormat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right" vertical="center"/>
    </xf>
    <xf numFmtId="167" fontId="17" fillId="2" borderId="0" xfId="1" applyNumberFormat="1" applyFont="1" applyFill="1" applyBorder="1" applyAlignment="1">
      <alignment horizontal="right" vertical="center" indent="3"/>
    </xf>
    <xf numFmtId="167" fontId="17" fillId="2" borderId="0" xfId="1" applyNumberFormat="1" applyFont="1" applyFill="1" applyBorder="1" applyAlignment="1" applyProtection="1">
      <alignment horizontal="right" vertical="center" indent="3"/>
      <protection locked="0"/>
    </xf>
    <xf numFmtId="2" fontId="12" fillId="2" borderId="0" xfId="0" applyNumberFormat="1" applyFont="1" applyFill="1"/>
    <xf numFmtId="165" fontId="12" fillId="2" borderId="0" xfId="0" applyNumberFormat="1" applyFont="1" applyFill="1"/>
    <xf numFmtId="165" fontId="15" fillId="2" borderId="0" xfId="0" applyNumberFormat="1" applyFont="1" applyFill="1" applyAlignment="1">
      <alignment horizontal="right" vertical="top"/>
    </xf>
    <xf numFmtId="164" fontId="18" fillId="2" borderId="0" xfId="0" applyNumberFormat="1" applyFont="1" applyFill="1" applyAlignment="1">
      <alignment vertical="center"/>
    </xf>
    <xf numFmtId="166" fontId="19" fillId="2" borderId="0" xfId="1" applyNumberFormat="1" applyFont="1" applyFill="1" applyBorder="1" applyAlignment="1">
      <alignment horizontal="center"/>
    </xf>
    <xf numFmtId="166" fontId="20" fillId="2" borderId="0" xfId="1" applyNumberFormat="1" applyFont="1" applyFill="1" applyBorder="1" applyAlignment="1">
      <alignment horizontal="center"/>
    </xf>
    <xf numFmtId="3" fontId="18" fillId="2" borderId="0" xfId="1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 vertical="top"/>
    </xf>
    <xf numFmtId="167" fontId="21" fillId="2" borderId="0" xfId="1" applyNumberFormat="1" applyFont="1" applyFill="1" applyBorder="1" applyAlignment="1">
      <alignment horizontal="right" vertical="center" indent="3"/>
    </xf>
    <xf numFmtId="164" fontId="14" fillId="2" borderId="0" xfId="0" applyNumberFormat="1" applyFont="1" applyFill="1" applyAlignment="1">
      <alignment horizontal="right" vertical="center"/>
    </xf>
    <xf numFmtId="164" fontId="12" fillId="2" borderId="0" xfId="0" applyNumberFormat="1" applyFont="1" applyFill="1" applyAlignment="1">
      <alignment horizontal="center" vertical="top"/>
    </xf>
    <xf numFmtId="165" fontId="12" fillId="2" borderId="0" xfId="0" applyNumberFormat="1" applyFont="1" applyFill="1" applyAlignment="1">
      <alignment horizontal="center" vertical="top"/>
    </xf>
    <xf numFmtId="164" fontId="16" fillId="2" borderId="0" xfId="0" applyNumberFormat="1" applyFont="1" applyFill="1"/>
    <xf numFmtId="3" fontId="21" fillId="2" borderId="0" xfId="1" applyNumberFormat="1" applyFont="1" applyFill="1" applyAlignment="1">
      <alignment horizontal="right" vertical="center"/>
    </xf>
    <xf numFmtId="165" fontId="0" fillId="2" borderId="0" xfId="0" applyNumberFormat="1" applyFill="1"/>
    <xf numFmtId="164" fontId="22" fillId="2" borderId="0" xfId="0" applyNumberFormat="1" applyFont="1" applyFill="1" applyAlignment="1">
      <alignment horizontal="left" vertical="center" indent="2"/>
    </xf>
    <xf numFmtId="164" fontId="23" fillId="2" borderId="0" xfId="0" applyNumberFormat="1" applyFont="1" applyFill="1" applyAlignment="1">
      <alignment horizontal="left" vertical="center" indent="2"/>
    </xf>
    <xf numFmtId="164" fontId="24" fillId="2" borderId="0" xfId="0" applyNumberFormat="1" applyFont="1" applyFill="1" applyAlignment="1">
      <alignment horizontal="center" vertical="top"/>
    </xf>
    <xf numFmtId="164" fontId="14" fillId="2" borderId="0" xfId="0" applyNumberFormat="1" applyFont="1" applyFill="1" applyAlignment="1">
      <alignment horizontal="right" vertical="center" indent="2"/>
    </xf>
    <xf numFmtId="164" fontId="25" fillId="2" borderId="0" xfId="0" applyNumberFormat="1" applyFont="1" applyFill="1" applyAlignment="1">
      <alignment horizontal="left" vertical="center" indent="2"/>
    </xf>
    <xf numFmtId="165" fontId="26" fillId="2" borderId="0" xfId="0" applyNumberFormat="1" applyFont="1" applyFill="1" applyAlignment="1">
      <alignment horizontal="right" vertical="top"/>
    </xf>
    <xf numFmtId="164" fontId="26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/>
    <xf numFmtId="167" fontId="27" fillId="2" borderId="0" xfId="1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 vertical="top"/>
    </xf>
    <xf numFmtId="164" fontId="25" fillId="2" borderId="4" xfId="0" applyNumberFormat="1" applyFont="1" applyFill="1" applyBorder="1" applyAlignment="1">
      <alignment horizontal="left" vertical="center" indent="2"/>
    </xf>
    <xf numFmtId="164" fontId="19" fillId="2" borderId="0" xfId="0" applyNumberFormat="1" applyFont="1" applyFill="1" applyAlignment="1">
      <alignment vertical="center"/>
    </xf>
    <xf numFmtId="164" fontId="23" fillId="2" borderId="4" xfId="0" applyNumberFormat="1" applyFont="1" applyFill="1" applyBorder="1" applyAlignment="1">
      <alignment horizontal="left" vertical="center" indent="2"/>
    </xf>
    <xf numFmtId="164" fontId="0" fillId="2" borderId="4" xfId="0" applyNumberFormat="1" applyFill="1" applyBorder="1"/>
    <xf numFmtId="3" fontId="21" fillId="2" borderId="4" xfId="0" applyNumberFormat="1" applyFont="1" applyFill="1" applyBorder="1" applyAlignment="1">
      <alignment horizontal="right" vertical="top"/>
    </xf>
    <xf numFmtId="164" fontId="14" fillId="2" borderId="4" xfId="0" applyNumberFormat="1" applyFont="1" applyFill="1" applyBorder="1" applyAlignment="1">
      <alignment horizontal="right" vertical="center" indent="2"/>
    </xf>
    <xf numFmtId="164" fontId="3" fillId="2" borderId="0" xfId="0" applyNumberFormat="1" applyFont="1" applyFill="1"/>
    <xf numFmtId="164" fontId="26" fillId="2" borderId="0" xfId="0" applyNumberFormat="1" applyFont="1" applyFill="1" applyAlignment="1">
      <alignment vertical="center"/>
    </xf>
    <xf numFmtId="164" fontId="28" fillId="2" borderId="6" xfId="0" applyNumberFormat="1" applyFont="1" applyFill="1" applyBorder="1" applyAlignment="1">
      <alignment horizontal="left" vertical="center"/>
    </xf>
    <xf numFmtId="167" fontId="21" fillId="2" borderId="0" xfId="1" applyNumberFormat="1" applyFont="1" applyFill="1" applyBorder="1" applyAlignment="1" applyProtection="1">
      <alignment vertical="center"/>
      <protection locked="0"/>
    </xf>
    <xf numFmtId="164" fontId="31" fillId="2" borderId="3" xfId="0" applyNumberFormat="1" applyFont="1" applyFill="1" applyBorder="1" applyAlignment="1">
      <alignment horizontal="right" vertical="center" wrapText="1"/>
    </xf>
    <xf numFmtId="164" fontId="31" fillId="2" borderId="7" xfId="0" applyNumberFormat="1" applyFont="1" applyFill="1" applyBorder="1" applyAlignment="1">
      <alignment horizontal="right" vertical="center" wrapText="1"/>
    </xf>
    <xf numFmtId="164" fontId="31" fillId="2" borderId="8" xfId="0" applyNumberFormat="1" applyFont="1" applyFill="1" applyBorder="1" applyAlignment="1">
      <alignment horizontal="right" vertical="center" wrapText="1"/>
    </xf>
    <xf numFmtId="164" fontId="8" fillId="2" borderId="9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6" fontId="8" fillId="2" borderId="3" xfId="4" applyFont="1" applyFill="1" applyBorder="1" applyAlignment="1">
      <alignment horizontal="center" vertical="center"/>
    </xf>
    <xf numFmtId="166" fontId="8" fillId="2" borderId="0" xfId="4" applyFont="1" applyFill="1" applyBorder="1" applyAlignment="1">
      <alignment horizontal="center" vertical="center"/>
    </xf>
    <xf numFmtId="166" fontId="8" fillId="2" borderId="7" xfId="4" applyFont="1" applyFill="1" applyBorder="1" applyAlignment="1">
      <alignment horizontal="center" vertical="center"/>
    </xf>
    <xf numFmtId="166" fontId="8" fillId="2" borderId="8" xfId="4" applyFont="1" applyFill="1" applyBorder="1" applyAlignment="1">
      <alignment horizontal="center" vertical="center"/>
    </xf>
    <xf numFmtId="164" fontId="36" fillId="2" borderId="0" xfId="0" applyNumberFormat="1" applyFont="1" applyFill="1"/>
    <xf numFmtId="166" fontId="9" fillId="2" borderId="0" xfId="4" applyFont="1" applyFill="1" applyBorder="1" applyAlignment="1">
      <alignment horizontal="center" vertical="center"/>
    </xf>
    <xf numFmtId="166" fontId="19" fillId="2" borderId="0" xfId="4" applyFont="1" applyFill="1" applyBorder="1" applyAlignment="1">
      <alignment horizontal="center" vertical="center"/>
    </xf>
    <xf numFmtId="166" fontId="18" fillId="2" borderId="0" xfId="4" applyFont="1" applyFill="1" applyBorder="1" applyAlignment="1">
      <alignment horizontal="center" vertical="center"/>
    </xf>
    <xf numFmtId="166" fontId="18" fillId="2" borderId="12" xfId="4" applyFont="1" applyFill="1" applyBorder="1" applyAlignment="1">
      <alignment horizontal="center" vertical="center"/>
    </xf>
    <xf numFmtId="166" fontId="8" fillId="2" borderId="13" xfId="4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left" vertical="center" indent="1"/>
    </xf>
    <xf numFmtId="164" fontId="14" fillId="2" borderId="0" xfId="0" applyNumberFormat="1" applyFont="1" applyFill="1" applyAlignment="1">
      <alignment horizontal="right" vertical="center" indent="1"/>
    </xf>
    <xf numFmtId="166" fontId="15" fillId="2" borderId="0" xfId="4" applyFont="1" applyFill="1" applyBorder="1" applyAlignment="1">
      <alignment horizontal="center" vertical="center"/>
    </xf>
    <xf numFmtId="166" fontId="15" fillId="2" borderId="12" xfId="4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right" vertical="center" wrapText="1"/>
    </xf>
    <xf numFmtId="3" fontId="15" fillId="2" borderId="0" xfId="4" applyNumberFormat="1" applyFont="1" applyFill="1" applyBorder="1" applyAlignment="1">
      <alignment horizontal="right" vertical="center"/>
    </xf>
    <xf numFmtId="164" fontId="38" fillId="2" borderId="4" xfId="0" applyNumberFormat="1" applyFont="1" applyFill="1" applyBorder="1" applyAlignment="1">
      <alignment horizontal="left" vertical="center" indent="1"/>
    </xf>
    <xf numFmtId="166" fontId="8" fillId="2" borderId="4" xfId="4" applyFont="1" applyFill="1" applyBorder="1" applyAlignment="1">
      <alignment horizontal="center" vertical="center"/>
    </xf>
    <xf numFmtId="166" fontId="18" fillId="2" borderId="4" xfId="4" applyFont="1" applyFill="1" applyBorder="1" applyAlignment="1">
      <alignment horizontal="center" vertical="center"/>
    </xf>
    <xf numFmtId="166" fontId="18" fillId="2" borderId="9" xfId="4" applyFont="1" applyFill="1" applyBorder="1" applyAlignment="1">
      <alignment horizontal="center" vertical="center"/>
    </xf>
    <xf numFmtId="166" fontId="8" fillId="2" borderId="10" xfId="4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right" vertical="center" indent="1"/>
    </xf>
    <xf numFmtId="166" fontId="37" fillId="2" borderId="0" xfId="4" applyFont="1" applyFill="1" applyBorder="1" applyAlignment="1">
      <alignment horizontal="center" vertical="center"/>
    </xf>
    <xf numFmtId="166" fontId="26" fillId="2" borderId="0" xfId="4" applyFont="1" applyFill="1" applyBorder="1" applyAlignment="1">
      <alignment horizontal="center" vertical="center"/>
    </xf>
    <xf numFmtId="164" fontId="24" fillId="2" borderId="0" xfId="0" applyNumberFormat="1" applyFont="1" applyFill="1"/>
    <xf numFmtId="164" fontId="28" fillId="2" borderId="6" xfId="0" applyNumberFormat="1" applyFont="1" applyFill="1" applyBorder="1" applyAlignment="1">
      <alignment vertical="center"/>
    </xf>
    <xf numFmtId="164" fontId="18" fillId="2" borderId="0" xfId="0" applyNumberFormat="1" applyFont="1" applyFill="1"/>
    <xf numFmtId="164" fontId="19" fillId="2" borderId="0" xfId="0" applyNumberFormat="1" applyFont="1" applyFill="1"/>
    <xf numFmtId="164" fontId="39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6" fontId="26" fillId="2" borderId="12" xfId="4" applyFont="1" applyFill="1" applyBorder="1" applyAlignment="1">
      <alignment horizontal="center" vertical="center"/>
    </xf>
    <xf numFmtId="166" fontId="37" fillId="2" borderId="13" xfId="4" applyFont="1" applyFill="1" applyBorder="1" applyAlignment="1">
      <alignment horizontal="center" vertical="center"/>
    </xf>
    <xf numFmtId="3" fontId="8" fillId="2" borderId="13" xfId="4" applyNumberFormat="1" applyFont="1" applyFill="1" applyBorder="1" applyAlignment="1">
      <alignment horizontal="right" vertical="center"/>
    </xf>
    <xf numFmtId="3" fontId="18" fillId="2" borderId="0" xfId="4" applyNumberFormat="1" applyFont="1" applyFill="1" applyBorder="1" applyAlignment="1">
      <alignment horizontal="right" vertical="center"/>
    </xf>
    <xf numFmtId="3" fontId="18" fillId="2" borderId="12" xfId="4" applyNumberFormat="1" applyFont="1" applyFill="1" applyBorder="1" applyAlignment="1">
      <alignment horizontal="right" vertical="center"/>
    </xf>
    <xf numFmtId="3" fontId="8" fillId="2" borderId="10" xfId="4" applyNumberFormat="1" applyFont="1" applyFill="1" applyBorder="1" applyAlignment="1">
      <alignment horizontal="right" vertical="center"/>
    </xf>
    <xf numFmtId="3" fontId="18" fillId="2" borderId="4" xfId="4" applyNumberFormat="1" applyFont="1" applyFill="1" applyBorder="1" applyAlignment="1">
      <alignment horizontal="right" vertical="center"/>
    </xf>
    <xf numFmtId="3" fontId="18" fillId="2" borderId="9" xfId="4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6" fontId="33" fillId="2" borderId="0" xfId="4" applyFont="1" applyFill="1" applyBorder="1" applyAlignment="1">
      <alignment horizontal="center" vertical="center"/>
    </xf>
    <xf numFmtId="9" fontId="17" fillId="2" borderId="0" xfId="2" applyFont="1" applyFill="1" applyBorder="1" applyAlignment="1" applyProtection="1">
      <alignment horizontal="center" vertical="center"/>
      <protection locked="0"/>
    </xf>
    <xf numFmtId="164" fontId="36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3" fillId="2" borderId="0" xfId="0" applyFont="1" applyFill="1"/>
    <xf numFmtId="164" fontId="44" fillId="2" borderId="0" xfId="0" applyNumberFormat="1" applyFont="1" applyFill="1" applyAlignment="1">
      <alignment vertical="center"/>
    </xf>
    <xf numFmtId="164" fontId="18" fillId="2" borderId="0" xfId="0" applyNumberFormat="1" applyFont="1" applyFill="1" applyAlignment="1">
      <alignment horizontal="left" vertical="center" indent="1"/>
    </xf>
    <xf numFmtId="164" fontId="35" fillId="2" borderId="0" xfId="0" applyNumberFormat="1" applyFont="1" applyFill="1" applyAlignment="1">
      <alignment vertical="center"/>
    </xf>
    <xf numFmtId="164" fontId="12" fillId="2" borderId="0" xfId="0" applyNumberFormat="1" applyFont="1" applyFill="1" applyAlignment="1">
      <alignment vertical="center"/>
    </xf>
    <xf numFmtId="164" fontId="18" fillId="2" borderId="4" xfId="0" applyNumberFormat="1" applyFont="1" applyFill="1" applyBorder="1" applyAlignment="1">
      <alignment horizontal="left" vertical="center" indent="1"/>
    </xf>
    <xf numFmtId="164" fontId="46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47" fillId="2" borderId="0" xfId="0" applyNumberFormat="1" applyFont="1" applyFill="1"/>
    <xf numFmtId="9" fontId="17" fillId="2" borderId="4" xfId="2" applyFont="1" applyFill="1" applyBorder="1" applyAlignment="1" applyProtection="1">
      <alignment horizontal="center" vertical="center"/>
      <protection locked="0"/>
    </xf>
    <xf numFmtId="166" fontId="8" fillId="2" borderId="0" xfId="4" applyFont="1" applyFill="1" applyBorder="1" applyAlignment="1">
      <alignment vertical="center"/>
    </xf>
    <xf numFmtId="164" fontId="31" fillId="2" borderId="15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 vertical="center"/>
    </xf>
    <xf numFmtId="3" fontId="17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0" fillId="2" borderId="0" xfId="0" applyNumberFormat="1" applyFill="1" applyAlignment="1">
      <alignment vertical="center"/>
    </xf>
    <xf numFmtId="164" fontId="18" fillId="2" borderId="4" xfId="0" applyNumberFormat="1" applyFont="1" applyFill="1" applyBorder="1" applyAlignment="1">
      <alignment vertical="center"/>
    </xf>
    <xf numFmtId="166" fontId="8" fillId="2" borderId="4" xfId="4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horizontal="right" vertical="center"/>
    </xf>
    <xf numFmtId="164" fontId="45" fillId="2" borderId="6" xfId="0" applyNumberFormat="1" applyFont="1" applyFill="1" applyBorder="1" applyAlignment="1">
      <alignment vertical="center"/>
    </xf>
    <xf numFmtId="164" fontId="45" fillId="2" borderId="0" xfId="0" applyNumberFormat="1" applyFont="1" applyFill="1" applyAlignment="1">
      <alignment vertical="center"/>
    </xf>
    <xf numFmtId="164" fontId="49" fillId="2" borderId="0" xfId="0" applyNumberFormat="1" applyFont="1" applyFill="1"/>
    <xf numFmtId="164" fontId="45" fillId="2" borderId="1" xfId="0" applyNumberFormat="1" applyFont="1" applyFill="1" applyBorder="1" applyAlignment="1">
      <alignment vertical="center"/>
    </xf>
    <xf numFmtId="164" fontId="50" fillId="2" borderId="1" xfId="0" applyNumberFormat="1" applyFont="1" applyFill="1" applyBorder="1" applyAlignment="1">
      <alignment horizontal="right" vertical="center"/>
    </xf>
    <xf numFmtId="0" fontId="27" fillId="2" borderId="0" xfId="0" applyFont="1" applyFill="1"/>
    <xf numFmtId="0" fontId="27" fillId="2" borderId="4" xfId="0" applyFont="1" applyFill="1" applyBorder="1"/>
    <xf numFmtId="164" fontId="0" fillId="2" borderId="16" xfId="0" applyNumberFormat="1" applyFill="1" applyBorder="1"/>
    <xf numFmtId="164" fontId="52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164" fontId="15" fillId="2" borderId="16" xfId="0" applyNumberFormat="1" applyFont="1" applyFill="1" applyBorder="1"/>
    <xf numFmtId="164" fontId="8" fillId="2" borderId="5" xfId="0" applyNumberFormat="1" applyFont="1" applyFill="1" applyBorder="1"/>
    <xf numFmtId="166" fontId="8" fillId="2" borderId="5" xfId="1" applyNumberFormat="1" applyFont="1" applyFill="1" applyBorder="1" applyAlignment="1">
      <alignment horizontal="right" vertical="center"/>
    </xf>
    <xf numFmtId="166" fontId="33" fillId="2" borderId="5" xfId="1" applyNumberFormat="1" applyFont="1" applyFill="1" applyBorder="1" applyAlignment="1">
      <alignment horizontal="right" vertical="center"/>
    </xf>
    <xf numFmtId="166" fontId="18" fillId="2" borderId="16" xfId="1" applyNumberFormat="1" applyFont="1" applyFill="1" applyBorder="1" applyAlignment="1">
      <alignment horizontal="right" vertical="center"/>
    </xf>
    <xf numFmtId="166" fontId="18" fillId="2" borderId="16" xfId="1" applyNumberFormat="1" applyFont="1" applyFill="1" applyBorder="1" applyAlignment="1" applyProtection="1">
      <alignment horizontal="right" vertical="center"/>
      <protection locked="0"/>
    </xf>
    <xf numFmtId="166" fontId="18" fillId="2" borderId="19" xfId="1" applyNumberFormat="1" applyFont="1" applyFill="1" applyBorder="1" applyAlignment="1">
      <alignment horizontal="right" vertical="center"/>
    </xf>
    <xf numFmtId="166" fontId="18" fillId="2" borderId="19" xfId="1" applyNumberFormat="1" applyFont="1" applyFill="1" applyBorder="1" applyAlignment="1" applyProtection="1">
      <alignment horizontal="right" vertical="center"/>
      <protection locked="0"/>
    </xf>
    <xf numFmtId="164" fontId="53" fillId="2" borderId="5" xfId="0" applyNumberFormat="1" applyFont="1" applyFill="1" applyBorder="1" applyAlignment="1">
      <alignment vertical="top"/>
    </xf>
    <xf numFmtId="164" fontId="0" fillId="2" borderId="16" xfId="0" applyNumberFormat="1" applyFill="1" applyBorder="1" applyAlignment="1">
      <alignment vertical="top"/>
    </xf>
    <xf numFmtId="164" fontId="29" fillId="2" borderId="0" xfId="0" applyNumberFormat="1" applyFont="1" applyFill="1" applyAlignment="1">
      <alignment horizontal="right" vertical="top"/>
    </xf>
    <xf numFmtId="0" fontId="0" fillId="2" borderId="0" xfId="0" applyFill="1"/>
    <xf numFmtId="164" fontId="8" fillId="2" borderId="0" xfId="0" applyNumberFormat="1" applyFont="1" applyFill="1"/>
    <xf numFmtId="164" fontId="52" fillId="2" borderId="0" xfId="0" applyNumberFormat="1" applyFont="1" applyFill="1"/>
    <xf numFmtId="164" fontId="54" fillId="2" borderId="0" xfId="0" applyNumberFormat="1" applyFont="1" applyFill="1"/>
    <xf numFmtId="164" fontId="54" fillId="2" borderId="4" xfId="0" applyNumberFormat="1" applyFont="1" applyFill="1" applyBorder="1" applyAlignment="1">
      <alignment vertical="center"/>
    </xf>
    <xf numFmtId="164" fontId="5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37" fontId="15" fillId="2" borderId="0" xfId="1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37" fontId="21" fillId="2" borderId="0" xfId="1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readingOrder="1"/>
    </xf>
    <xf numFmtId="0" fontId="45" fillId="2" borderId="0" xfId="0" applyFont="1" applyFill="1" applyAlignment="1">
      <alignment vertical="top"/>
    </xf>
    <xf numFmtId="0" fontId="55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horizontal="right"/>
    </xf>
    <xf numFmtId="164" fontId="10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top" wrapText="1"/>
    </xf>
    <xf numFmtId="164" fontId="9" fillId="2" borderId="0" xfId="0" applyNumberFormat="1" applyFont="1" applyFill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Alignment="1">
      <alignment horizontal="right" vertical="center"/>
    </xf>
    <xf numFmtId="3" fontId="21" fillId="2" borderId="4" xfId="0" applyNumberFormat="1" applyFont="1" applyFill="1" applyBorder="1" applyAlignment="1">
      <alignment horizontal="right" vertical="center"/>
    </xf>
    <xf numFmtId="164" fontId="29" fillId="2" borderId="6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center" vertical="top"/>
    </xf>
    <xf numFmtId="164" fontId="33" fillId="2" borderId="3" xfId="0" applyNumberFormat="1" applyFont="1" applyFill="1" applyBorder="1" applyAlignment="1">
      <alignment horizontal="center" vertical="center"/>
    </xf>
    <xf numFmtId="166" fontId="33" fillId="2" borderId="0" xfId="1" applyNumberFormat="1" applyFont="1" applyFill="1" applyBorder="1" applyAlignment="1">
      <alignment horizontal="right" vertical="center"/>
    </xf>
    <xf numFmtId="166" fontId="17" fillId="2" borderId="0" xfId="1" applyNumberFormat="1" applyFont="1" applyFill="1" applyBorder="1" applyAlignment="1">
      <alignment horizontal="right" vertical="center"/>
    </xf>
    <xf numFmtId="166" fontId="8" fillId="2" borderId="0" xfId="1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/>
    <xf numFmtId="164" fontId="44" fillId="2" borderId="0" xfId="0" applyNumberFormat="1" applyFont="1" applyFill="1"/>
    <xf numFmtId="166" fontId="18" fillId="2" borderId="0" xfId="1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vertical="center" wrapText="1"/>
    </xf>
    <xf numFmtId="166" fontId="8" fillId="2" borderId="4" xfId="1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/>
    <xf numFmtId="1" fontId="0" fillId="2" borderId="0" xfId="0" applyNumberFormat="1" applyFill="1"/>
    <xf numFmtId="0" fontId="4" fillId="2" borderId="0" xfId="0" applyFont="1" applyFill="1" applyAlignment="1">
      <alignment vertical="center"/>
    </xf>
    <xf numFmtId="164" fontId="0" fillId="2" borderId="15" xfId="0" applyNumberFormat="1" applyFill="1" applyBorder="1"/>
    <xf numFmtId="0" fontId="33" fillId="2" borderId="15" xfId="0" applyFont="1" applyFill="1" applyBorder="1" applyAlignment="1">
      <alignment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right" vertical="center"/>
    </xf>
    <xf numFmtId="0" fontId="33" fillId="2" borderId="0" xfId="0" applyFont="1" applyFill="1" applyAlignment="1">
      <alignment horizontal="left" vertical="center"/>
    </xf>
    <xf numFmtId="3" fontId="33" fillId="2" borderId="0" xfId="0" applyNumberFormat="1" applyFont="1" applyFill="1" applyAlignment="1">
      <alignment horizontal="right" vertical="center"/>
    </xf>
    <xf numFmtId="3" fontId="33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 indent="1"/>
    </xf>
    <xf numFmtId="3" fontId="15" fillId="2" borderId="0" xfId="0" applyNumberFormat="1" applyFont="1" applyFill="1" applyAlignment="1">
      <alignment horizontal="right" vertical="center"/>
    </xf>
    <xf numFmtId="3" fontId="15" fillId="2" borderId="0" xfId="1" applyNumberFormat="1" applyFont="1" applyFill="1" applyBorder="1" applyAlignment="1">
      <alignment horizontal="right" vertical="center"/>
    </xf>
    <xf numFmtId="164" fontId="59" fillId="2" borderId="0" xfId="0" applyNumberFormat="1" applyFont="1" applyFill="1" applyAlignment="1">
      <alignment horizontal="right" vertical="center" indent="1"/>
    </xf>
    <xf numFmtId="0" fontId="21" fillId="2" borderId="0" xfId="0" applyFont="1" applyFill="1" applyAlignment="1">
      <alignment horizontal="left" vertical="center" indent="1"/>
    </xf>
    <xf numFmtId="0" fontId="21" fillId="2" borderId="4" xfId="0" applyFont="1" applyFill="1" applyBorder="1" applyAlignment="1">
      <alignment horizontal="left" vertical="center" indent="1"/>
    </xf>
    <xf numFmtId="3" fontId="15" fillId="2" borderId="4" xfId="1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164" fontId="59" fillId="2" borderId="4" xfId="0" applyNumberFormat="1" applyFont="1" applyFill="1" applyBorder="1" applyAlignment="1">
      <alignment horizontal="right" vertical="center" indent="1"/>
    </xf>
    <xf numFmtId="0" fontId="24" fillId="2" borderId="0" xfId="0" applyFont="1" applyFill="1" applyAlignment="1">
      <alignment vertical="top"/>
    </xf>
    <xf numFmtId="0" fontId="60" fillId="2" borderId="0" xfId="0" applyFont="1" applyFill="1" applyAlignment="1">
      <alignment vertical="top"/>
    </xf>
    <xf numFmtId="164" fontId="60" fillId="2" borderId="0" xfId="0" applyNumberFormat="1" applyFont="1" applyFill="1" applyAlignment="1">
      <alignment vertical="top"/>
    </xf>
    <xf numFmtId="164" fontId="60" fillId="2" borderId="0" xfId="0" applyNumberFormat="1" applyFont="1" applyFill="1"/>
    <xf numFmtId="0" fontId="22" fillId="2" borderId="0" xfId="0" applyFont="1" applyFill="1"/>
    <xf numFmtId="0" fontId="45" fillId="2" borderId="0" xfId="0" applyFont="1" applyFill="1" applyAlignment="1">
      <alignment vertical="center"/>
    </xf>
    <xf numFmtId="0" fontId="55" fillId="2" borderId="20" xfId="0" applyFont="1" applyFill="1" applyBorder="1" applyAlignment="1">
      <alignment vertical="center"/>
    </xf>
    <xf numFmtId="0" fontId="15" fillId="2" borderId="0" xfId="0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4" fontId="61" fillId="2" borderId="0" xfId="0" applyNumberFormat="1" applyFont="1" applyFill="1"/>
    <xf numFmtId="164" fontId="17" fillId="2" borderId="0" xfId="0" applyNumberFormat="1" applyFont="1" applyFill="1" applyAlignment="1">
      <alignment vertical="center"/>
    </xf>
    <xf numFmtId="3" fontId="17" fillId="2" borderId="0" xfId="1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57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3" fillId="2" borderId="3" xfId="0" applyNumberFormat="1" applyFont="1" applyFill="1" applyBorder="1" applyAlignment="1">
      <alignment horizontal="center" vertical="center" wrapText="1"/>
    </xf>
    <xf numFmtId="164" fontId="63" fillId="2" borderId="0" xfId="0" applyNumberFormat="1" applyFont="1" applyFill="1" applyAlignment="1">
      <alignment horizontal="right" vertical="center" wrapText="1"/>
    </xf>
    <xf numFmtId="164" fontId="59" fillId="2" borderId="0" xfId="0" applyNumberFormat="1" applyFont="1" applyFill="1" applyAlignment="1">
      <alignment horizontal="right" vertical="center" wrapText="1"/>
    </xf>
    <xf numFmtId="164" fontId="33" fillId="2" borderId="0" xfId="0" applyNumberFormat="1" applyFont="1" applyFill="1" applyAlignment="1">
      <alignment vertical="center"/>
    </xf>
    <xf numFmtId="166" fontId="33" fillId="2" borderId="3" xfId="1" applyNumberFormat="1" applyFont="1" applyFill="1" applyBorder="1" applyAlignment="1">
      <alignment horizontal="center" vertical="center"/>
    </xf>
    <xf numFmtId="164" fontId="58" fillId="2" borderId="0" xfId="0" applyNumberFormat="1" applyFont="1" applyFill="1" applyAlignment="1">
      <alignment horizontal="right" vertical="center"/>
    </xf>
    <xf numFmtId="164" fontId="64" fillId="2" borderId="0" xfId="0" applyNumberFormat="1" applyFont="1" applyFill="1"/>
    <xf numFmtId="164" fontId="15" fillId="2" borderId="0" xfId="0" applyNumberFormat="1" applyFont="1" applyFill="1" applyAlignment="1">
      <alignment horizontal="left" vertical="center" indent="1"/>
    </xf>
    <xf numFmtId="166" fontId="15" fillId="2" borderId="0" xfId="1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 indent="7"/>
    </xf>
    <xf numFmtId="164" fontId="59" fillId="2" borderId="0" xfId="0" applyNumberFormat="1" applyFont="1" applyFill="1" applyAlignment="1">
      <alignment horizontal="right" vertical="center"/>
    </xf>
    <xf numFmtId="164" fontId="15" fillId="2" borderId="4" xfId="0" applyNumberFormat="1" applyFont="1" applyFill="1" applyBorder="1" applyAlignment="1">
      <alignment horizontal="left" vertical="center" indent="1"/>
    </xf>
    <xf numFmtId="166" fontId="15" fillId="2" borderId="4" xfId="1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vertical="center"/>
    </xf>
    <xf numFmtId="3" fontId="15" fillId="2" borderId="4" xfId="0" applyNumberFormat="1" applyFont="1" applyFill="1" applyBorder="1" applyAlignment="1">
      <alignment horizontal="right" vertical="center" indent="7"/>
    </xf>
    <xf numFmtId="164" fontId="48" fillId="2" borderId="0" xfId="0" applyNumberFormat="1" applyFont="1" applyFill="1" applyAlignment="1">
      <alignment horizontal="right" vertical="center"/>
    </xf>
    <xf numFmtId="166" fontId="62" fillId="2" borderId="0" xfId="1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right" vertical="center" indent="1"/>
    </xf>
    <xf numFmtId="164" fontId="8" fillId="2" borderId="3" xfId="0" applyNumberFormat="1" applyFont="1" applyFill="1" applyBorder="1"/>
    <xf numFmtId="166" fontId="8" fillId="2" borderId="3" xfId="1" applyNumberFormat="1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166" fontId="18" fillId="2" borderId="0" xfId="1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/>
    <xf numFmtId="166" fontId="18" fillId="2" borderId="4" xfId="1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right" vertical="center" indent="2"/>
    </xf>
    <xf numFmtId="164" fontId="12" fillId="2" borderId="0" xfId="0" applyNumberFormat="1" applyFont="1" applyFill="1" applyAlignment="1">
      <alignment horizontal="right"/>
    </xf>
    <xf numFmtId="166" fontId="6" fillId="2" borderId="0" xfId="1" applyNumberFormat="1" applyFont="1" applyFill="1" applyBorder="1" applyAlignment="1" applyProtection="1">
      <alignment horizontal="right" vertical="center"/>
      <protection locked="0"/>
    </xf>
    <xf numFmtId="0" fontId="66" fillId="2" borderId="0" xfId="0" applyFont="1" applyFill="1"/>
    <xf numFmtId="0" fontId="21" fillId="2" borderId="0" xfId="0" applyFont="1" applyFill="1"/>
    <xf numFmtId="0" fontId="15" fillId="2" borderId="17" xfId="0" applyFont="1" applyFill="1" applyBorder="1"/>
    <xf numFmtId="0" fontId="15" fillId="2" borderId="24" xfId="0" applyFont="1" applyFill="1" applyBorder="1" applyAlignment="1">
      <alignment horizontal="center" vertical="center"/>
    </xf>
    <xf numFmtId="0" fontId="15" fillId="2" borderId="0" xfId="0" applyFont="1" applyFill="1"/>
    <xf numFmtId="0" fontId="33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right" vertical="center" wrapText="1"/>
    </xf>
    <xf numFmtId="0" fontId="33" fillId="2" borderId="0" xfId="0" applyFont="1" applyFill="1"/>
    <xf numFmtId="0" fontId="58" fillId="2" borderId="10" xfId="0" applyFont="1" applyFill="1" applyBorder="1" applyAlignment="1">
      <alignment vertical="center" wrapText="1"/>
    </xf>
    <xf numFmtId="0" fontId="58" fillId="2" borderId="4" xfId="0" applyFont="1" applyFill="1" applyBorder="1" applyAlignment="1">
      <alignment vertical="center" wrapText="1"/>
    </xf>
    <xf numFmtId="0" fontId="58" fillId="2" borderId="4" xfId="0" applyFont="1" applyFill="1" applyBorder="1" applyAlignment="1">
      <alignment horizontal="right" vertical="center" wrapText="1"/>
    </xf>
    <xf numFmtId="166" fontId="6" fillId="2" borderId="13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0" fontId="57" fillId="2" borderId="11" xfId="0" applyFont="1" applyFill="1" applyBorder="1" applyAlignment="1">
      <alignment vertical="center"/>
    </xf>
    <xf numFmtId="168" fontId="33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166" fontId="20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166" fontId="20" fillId="2" borderId="13" xfId="1" applyNumberFormat="1" applyFont="1" applyFill="1" applyBorder="1" applyAlignment="1">
      <alignment horizontal="right" vertical="center"/>
    </xf>
    <xf numFmtId="0" fontId="68" fillId="2" borderId="0" xfId="0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vertical="center"/>
    </xf>
    <xf numFmtId="166" fontId="61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3" fontId="20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5" fillId="2" borderId="16" xfId="0" applyFont="1" applyFill="1" applyBorder="1"/>
    <xf numFmtId="0" fontId="1" fillId="2" borderId="16" xfId="0" applyFont="1" applyFill="1" applyBorder="1"/>
    <xf numFmtId="164" fontId="23" fillId="2" borderId="0" xfId="0" applyNumberFormat="1" applyFont="1" applyFill="1" applyAlignment="1">
      <alignment horizontal="left" vertical="center" wrapText="1" indent="2"/>
    </xf>
    <xf numFmtId="3" fontId="61" fillId="2" borderId="4" xfId="0" applyNumberFormat="1" applyFont="1" applyFill="1" applyBorder="1" applyAlignment="1">
      <alignment horizontal="right" vertical="top"/>
    </xf>
    <xf numFmtId="0" fontId="1" fillId="2" borderId="19" xfId="0" applyFont="1" applyFill="1" applyBorder="1"/>
    <xf numFmtId="0" fontId="1" fillId="2" borderId="4" xfId="0" applyFont="1" applyFill="1" applyBorder="1" applyAlignment="1">
      <alignment vertical="top"/>
    </xf>
    <xf numFmtId="3" fontId="20" fillId="2" borderId="34" xfId="1" applyNumberFormat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5" xfId="0" applyFont="1" applyFill="1" applyBorder="1"/>
    <xf numFmtId="0" fontId="15" fillId="2" borderId="0" xfId="0" applyFont="1" applyFill="1" applyAlignment="1">
      <alignment horizontal="left" vertical="center" wrapText="1"/>
    </xf>
    <xf numFmtId="0" fontId="55" fillId="2" borderId="11" xfId="0" applyFont="1" applyFill="1" applyBorder="1" applyAlignment="1">
      <alignment vertical="top"/>
    </xf>
    <xf numFmtId="0" fontId="15" fillId="2" borderId="23" xfId="0" applyFont="1" applyFill="1" applyBorder="1"/>
    <xf numFmtId="0" fontId="15" fillId="2" borderId="24" xfId="0" applyFont="1" applyFill="1" applyBorder="1"/>
    <xf numFmtId="0" fontId="33" fillId="2" borderId="37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/>
    </xf>
    <xf numFmtId="0" fontId="15" fillId="2" borderId="38" xfId="0" applyFont="1" applyFill="1" applyBorder="1"/>
    <xf numFmtId="3" fontId="61" fillId="2" borderId="0" xfId="0" applyNumberFormat="1" applyFont="1" applyFill="1" applyAlignment="1">
      <alignment horizontal="right" vertical="top"/>
    </xf>
    <xf numFmtId="0" fontId="58" fillId="2" borderId="9" xfId="0" applyFont="1" applyFill="1" applyBorder="1" applyAlignment="1">
      <alignment horizontal="right" vertical="center" wrapText="1"/>
    </xf>
    <xf numFmtId="166" fontId="20" fillId="2" borderId="36" xfId="1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right" vertical="center" wrapText="1"/>
    </xf>
    <xf numFmtId="164" fontId="10" fillId="2" borderId="41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3" fontId="66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0" fillId="2" borderId="0" xfId="0" applyFont="1" applyFill="1" applyAlignment="1">
      <alignment vertical="center" wrapText="1"/>
    </xf>
    <xf numFmtId="0" fontId="21" fillId="2" borderId="4" xfId="0" applyFont="1" applyFill="1" applyBorder="1" applyAlignment="1">
      <alignment horizontal="center"/>
    </xf>
    <xf numFmtId="0" fontId="0" fillId="2" borderId="4" xfId="0" applyFill="1" applyBorder="1"/>
    <xf numFmtId="0" fontId="21" fillId="2" borderId="4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0" fontId="70" fillId="2" borderId="11" xfId="0" applyFont="1" applyFill="1" applyBorder="1" applyAlignment="1">
      <alignment vertical="center"/>
    </xf>
    <xf numFmtId="1" fontId="0" fillId="2" borderId="0" xfId="0" applyNumberFormat="1" applyFill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vertical="center"/>
    </xf>
    <xf numFmtId="0" fontId="21" fillId="2" borderId="4" xfId="0" applyFont="1" applyFill="1" applyBorder="1"/>
    <xf numFmtId="3" fontId="4" fillId="2" borderId="3" xfId="0" applyNumberFormat="1" applyFont="1" applyFill="1" applyBorder="1" applyAlignment="1">
      <alignment horizontal="right" vertical="center" indent="3"/>
    </xf>
    <xf numFmtId="0" fontId="36" fillId="2" borderId="0" xfId="0" applyFont="1" applyFill="1"/>
    <xf numFmtId="0" fontId="58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1" fillId="2" borderId="0" xfId="0" applyFont="1" applyFill="1"/>
    <xf numFmtId="0" fontId="36" fillId="2" borderId="0" xfId="0" applyFont="1" applyFill="1" applyAlignment="1">
      <alignment vertical="center"/>
    </xf>
    <xf numFmtId="3" fontId="36" fillId="2" borderId="0" xfId="0" applyNumberFormat="1" applyFont="1" applyFill="1" applyAlignment="1">
      <alignment vertical="center"/>
    </xf>
    <xf numFmtId="1" fontId="0" fillId="2" borderId="0" xfId="0" applyNumberFormat="1" applyFill="1" applyAlignment="1">
      <alignment vertical="center"/>
    </xf>
    <xf numFmtId="0" fontId="35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 indent="3"/>
    </xf>
    <xf numFmtId="3" fontId="4" fillId="2" borderId="8" xfId="0" applyNumberFormat="1" applyFont="1" applyFill="1" applyBorder="1" applyAlignment="1">
      <alignment horizontal="right" vertical="center" indent="3"/>
    </xf>
    <xf numFmtId="0" fontId="57" fillId="2" borderId="0" xfId="0" applyFont="1" applyFill="1" applyAlignment="1">
      <alignment vertical="center"/>
    </xf>
    <xf numFmtId="3" fontId="0" fillId="2" borderId="0" xfId="0" applyNumberFormat="1" applyFill="1" applyAlignment="1">
      <alignment horizontal="right" vertical="center" indent="3"/>
    </xf>
    <xf numFmtId="3" fontId="0" fillId="2" borderId="13" xfId="0" applyNumberFormat="1" applyFill="1" applyBorder="1" applyAlignment="1">
      <alignment horizontal="right" vertical="center" indent="3"/>
    </xf>
    <xf numFmtId="0" fontId="72" fillId="2" borderId="0" xfId="7" applyFont="1" applyFill="1" applyAlignment="1">
      <alignment horizontal="right" vertical="center" wrapText="1"/>
    </xf>
    <xf numFmtId="0" fontId="73" fillId="2" borderId="0" xfId="0" applyFont="1" applyFill="1" applyAlignment="1">
      <alignment horizontal="right" vertical="center" wrapText="1"/>
    </xf>
    <xf numFmtId="3" fontId="33" fillId="2" borderId="3" xfId="0" applyNumberFormat="1" applyFont="1" applyFill="1" applyBorder="1" applyAlignment="1">
      <alignment horizontal="right" vertical="center"/>
    </xf>
    <xf numFmtId="0" fontId="70" fillId="2" borderId="0" xfId="0" applyFont="1" applyFill="1" applyAlignment="1">
      <alignment horizontal="right" vertical="center" wrapText="1"/>
    </xf>
    <xf numFmtId="164" fontId="74" fillId="2" borderId="0" xfId="0" applyNumberFormat="1" applyFont="1" applyFill="1" applyAlignment="1">
      <alignment horizontal="left" vertical="center" indent="2"/>
    </xf>
    <xf numFmtId="164" fontId="74" fillId="2" borderId="0" xfId="0" applyNumberFormat="1" applyFont="1" applyFill="1" applyAlignment="1">
      <alignment horizontal="left" vertical="center" wrapText="1" indent="2"/>
    </xf>
    <xf numFmtId="164" fontId="74" fillId="2" borderId="4" xfId="0" applyNumberFormat="1" applyFont="1" applyFill="1" applyBorder="1" applyAlignment="1">
      <alignment horizontal="left" vertical="center" indent="2"/>
    </xf>
    <xf numFmtId="3" fontId="0" fillId="2" borderId="4" xfId="0" applyNumberFormat="1" applyFill="1" applyBorder="1" applyAlignment="1">
      <alignment horizontal="right" vertical="center" indent="3"/>
    </xf>
    <xf numFmtId="3" fontId="0" fillId="2" borderId="10" xfId="0" applyNumberFormat="1" applyFill="1" applyBorder="1" applyAlignment="1">
      <alignment horizontal="right" vertical="center" indent="3"/>
    </xf>
    <xf numFmtId="0" fontId="22" fillId="2" borderId="0" xfId="0" applyFont="1" applyFill="1" applyAlignment="1">
      <alignment vertical="center"/>
    </xf>
    <xf numFmtId="0" fontId="70" fillId="2" borderId="0" xfId="0" applyFont="1" applyFill="1" applyAlignment="1">
      <alignment vertical="center"/>
    </xf>
    <xf numFmtId="164" fontId="52" fillId="2" borderId="24" xfId="0" applyNumberFormat="1" applyFont="1" applyFill="1" applyBorder="1" applyAlignment="1">
      <alignment horizontal="center"/>
    </xf>
    <xf numFmtId="164" fontId="31" fillId="2" borderId="3" xfId="0" applyNumberFormat="1" applyFont="1" applyFill="1" applyBorder="1" applyAlignment="1">
      <alignment horizontal="right" vertical="center"/>
    </xf>
    <xf numFmtId="164" fontId="31" fillId="2" borderId="7" xfId="0" applyNumberFormat="1" applyFont="1" applyFill="1" applyBorder="1" applyAlignment="1">
      <alignment horizontal="right" vertical="center"/>
    </xf>
    <xf numFmtId="164" fontId="31" fillId="2" borderId="8" xfId="0" applyNumberFormat="1" applyFont="1" applyFill="1" applyBorder="1" applyAlignment="1">
      <alignment horizontal="right" vertical="center"/>
    </xf>
    <xf numFmtId="164" fontId="6" fillId="2" borderId="44" xfId="0" applyNumberFormat="1" applyFont="1" applyFill="1" applyBorder="1" applyAlignment="1">
      <alignment horizontal="right" vertical="center"/>
    </xf>
    <xf numFmtId="164" fontId="6" fillId="2" borderId="45" xfId="0" applyNumberFormat="1" applyFont="1" applyFill="1" applyBorder="1" applyAlignment="1">
      <alignment horizontal="right" vertical="center"/>
    </xf>
    <xf numFmtId="164" fontId="6" fillId="2" borderId="4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75" fillId="2" borderId="12" xfId="1" applyNumberFormat="1" applyFont="1" applyFill="1" applyBorder="1" applyAlignment="1">
      <alignment horizontal="right" vertical="center"/>
    </xf>
    <xf numFmtId="3" fontId="75" fillId="2" borderId="0" xfId="1" applyNumberFormat="1" applyFont="1" applyFill="1" applyBorder="1" applyAlignment="1">
      <alignment horizontal="right" vertical="center"/>
    </xf>
    <xf numFmtId="3" fontId="75" fillId="2" borderId="12" xfId="1" applyNumberFormat="1" applyFont="1" applyFill="1" applyBorder="1" applyAlignment="1">
      <alignment horizontal="right" vertical="center"/>
    </xf>
    <xf numFmtId="3" fontId="75" fillId="2" borderId="13" xfId="1" applyNumberFormat="1" applyFont="1" applyFill="1" applyBorder="1" applyAlignment="1">
      <alignment horizontal="right" vertical="center"/>
    </xf>
    <xf numFmtId="3" fontId="75" fillId="2" borderId="0" xfId="1" applyNumberFormat="1" applyFont="1" applyFill="1" applyAlignment="1">
      <alignment horizontal="right" vertical="center"/>
    </xf>
    <xf numFmtId="3" fontId="75" fillId="2" borderId="3" xfId="1" applyNumberFormat="1" applyFont="1" applyFill="1" applyBorder="1" applyAlignment="1">
      <alignment horizontal="right" vertical="center"/>
    </xf>
    <xf numFmtId="3" fontId="75" fillId="2" borderId="7" xfId="1" applyNumberFormat="1" applyFont="1" applyFill="1" applyBorder="1" applyAlignment="1">
      <alignment horizontal="right" vertical="center"/>
    </xf>
    <xf numFmtId="0" fontId="5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166" fontId="0" fillId="2" borderId="0" xfId="1" applyNumberFormat="1" applyFont="1" applyFill="1" applyBorder="1" applyAlignment="1">
      <alignment horizontal="right" vertical="center"/>
    </xf>
    <xf numFmtId="166" fontId="61" fillId="2" borderId="12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 applyAlignment="1">
      <alignment horizontal="right" vertical="center"/>
    </xf>
    <xf numFmtId="3" fontId="61" fillId="2" borderId="12" xfId="1" applyNumberFormat="1" applyFont="1" applyFill="1" applyBorder="1" applyAlignment="1">
      <alignment horizontal="right" vertical="center"/>
    </xf>
    <xf numFmtId="3" fontId="61" fillId="2" borderId="13" xfId="1" applyNumberFormat="1" applyFont="1" applyFill="1" applyBorder="1" applyAlignment="1">
      <alignment horizontal="right" vertical="center"/>
    </xf>
    <xf numFmtId="3" fontId="61" fillId="2" borderId="0" xfId="1" applyNumberFormat="1" applyFont="1" applyFill="1" applyBorder="1" applyAlignment="1">
      <alignment horizontal="right" vertical="center"/>
    </xf>
    <xf numFmtId="3" fontId="0" fillId="2" borderId="12" xfId="1" applyNumberFormat="1" applyFont="1" applyFill="1" applyBorder="1" applyAlignment="1">
      <alignment horizontal="right" vertical="center"/>
    </xf>
    <xf numFmtId="164" fontId="0" fillId="2" borderId="0" xfId="0" applyNumberFormat="1" applyFill="1" applyAlignment="1">
      <alignment horizontal="center"/>
    </xf>
    <xf numFmtId="164" fontId="0" fillId="2" borderId="38" xfId="0" applyNumberFormat="1" applyFill="1" applyBorder="1"/>
    <xf numFmtId="164" fontId="0" fillId="2" borderId="17" xfId="0" applyNumberFormat="1" applyFill="1" applyBorder="1"/>
    <xf numFmtId="0" fontId="60" fillId="2" borderId="0" xfId="0" applyFont="1" applyFill="1"/>
    <xf numFmtId="3" fontId="60" fillId="2" borderId="0" xfId="0" applyNumberFormat="1" applyFont="1" applyFill="1"/>
    <xf numFmtId="0" fontId="76" fillId="2" borderId="0" xfId="0" applyFont="1" applyFill="1" applyAlignment="1">
      <alignment wrapText="1"/>
    </xf>
    <xf numFmtId="164" fontId="0" fillId="2" borderId="4" xfId="0" applyNumberFormat="1" applyFill="1" applyBorder="1" applyAlignment="1">
      <alignment horizontal="center"/>
    </xf>
    <xf numFmtId="3" fontId="61" fillId="2" borderId="10" xfId="1" applyNumberFormat="1" applyFont="1" applyFill="1" applyBorder="1" applyAlignment="1">
      <alignment horizontal="right" vertical="center"/>
    </xf>
    <xf numFmtId="3" fontId="0" fillId="2" borderId="4" xfId="1" applyNumberFormat="1" applyFont="1" applyFill="1" applyBorder="1" applyAlignment="1">
      <alignment horizontal="right" vertical="center"/>
    </xf>
    <xf numFmtId="3" fontId="0" fillId="2" borderId="9" xfId="1" applyNumberFormat="1" applyFont="1" applyFill="1" applyBorder="1" applyAlignment="1">
      <alignment horizontal="right" vertical="center"/>
    </xf>
    <xf numFmtId="3" fontId="61" fillId="2" borderId="4" xfId="1" applyNumberFormat="1" applyFont="1" applyFill="1" applyBorder="1" applyAlignment="1">
      <alignment horizontal="right" vertical="center"/>
    </xf>
    <xf numFmtId="164" fontId="28" fillId="2" borderId="5" xfId="0" applyNumberFormat="1" applyFont="1" applyFill="1" applyBorder="1" applyAlignment="1">
      <alignment vertical="center"/>
    </xf>
    <xf numFmtId="164" fontId="77" fillId="2" borderId="5" xfId="0" applyNumberFormat="1" applyFont="1" applyFill="1" applyBorder="1" applyAlignment="1">
      <alignment horizontal="center" vertical="center"/>
    </xf>
    <xf numFmtId="164" fontId="24" fillId="2" borderId="5" xfId="0" applyNumberFormat="1" applyFont="1" applyFill="1" applyBorder="1" applyAlignment="1">
      <alignment horizontal="center"/>
    </xf>
    <xf numFmtId="164" fontId="24" fillId="2" borderId="37" xfId="0" applyNumberFormat="1" applyFont="1" applyFill="1" applyBorder="1" applyAlignment="1">
      <alignment horizontal="center"/>
    </xf>
    <xf numFmtId="164" fontId="0" fillId="2" borderId="35" xfId="0" applyNumberFormat="1" applyFill="1" applyBorder="1"/>
    <xf numFmtId="3" fontId="3" fillId="2" borderId="13" xfId="1" applyNumberFormat="1" applyFont="1" applyFill="1" applyBorder="1" applyAlignment="1">
      <alignment horizontal="right" vertical="center"/>
    </xf>
    <xf numFmtId="164" fontId="66" fillId="2" borderId="0" xfId="0" applyNumberFormat="1" applyFont="1" applyFill="1"/>
    <xf numFmtId="0" fontId="4" fillId="2" borderId="0" xfId="0" applyFont="1" applyFill="1" applyAlignment="1">
      <alignment horizontal="center"/>
    </xf>
    <xf numFmtId="0" fontId="75" fillId="2" borderId="0" xfId="0" applyFont="1" applyFill="1" applyAlignment="1">
      <alignment horizontal="left" vertical="center"/>
    </xf>
    <xf numFmtId="170" fontId="75" fillId="2" borderId="0" xfId="1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vertical="top"/>
    </xf>
    <xf numFmtId="164" fontId="75" fillId="2" borderId="0" xfId="0" applyNumberFormat="1" applyFont="1" applyFill="1"/>
    <xf numFmtId="0" fontId="78" fillId="2" borderId="0" xfId="0" applyFont="1" applyFill="1" applyAlignment="1">
      <alignment horizontal="left" vertical="center" indent="2"/>
    </xf>
    <xf numFmtId="170" fontId="61" fillId="2" borderId="0" xfId="1" applyNumberFormat="1" applyFont="1" applyFill="1" applyBorder="1" applyAlignment="1">
      <alignment horizontal="right" vertical="center"/>
    </xf>
    <xf numFmtId="0" fontId="70" fillId="2" borderId="11" xfId="0" applyFont="1" applyFill="1" applyBorder="1" applyAlignment="1">
      <alignment vertical="top"/>
    </xf>
    <xf numFmtId="0" fontId="61" fillId="2" borderId="4" xfId="0" applyFont="1" applyFill="1" applyBorder="1" applyAlignment="1">
      <alignment horizontal="left" vertical="center"/>
    </xf>
    <xf numFmtId="169" fontId="61" fillId="2" borderId="4" xfId="1" applyNumberFormat="1" applyFont="1" applyFill="1" applyBorder="1" applyAlignment="1">
      <alignment horizontal="right" vertical="center"/>
    </xf>
    <xf numFmtId="170" fontId="61" fillId="2" borderId="4" xfId="1" applyNumberFormat="1" applyFont="1" applyFill="1" applyBorder="1" applyAlignment="1">
      <alignment horizontal="right" vertical="center"/>
    </xf>
    <xf numFmtId="0" fontId="70" fillId="2" borderId="4" xfId="0" applyFont="1" applyFill="1" applyBorder="1" applyAlignment="1">
      <alignment vertical="top"/>
    </xf>
    <xf numFmtId="0" fontId="27" fillId="2" borderId="0" xfId="0" applyFont="1" applyFill="1" applyAlignment="1">
      <alignment vertical="center"/>
    </xf>
    <xf numFmtId="164" fontId="27" fillId="2" borderId="0" xfId="0" applyNumberFormat="1" applyFont="1" applyFill="1" applyAlignment="1">
      <alignment vertical="center"/>
    </xf>
    <xf numFmtId="0" fontId="55" fillId="2" borderId="11" xfId="0" applyFont="1" applyFill="1" applyBorder="1" applyAlignment="1">
      <alignment vertical="center"/>
    </xf>
    <xf numFmtId="167" fontId="61" fillId="2" borderId="0" xfId="0" applyNumberFormat="1" applyFont="1" applyFill="1"/>
    <xf numFmtId="3" fontId="61" fillId="2" borderId="0" xfId="0" applyNumberFormat="1" applyFont="1" applyFill="1"/>
    <xf numFmtId="4" fontId="79" fillId="2" borderId="0" xfId="0" applyNumberFormat="1" applyFont="1" applyFill="1"/>
    <xf numFmtId="0" fontId="67" fillId="2" borderId="29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 vertical="center"/>
    </xf>
    <xf numFmtId="171" fontId="6" fillId="2" borderId="13" xfId="1" applyNumberFormat="1" applyFont="1" applyFill="1" applyBorder="1" applyAlignment="1">
      <alignment horizontal="right" vertical="center"/>
    </xf>
    <xf numFmtId="171" fontId="6" fillId="2" borderId="0" xfId="1" applyNumberFormat="1" applyFont="1" applyFill="1" applyBorder="1" applyAlignment="1">
      <alignment horizontal="right" vertical="center"/>
    </xf>
    <xf numFmtId="171" fontId="4" fillId="2" borderId="0" xfId="1" applyNumberFormat="1" applyFont="1" applyFill="1" applyBorder="1" applyAlignment="1">
      <alignment horizontal="right" vertical="center"/>
    </xf>
    <xf numFmtId="166" fontId="20" fillId="2" borderId="52" xfId="1" applyNumberFormat="1" applyFont="1" applyFill="1" applyBorder="1" applyAlignment="1">
      <alignment horizontal="right" vertical="center"/>
    </xf>
    <xf numFmtId="171" fontId="20" fillId="2" borderId="52" xfId="1" applyNumberFormat="1" applyFont="1" applyFill="1" applyBorder="1" applyAlignment="1">
      <alignment horizontal="right" vertical="center"/>
    </xf>
    <xf numFmtId="171" fontId="20" fillId="2" borderId="0" xfId="1" applyNumberFormat="1" applyFont="1" applyFill="1" applyBorder="1" applyAlignment="1">
      <alignment horizontal="right" vertical="center"/>
    </xf>
    <xf numFmtId="171" fontId="1" fillId="2" borderId="0" xfId="1" applyNumberFormat="1" applyFont="1" applyFill="1" applyBorder="1" applyAlignment="1">
      <alignment horizontal="right" vertical="center"/>
    </xf>
    <xf numFmtId="171" fontId="1" fillId="2" borderId="0" xfId="0" applyNumberFormat="1" applyFont="1" applyFill="1" applyAlignment="1">
      <alignment horizontal="right" vertical="center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/>
    </xf>
    <xf numFmtId="166" fontId="61" fillId="2" borderId="52" xfId="1" applyNumberFormat="1" applyFont="1" applyFill="1" applyBorder="1" applyAlignment="1">
      <alignment horizontal="right" vertical="center"/>
    </xf>
    <xf numFmtId="171" fontId="61" fillId="2" borderId="0" xfId="1" applyNumberFormat="1" applyFont="1" applyFill="1" applyBorder="1" applyAlignment="1">
      <alignment horizontal="right" vertical="center"/>
    </xf>
    <xf numFmtId="171" fontId="0" fillId="2" borderId="0" xfId="0" applyNumberFormat="1" applyFill="1" applyAlignment="1">
      <alignment horizontal="right" vertical="center"/>
    </xf>
    <xf numFmtId="171" fontId="0" fillId="2" borderId="0" xfId="0" applyNumberFormat="1" applyFill="1" applyAlignment="1">
      <alignment horizontal="right" vertical="top"/>
    </xf>
    <xf numFmtId="164" fontId="80" fillId="2" borderId="0" xfId="0" applyNumberFormat="1" applyFont="1" applyFill="1" applyAlignment="1">
      <alignment horizontal="right" vertical="center" indent="2"/>
    </xf>
    <xf numFmtId="171" fontId="0" fillId="2" borderId="16" xfId="0" applyNumberFormat="1" applyFill="1" applyBorder="1" applyAlignment="1">
      <alignment horizontal="right" vertical="center"/>
    </xf>
    <xf numFmtId="0" fontId="15" fillId="2" borderId="19" xfId="0" applyFont="1" applyFill="1" applyBorder="1"/>
    <xf numFmtId="0" fontId="15" fillId="2" borderId="39" xfId="0" applyFont="1" applyFill="1" applyBorder="1"/>
    <xf numFmtId="171" fontId="20" fillId="2" borderId="4" xfId="1" applyNumberFormat="1" applyFont="1" applyFill="1" applyBorder="1" applyAlignment="1">
      <alignment horizontal="right" vertical="center"/>
    </xf>
    <xf numFmtId="171" fontId="0" fillId="2" borderId="19" xfId="0" applyNumberFormat="1" applyFill="1" applyBorder="1" applyAlignment="1">
      <alignment horizontal="right" vertical="center"/>
    </xf>
    <xf numFmtId="171" fontId="1" fillId="2" borderId="34" xfId="1" applyNumberFormat="1" applyFont="1" applyFill="1" applyBorder="1" applyAlignment="1">
      <alignment horizontal="right" vertical="center"/>
    </xf>
    <xf numFmtId="171" fontId="0" fillId="2" borderId="4" xfId="0" applyNumberFormat="1" applyFill="1" applyBorder="1" applyAlignment="1">
      <alignment horizontal="right" vertical="center"/>
    </xf>
    <xf numFmtId="171" fontId="0" fillId="2" borderId="4" xfId="0" applyNumberFormat="1" applyFill="1" applyBorder="1" applyAlignment="1">
      <alignment horizontal="right" vertical="top"/>
    </xf>
    <xf numFmtId="164" fontId="80" fillId="2" borderId="4" xfId="0" applyNumberFormat="1" applyFont="1" applyFill="1" applyBorder="1" applyAlignment="1">
      <alignment horizontal="right" vertical="center" indent="2"/>
    </xf>
    <xf numFmtId="0" fontId="45" fillId="2" borderId="5" xfId="0" applyFont="1" applyFill="1" applyBorder="1" applyAlignment="1">
      <alignment vertical="top"/>
    </xf>
    <xf numFmtId="0" fontId="55" fillId="2" borderId="20" xfId="0" applyFont="1" applyFill="1" applyBorder="1" applyAlignment="1">
      <alignment vertical="top"/>
    </xf>
    <xf numFmtId="0" fontId="82" fillId="2" borderId="0" xfId="0" applyFont="1" applyFill="1" applyAlignment="1">
      <alignment vertical="center" readingOrder="1"/>
    </xf>
    <xf numFmtId="0" fontId="0" fillId="2" borderId="0" xfId="0" applyFill="1" applyAlignment="1">
      <alignment wrapText="1"/>
    </xf>
    <xf numFmtId="164" fontId="18" fillId="2" borderId="0" xfId="0" applyNumberFormat="1" applyFont="1" applyFill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right" vertical="center" wrapText="1" indent="1"/>
    </xf>
    <xf numFmtId="3" fontId="0" fillId="2" borderId="0" xfId="0" applyNumberFormat="1" applyFill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166" fontId="15" fillId="2" borderId="0" xfId="1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48" fillId="2" borderId="14" xfId="0" applyNumberFormat="1" applyFont="1" applyFill="1" applyBorder="1" applyAlignment="1">
      <alignment horizontal="right" vertical="center"/>
    </xf>
    <xf numFmtId="166" fontId="33" fillId="2" borderId="0" xfId="1" applyNumberFormat="1" applyFont="1" applyFill="1" applyBorder="1" applyAlignment="1">
      <alignment horizontal="center" vertical="center"/>
    </xf>
    <xf numFmtId="0" fontId="15" fillId="2" borderId="37" xfId="0" applyFont="1" applyFill="1" applyBorder="1"/>
    <xf numFmtId="0" fontId="15" fillId="2" borderId="22" xfId="0" applyFont="1" applyFill="1" applyBorder="1"/>
    <xf numFmtId="0" fontId="15" fillId="2" borderId="5" xfId="0" applyFont="1" applyFill="1" applyBorder="1"/>
    <xf numFmtId="0" fontId="15" fillId="2" borderId="37" xfId="0" applyFont="1" applyFill="1" applyBorder="1" applyAlignment="1">
      <alignment horizontal="center" vertical="center"/>
    </xf>
    <xf numFmtId="164" fontId="81" fillId="2" borderId="0" xfId="0" applyNumberFormat="1" applyFont="1" applyFill="1" applyAlignment="1">
      <alignment horizontal="left" vertical="center"/>
    </xf>
    <xf numFmtId="3" fontId="4" fillId="2" borderId="4" xfId="0" applyNumberFormat="1" applyFont="1" applyFill="1" applyBorder="1" applyAlignment="1">
      <alignment horizontal="right" vertical="center" indent="3"/>
    </xf>
    <xf numFmtId="166" fontId="18" fillId="2" borderId="0" xfId="4" applyFont="1" applyFill="1" applyBorder="1" applyAlignment="1">
      <alignment horizontal="right" vertical="center"/>
    </xf>
    <xf numFmtId="164" fontId="21" fillId="2" borderId="0" xfId="0" applyNumberFormat="1" applyFont="1" applyFill="1"/>
    <xf numFmtId="0" fontId="17" fillId="2" borderId="4" xfId="7" applyFont="1" applyFill="1" applyBorder="1" applyAlignment="1">
      <alignment horizontal="right" vertical="center"/>
    </xf>
    <xf numFmtId="49" fontId="17" fillId="2" borderId="4" xfId="7" applyNumberFormat="1" applyFont="1" applyFill="1" applyBorder="1" applyAlignment="1">
      <alignment horizontal="right" vertical="center"/>
    </xf>
    <xf numFmtId="3" fontId="17" fillId="2" borderId="0" xfId="1" applyNumberFormat="1" applyFont="1" applyFill="1" applyAlignment="1">
      <alignment vertical="center" wrapText="1"/>
    </xf>
    <xf numFmtId="3" fontId="17" fillId="2" borderId="4" xfId="1" applyNumberFormat="1" applyFont="1" applyFill="1" applyBorder="1" applyAlignment="1">
      <alignment vertical="center" wrapText="1"/>
    </xf>
    <xf numFmtId="3" fontId="21" fillId="2" borderId="0" xfId="1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top"/>
    </xf>
    <xf numFmtId="0" fontId="58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164" fontId="86" fillId="2" borderId="6" xfId="0" applyNumberFormat="1" applyFont="1" applyFill="1" applyBorder="1" applyAlignment="1">
      <alignment horizontal="right"/>
    </xf>
    <xf numFmtId="164" fontId="87" fillId="2" borderId="5" xfId="0" applyNumberFormat="1" applyFont="1" applyFill="1" applyBorder="1" applyAlignment="1">
      <alignment horizontal="right" vertical="center"/>
    </xf>
    <xf numFmtId="165" fontId="21" fillId="2" borderId="0" xfId="5" applyNumberFormat="1" applyFont="1" applyFill="1" applyBorder="1" applyAlignment="1" applyProtection="1">
      <alignment horizontal="right" vertical="center"/>
      <protection locked="0"/>
    </xf>
    <xf numFmtId="165" fontId="21" fillId="2" borderId="4" xfId="5" applyNumberFormat="1" applyFont="1" applyFill="1" applyBorder="1" applyAlignment="1" applyProtection="1">
      <alignment horizontal="right" vertical="center"/>
      <protection locked="0"/>
    </xf>
    <xf numFmtId="164" fontId="86" fillId="2" borderId="14" xfId="0" applyNumberFormat="1" applyFont="1" applyFill="1" applyBorder="1" applyAlignment="1">
      <alignment horizontal="right"/>
    </xf>
    <xf numFmtId="164" fontId="87" fillId="2" borderId="11" xfId="0" applyNumberFormat="1" applyFont="1" applyFill="1" applyBorder="1" applyAlignment="1">
      <alignment horizontal="right" vertical="center"/>
    </xf>
    <xf numFmtId="3" fontId="87" fillId="2" borderId="0" xfId="0" applyNumberFormat="1" applyFont="1" applyFill="1" applyAlignment="1">
      <alignment horizontal="right" vertical="center" indent="1"/>
    </xf>
    <xf numFmtId="164" fontId="88" fillId="2" borderId="0" xfId="0" applyNumberFormat="1" applyFont="1" applyFill="1" applyAlignment="1">
      <alignment horizontal="right" vertical="center" indent="1"/>
    </xf>
    <xf numFmtId="164" fontId="88" fillId="2" borderId="4" xfId="0" applyNumberFormat="1" applyFont="1" applyFill="1" applyBorder="1" applyAlignment="1">
      <alignment horizontal="right" vertical="center" indent="1"/>
    </xf>
    <xf numFmtId="164" fontId="89" fillId="2" borderId="6" xfId="0" applyNumberFormat="1" applyFont="1" applyFill="1" applyBorder="1" applyAlignment="1">
      <alignment horizontal="right"/>
    </xf>
    <xf numFmtId="3" fontId="83" fillId="2" borderId="0" xfId="0" applyNumberFormat="1" applyFont="1" applyFill="1" applyAlignment="1">
      <alignment horizontal="right" vertical="center" indent="1"/>
    </xf>
    <xf numFmtId="164" fontId="87" fillId="2" borderId="15" xfId="0" applyNumberFormat="1" applyFont="1" applyFill="1" applyBorder="1" applyAlignment="1">
      <alignment horizontal="right" vertical="center"/>
    </xf>
    <xf numFmtId="164" fontId="90" fillId="2" borderId="6" xfId="0" applyNumberFormat="1" applyFont="1" applyFill="1" applyBorder="1" applyAlignment="1">
      <alignment horizontal="right" vertical="center"/>
    </xf>
    <xf numFmtId="164" fontId="87" fillId="2" borderId="18" xfId="0" applyNumberFormat="1" applyFont="1" applyFill="1" applyBorder="1" applyAlignment="1">
      <alignment horizontal="right" vertical="center"/>
    </xf>
    <xf numFmtId="164" fontId="86" fillId="2" borderId="6" xfId="0" applyNumberFormat="1" applyFont="1" applyFill="1" applyBorder="1" applyAlignment="1">
      <alignment horizontal="right" vertical="top"/>
    </xf>
    <xf numFmtId="0" fontId="21" fillId="2" borderId="16" xfId="6" applyNumberFormat="1" applyFont="1" applyFill="1" applyBorder="1" applyAlignment="1">
      <alignment horizontal="left" vertical="center" indent="1"/>
    </xf>
    <xf numFmtId="0" fontId="21" fillId="2" borderId="19" xfId="6" applyNumberFormat="1" applyFont="1" applyFill="1" applyBorder="1" applyAlignment="1">
      <alignment horizontal="left" vertical="center" indent="1"/>
    </xf>
    <xf numFmtId="0" fontId="91" fillId="2" borderId="16" xfId="6" applyNumberFormat="1" applyFont="1" applyFill="1" applyBorder="1" applyAlignment="1">
      <alignment horizontal="right" vertical="center" indent="1"/>
    </xf>
    <xf numFmtId="0" fontId="91" fillId="2" borderId="19" xfId="6" applyNumberFormat="1" applyFont="1" applyFill="1" applyBorder="1" applyAlignment="1">
      <alignment horizontal="right" vertical="center" indent="1"/>
    </xf>
    <xf numFmtId="3" fontId="17" fillId="2" borderId="58" xfId="0" applyNumberFormat="1" applyFont="1" applyFill="1" applyBorder="1" applyAlignment="1">
      <alignment horizontal="right" vertical="center" indent="5"/>
    </xf>
    <xf numFmtId="164" fontId="86" fillId="2" borderId="6" xfId="0" applyNumberFormat="1" applyFont="1" applyFill="1" applyBorder="1" applyAlignment="1">
      <alignment horizontal="right" vertical="center"/>
    </xf>
    <xf numFmtId="164" fontId="87" fillId="2" borderId="21" xfId="0" applyNumberFormat="1" applyFont="1" applyFill="1" applyBorder="1" applyAlignment="1">
      <alignment horizontal="right" vertical="center"/>
    </xf>
    <xf numFmtId="164" fontId="93" fillId="2" borderId="6" xfId="0" applyNumberFormat="1" applyFont="1" applyFill="1" applyBorder="1" applyAlignment="1">
      <alignment horizontal="right" vertical="center"/>
    </xf>
    <xf numFmtId="0" fontId="33" fillId="2" borderId="62" xfId="0" applyFont="1" applyFill="1" applyBorder="1" applyAlignment="1">
      <alignment horizontal="right" vertical="center" wrapText="1"/>
    </xf>
    <xf numFmtId="0" fontId="58" fillId="2" borderId="54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top"/>
    </xf>
    <xf numFmtId="0" fontId="0" fillId="2" borderId="16" xfId="0" applyFill="1" applyBorder="1"/>
    <xf numFmtId="0" fontId="0" fillId="2" borderId="19" xfId="0" applyFill="1" applyBorder="1"/>
    <xf numFmtId="166" fontId="20" fillId="2" borderId="53" xfId="1" applyNumberFormat="1" applyFont="1" applyFill="1" applyBorder="1" applyAlignment="1">
      <alignment horizontal="right" vertical="center"/>
    </xf>
    <xf numFmtId="1" fontId="15" fillId="2" borderId="0" xfId="0" applyNumberFormat="1" applyFont="1" applyFill="1" applyAlignment="1">
      <alignment horizontal="right" indent="1"/>
    </xf>
    <xf numFmtId="164" fontId="86" fillId="2" borderId="14" xfId="0" applyNumberFormat="1" applyFont="1" applyFill="1" applyBorder="1" applyAlignment="1">
      <alignment horizontal="right" vertical="center"/>
    </xf>
    <xf numFmtId="0" fontId="4" fillId="2" borderId="60" xfId="0" applyFont="1" applyFill="1" applyBorder="1" applyAlignment="1">
      <alignment vertical="center"/>
    </xf>
    <xf numFmtId="0" fontId="4" fillId="2" borderId="60" xfId="0" applyFont="1" applyFill="1" applyBorder="1" applyAlignment="1">
      <alignment horizontal="left" vertical="center"/>
    </xf>
    <xf numFmtId="0" fontId="83" fillId="2" borderId="4" xfId="7" applyFont="1" applyFill="1" applyBorder="1" applyAlignment="1">
      <alignment horizontal="center" vertical="center" wrapText="1" readingOrder="2"/>
    </xf>
    <xf numFmtId="0" fontId="83" fillId="2" borderId="4" xfId="7" applyFont="1" applyFill="1" applyBorder="1" applyAlignment="1">
      <alignment horizontal="center" vertical="center" wrapText="1"/>
    </xf>
    <xf numFmtId="0" fontId="83" fillId="2" borderId="10" xfId="7" applyFont="1" applyFill="1" applyBorder="1" applyAlignment="1">
      <alignment horizontal="center" vertical="center" wrapText="1" readingOrder="2"/>
    </xf>
    <xf numFmtId="3" fontId="95" fillId="2" borderId="0" xfId="8" applyNumberFormat="1" applyFont="1" applyFill="1"/>
    <xf numFmtId="3" fontId="96" fillId="2" borderId="0" xfId="8" applyNumberFormat="1" applyFont="1" applyFill="1"/>
    <xf numFmtId="3" fontId="95" fillId="2" borderId="0" xfId="8" applyNumberFormat="1" applyFont="1" applyFill="1" applyAlignment="1">
      <alignment horizontal="left" vertical="center"/>
    </xf>
    <xf numFmtId="3" fontId="96" fillId="2" borderId="44" xfId="8" applyNumberFormat="1" applyFont="1" applyFill="1" applyBorder="1"/>
    <xf numFmtId="3" fontId="54" fillId="2" borderId="0" xfId="8" applyNumberFormat="1" applyFont="1" applyFill="1"/>
    <xf numFmtId="3" fontId="96" fillId="2" borderId="0" xfId="8" applyNumberFormat="1" applyFont="1" applyFill="1" applyAlignment="1">
      <alignment vertical="center"/>
    </xf>
    <xf numFmtId="3" fontId="96" fillId="2" borderId="44" xfId="8" applyNumberFormat="1" applyFont="1" applyFill="1" applyBorder="1" applyAlignment="1">
      <alignment vertical="center"/>
    </xf>
    <xf numFmtId="3" fontId="95" fillId="2" borderId="0" xfId="8" applyNumberFormat="1" applyFont="1" applyFill="1" applyAlignment="1">
      <alignment horizontal="right" vertical="center"/>
    </xf>
    <xf numFmtId="3" fontId="96" fillId="2" borderId="4" xfId="8" applyNumberFormat="1" applyFont="1" applyFill="1" applyBorder="1"/>
    <xf numFmtId="164" fontId="97" fillId="2" borderId="0" xfId="11" applyFont="1" applyFill="1" applyAlignment="1" applyProtection="1">
      <alignment horizontal="left" vertical="center"/>
      <protection locked="0"/>
    </xf>
    <xf numFmtId="164" fontId="98" fillId="2" borderId="14" xfId="0" applyNumberFormat="1" applyFont="1" applyFill="1" applyBorder="1" applyAlignment="1">
      <alignment horizontal="right" vertical="center"/>
    </xf>
    <xf numFmtId="0" fontId="54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7" fontId="21" fillId="2" borderId="0" xfId="1" applyNumberFormat="1" applyFont="1" applyFill="1" applyBorder="1" applyAlignment="1" applyProtection="1">
      <alignment horizontal="right" vertical="center" indent="3"/>
      <protection locked="0"/>
    </xf>
    <xf numFmtId="3" fontId="4" fillId="2" borderId="12" xfId="1" applyNumberFormat="1" applyFont="1" applyFill="1" applyBorder="1" applyAlignment="1">
      <alignment horizontal="right" vertical="center"/>
    </xf>
    <xf numFmtId="0" fontId="84" fillId="2" borderId="0" xfId="0" applyFont="1" applyFill="1" applyAlignment="1">
      <alignment horizontal="left" vertical="center" wrapText="1"/>
    </xf>
    <xf numFmtId="164" fontId="90" fillId="2" borderId="14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3" borderId="4" xfId="0" applyFill="1" applyBorder="1"/>
    <xf numFmtId="164" fontId="17" fillId="2" borderId="0" xfId="0" applyNumberFormat="1" applyFont="1" applyFill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7" fontId="21" fillId="2" borderId="4" xfId="1" applyNumberFormat="1" applyFont="1" applyFill="1" applyBorder="1" applyAlignment="1" applyProtection="1">
      <alignment horizontal="right" vertical="center" indent="3"/>
      <protection locked="0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71" fillId="2" borderId="0" xfId="0" applyFont="1" applyFill="1" applyAlignment="1" applyProtection="1">
      <alignment vertical="center"/>
      <protection hidden="1"/>
    </xf>
    <xf numFmtId="169" fontId="61" fillId="2" borderId="0" xfId="1" applyNumberFormat="1" applyFont="1" applyFill="1" applyBorder="1" applyAlignment="1" applyProtection="1">
      <alignment vertical="center"/>
      <protection locked="0"/>
    </xf>
    <xf numFmtId="170" fontId="21" fillId="2" borderId="0" xfId="12" applyNumberFormat="1" applyFont="1" applyFill="1" applyAlignment="1">
      <alignment horizontal="left" vertical="center" indent="1"/>
    </xf>
    <xf numFmtId="164" fontId="31" fillId="2" borderId="58" xfId="0" applyNumberFormat="1" applyFont="1" applyFill="1" applyBorder="1" applyAlignment="1">
      <alignment horizontal="right" vertical="center" wrapText="1"/>
    </xf>
    <xf numFmtId="166" fontId="8" fillId="2" borderId="12" xfId="4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4" fontId="62" fillId="2" borderId="4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/>
    <xf numFmtId="0" fontId="4" fillId="2" borderId="4" xfId="0" applyFont="1" applyFill="1" applyBorder="1" applyAlignment="1">
      <alignment vertical="center"/>
    </xf>
    <xf numFmtId="164" fontId="21" fillId="2" borderId="0" xfId="0" applyNumberFormat="1" applyFont="1" applyFill="1" applyAlignment="1">
      <alignment vertical="center"/>
    </xf>
    <xf numFmtId="3" fontId="21" fillId="2" borderId="4" xfId="1" applyNumberFormat="1" applyFont="1" applyFill="1" applyBorder="1" applyAlignment="1">
      <alignment horizontal="right" vertical="center"/>
    </xf>
    <xf numFmtId="0" fontId="99" fillId="2" borderId="0" xfId="0" applyFont="1" applyFill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right"/>
    </xf>
    <xf numFmtId="0" fontId="0" fillId="2" borderId="0" xfId="0" applyFill="1" applyAlignment="1">
      <alignment horizontal="left" vertical="center" indent="1"/>
    </xf>
    <xf numFmtId="0" fontId="66" fillId="2" borderId="0" xfId="0" applyFont="1" applyFill="1" applyAlignment="1">
      <alignment wrapText="1"/>
    </xf>
    <xf numFmtId="0" fontId="66" fillId="2" borderId="0" xfId="0" applyFont="1" applyFill="1" applyAlignment="1">
      <alignment vertical="center"/>
    </xf>
    <xf numFmtId="0" fontId="57" fillId="2" borderId="0" xfId="0" applyFont="1" applyFill="1"/>
    <xf numFmtId="0" fontId="0" fillId="2" borderId="4" xfId="0" applyFill="1" applyBorder="1" applyAlignment="1">
      <alignment horizontal="left" vertical="center"/>
    </xf>
    <xf numFmtId="0" fontId="66" fillId="2" borderId="0" xfId="0" applyFont="1" applyFill="1" applyAlignment="1">
      <alignment vertical="center" wrapText="1"/>
    </xf>
    <xf numFmtId="0" fontId="66" fillId="2" borderId="4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166" fontId="21" fillId="2" borderId="0" xfId="1" applyNumberFormat="1" applyFont="1" applyFill="1" applyAlignment="1">
      <alignment horizontal="left" vertical="center" wrapText="1" indent="1"/>
    </xf>
    <xf numFmtId="166" fontId="21" fillId="2" borderId="4" xfId="1" applyNumberFormat="1" applyFont="1" applyFill="1" applyBorder="1" applyAlignment="1">
      <alignment horizontal="left" vertical="center" wrapText="1" indent="1"/>
    </xf>
    <xf numFmtId="3" fontId="21" fillId="2" borderId="0" xfId="1" applyNumberFormat="1" applyFont="1" applyFill="1" applyAlignment="1">
      <alignment vertical="center" wrapText="1"/>
    </xf>
    <xf numFmtId="3" fontId="21" fillId="2" borderId="4" xfId="1" applyNumberFormat="1" applyFon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/>
    </xf>
    <xf numFmtId="164" fontId="11" fillId="2" borderId="4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top"/>
    </xf>
    <xf numFmtId="3" fontId="21" fillId="3" borderId="4" xfId="0" applyNumberFormat="1" applyFont="1" applyFill="1" applyBorder="1" applyAlignment="1">
      <alignment horizontal="right" vertical="top"/>
    </xf>
    <xf numFmtId="165" fontId="21" fillId="2" borderId="10" xfId="5" applyNumberFormat="1" applyFont="1" applyFill="1" applyBorder="1" applyAlignment="1" applyProtection="1">
      <alignment horizontal="right" vertical="center"/>
      <protection locked="0"/>
    </xf>
    <xf numFmtId="164" fontId="0" fillId="2" borderId="0" xfId="0" applyNumberFormat="1" applyFill="1" applyAlignment="1">
      <alignment vertical="top"/>
    </xf>
    <xf numFmtId="3" fontId="1" fillId="2" borderId="12" xfId="0" applyNumberFormat="1" applyFont="1" applyFill="1" applyBorder="1" applyAlignment="1">
      <alignment horizontal="right" vertical="center"/>
    </xf>
    <xf numFmtId="0" fontId="4" fillId="2" borderId="68" xfId="0" applyFont="1" applyFill="1" applyBorder="1" applyAlignment="1">
      <alignment vertical="center"/>
    </xf>
    <xf numFmtId="170" fontId="61" fillId="2" borderId="0" xfId="1" applyNumberFormat="1" applyFont="1" applyFill="1"/>
    <xf numFmtId="0" fontId="0" fillId="2" borderId="4" xfId="0" applyFill="1" applyBorder="1" applyAlignment="1">
      <alignment vertical="center" wrapText="1"/>
    </xf>
    <xf numFmtId="0" fontId="4" fillId="2" borderId="68" xfId="0" applyFont="1" applyFill="1" applyBorder="1" applyAlignment="1">
      <alignment horizontal="left" vertical="center" indent="1"/>
    </xf>
    <xf numFmtId="3" fontId="4" fillId="2" borderId="68" xfId="0" applyNumberFormat="1" applyFont="1" applyFill="1" applyBorder="1"/>
    <xf numFmtId="0" fontId="4" fillId="2" borderId="12" xfId="0" applyFont="1" applyFill="1" applyBorder="1"/>
    <xf numFmtId="164" fontId="100" fillId="2" borderId="0" xfId="0" applyNumberFormat="1" applyFont="1" applyFill="1" applyAlignment="1">
      <alignment horizontal="right" vertical="center"/>
    </xf>
    <xf numFmtId="164" fontId="100" fillId="2" borderId="4" xfId="0" applyNumberFormat="1" applyFont="1" applyFill="1" applyBorder="1" applyAlignment="1">
      <alignment horizontal="right" vertical="center"/>
    </xf>
    <xf numFmtId="0" fontId="4" fillId="2" borderId="68" xfId="0" applyFont="1" applyFill="1" applyBorder="1" applyAlignment="1">
      <alignment horizontal="center" vertical="center"/>
    </xf>
    <xf numFmtId="164" fontId="8" fillId="2" borderId="68" xfId="0" applyNumberFormat="1" applyFont="1" applyFill="1" applyBorder="1" applyAlignment="1">
      <alignment vertical="center"/>
    </xf>
    <xf numFmtId="0" fontId="4" fillId="2" borderId="68" xfId="0" applyFont="1" applyFill="1" applyBorder="1"/>
    <xf numFmtId="166" fontId="19" fillId="2" borderId="4" xfId="1" applyNumberFormat="1" applyFont="1" applyFill="1" applyBorder="1" applyAlignment="1">
      <alignment horizontal="center"/>
    </xf>
    <xf numFmtId="166" fontId="20" fillId="2" borderId="4" xfId="1" applyNumberFormat="1" applyFont="1" applyFill="1" applyBorder="1" applyAlignment="1">
      <alignment horizontal="center"/>
    </xf>
    <xf numFmtId="3" fontId="18" fillId="2" borderId="4" xfId="1" applyNumberFormat="1" applyFont="1" applyFill="1" applyBorder="1" applyAlignment="1">
      <alignment horizontal="right" vertical="center"/>
    </xf>
    <xf numFmtId="166" fontId="18" fillId="2" borderId="4" xfId="4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>
      <alignment vertical="center"/>
    </xf>
    <xf numFmtId="3" fontId="17" fillId="2" borderId="0" xfId="0" applyNumberFormat="1" applyFont="1" applyFill="1" applyAlignment="1">
      <alignment horizontal="right" vertical="center" indent="4"/>
    </xf>
    <xf numFmtId="0" fontId="102" fillId="2" borderId="0" xfId="13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3" fontId="20" fillId="2" borderId="4" xfId="1" applyNumberFormat="1" applyFont="1" applyFill="1" applyBorder="1" applyAlignment="1">
      <alignment horizontal="right" vertical="center"/>
    </xf>
    <xf numFmtId="166" fontId="61" fillId="2" borderId="4" xfId="1" applyNumberFormat="1" applyFont="1" applyFill="1" applyBorder="1" applyAlignment="1">
      <alignment horizontal="right" vertical="center"/>
    </xf>
    <xf numFmtId="3" fontId="20" fillId="2" borderId="10" xfId="1" applyNumberFormat="1" applyFont="1" applyFill="1" applyBorder="1" applyAlignment="1">
      <alignment horizontal="right" vertical="center"/>
    </xf>
    <xf numFmtId="0" fontId="68" fillId="2" borderId="4" xfId="0" applyFont="1" applyFill="1" applyBorder="1" applyAlignment="1">
      <alignment horizontal="right" vertical="center" wrapText="1"/>
    </xf>
    <xf numFmtId="0" fontId="22" fillId="2" borderId="37" xfId="0" applyFont="1" applyFill="1" applyBorder="1" applyAlignment="1">
      <alignment vertical="center"/>
    </xf>
    <xf numFmtId="166" fontId="20" fillId="2" borderId="10" xfId="1" applyNumberFormat="1" applyFont="1" applyFill="1" applyBorder="1" applyAlignment="1">
      <alignment horizontal="right" vertical="center"/>
    </xf>
    <xf numFmtId="3" fontId="1" fillId="2" borderId="4" xfId="1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164" fontId="88" fillId="2" borderId="14" xfId="0" applyNumberFormat="1" applyFont="1" applyFill="1" applyBorder="1" applyAlignment="1">
      <alignment horizontal="right" vertical="center"/>
    </xf>
    <xf numFmtId="166" fontId="0" fillId="2" borderId="4" xfId="1" applyNumberFormat="1" applyFont="1" applyFill="1" applyBorder="1" applyAlignment="1">
      <alignment horizontal="right" vertical="center"/>
    </xf>
    <xf numFmtId="3" fontId="3" fillId="2" borderId="10" xfId="1" applyNumberFormat="1" applyFont="1" applyFill="1" applyBorder="1" applyAlignment="1">
      <alignment horizontal="right" vertical="center"/>
    </xf>
    <xf numFmtId="0" fontId="70" fillId="2" borderId="4" xfId="0" applyFont="1" applyFill="1" applyBorder="1" applyAlignment="1">
      <alignment vertical="center" wrapText="1"/>
    </xf>
    <xf numFmtId="171" fontId="20" fillId="2" borderId="13" xfId="1" applyNumberFormat="1" applyFont="1" applyFill="1" applyBorder="1" applyAlignment="1">
      <alignment horizontal="right" vertical="center"/>
    </xf>
    <xf numFmtId="3" fontId="21" fillId="2" borderId="0" xfId="1" applyNumberFormat="1" applyFont="1" applyFill="1" applyBorder="1" applyAlignment="1">
      <alignment vertical="center"/>
    </xf>
    <xf numFmtId="3" fontId="21" fillId="2" borderId="4" xfId="1" applyNumberFormat="1" applyFont="1" applyFill="1" applyBorder="1" applyAlignment="1">
      <alignment vertical="center"/>
    </xf>
    <xf numFmtId="164" fontId="21" fillId="2" borderId="4" xfId="0" applyNumberFormat="1" applyFont="1" applyFill="1" applyBorder="1" applyAlignment="1">
      <alignment vertical="center"/>
    </xf>
    <xf numFmtId="166" fontId="101" fillId="2" borderId="0" xfId="1" applyNumberFormat="1" applyFont="1" applyFill="1" applyBorder="1" applyAlignment="1">
      <alignment vertical="center" readingOrder="2"/>
    </xf>
    <xf numFmtId="164" fontId="11" fillId="2" borderId="0" xfId="0" applyNumberFormat="1" applyFont="1" applyFill="1" applyAlignment="1">
      <alignment vertical="center" readingOrder="2"/>
    </xf>
    <xf numFmtId="166" fontId="11" fillId="2" borderId="0" xfId="1" applyNumberFormat="1" applyFont="1" applyFill="1" applyBorder="1" applyAlignment="1">
      <alignment vertical="center" readingOrder="2"/>
    </xf>
    <xf numFmtId="166" fontId="14" fillId="2" borderId="0" xfId="1" applyNumberFormat="1" applyFont="1" applyFill="1" applyBorder="1" applyAlignment="1">
      <alignment horizontal="right" vertical="center" readingOrder="2"/>
    </xf>
    <xf numFmtId="166" fontId="101" fillId="2" borderId="0" xfId="1" applyNumberFormat="1" applyFont="1" applyFill="1" applyBorder="1" applyAlignment="1">
      <alignment horizontal="right" vertical="center" readingOrder="2"/>
    </xf>
    <xf numFmtId="3" fontId="0" fillId="2" borderId="4" xfId="0" applyNumberFormat="1" applyFill="1" applyBorder="1"/>
    <xf numFmtId="164" fontId="56" fillId="2" borderId="22" xfId="0" applyNumberFormat="1" applyFont="1" applyFill="1" applyBorder="1" applyAlignment="1">
      <alignment horizontal="right" vertical="center"/>
    </xf>
    <xf numFmtId="3" fontId="33" fillId="2" borderId="0" xfId="0" applyNumberFormat="1" applyFont="1" applyFill="1" applyAlignment="1">
      <alignment horizontal="right" vertical="center" indent="7"/>
    </xf>
    <xf numFmtId="0" fontId="0" fillId="2" borderId="68" xfId="0" applyFill="1" applyBorder="1"/>
    <xf numFmtId="0" fontId="0" fillId="3" borderId="0" xfId="0" applyFill="1" applyAlignment="1">
      <alignment vertical="center"/>
    </xf>
    <xf numFmtId="0" fontId="4" fillId="2" borderId="69" xfId="0" applyFont="1" applyFill="1" applyBorder="1" applyAlignment="1">
      <alignment horizontal="right" vertical="center"/>
    </xf>
    <xf numFmtId="0" fontId="4" fillId="2" borderId="68" xfId="0" applyFont="1" applyFill="1" applyBorder="1" applyAlignment="1">
      <alignment horizontal="right" vertical="center"/>
    </xf>
    <xf numFmtId="0" fontId="0" fillId="2" borderId="68" xfId="0" applyFill="1" applyBorder="1" applyAlignment="1">
      <alignment horizontal="center"/>
    </xf>
    <xf numFmtId="0" fontId="66" fillId="2" borderId="4" xfId="0" applyFont="1" applyFill="1" applyBorder="1" applyAlignment="1">
      <alignment vertical="center"/>
    </xf>
    <xf numFmtId="3" fontId="4" fillId="2" borderId="69" xfId="1" applyNumberFormat="1" applyFont="1" applyFill="1" applyBorder="1" applyAlignment="1">
      <alignment vertical="center"/>
    </xf>
    <xf numFmtId="3" fontId="0" fillId="2" borderId="0" xfId="1" applyNumberFormat="1" applyFont="1" applyFill="1" applyAlignment="1">
      <alignment vertical="center"/>
    </xf>
    <xf numFmtId="3" fontId="0" fillId="2" borderId="4" xfId="1" applyNumberFormat="1" applyFont="1" applyFill="1" applyBorder="1" applyAlignment="1">
      <alignment vertical="center"/>
    </xf>
    <xf numFmtId="0" fontId="0" fillId="2" borderId="69" xfId="0" applyFill="1" applyBorder="1"/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66" fillId="2" borderId="4" xfId="0" applyFont="1" applyFill="1" applyBorder="1" applyAlignment="1">
      <alignment wrapText="1"/>
    </xf>
    <xf numFmtId="0" fontId="57" fillId="2" borderId="0" xfId="0" applyFont="1" applyFill="1" applyAlignment="1">
      <alignment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/>
    <xf numFmtId="0" fontId="22" fillId="2" borderId="69" xfId="0" applyFont="1" applyFill="1" applyBorder="1" applyAlignment="1">
      <alignment vertical="center"/>
    </xf>
    <xf numFmtId="164" fontId="93" fillId="2" borderId="73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2" borderId="65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99" fillId="2" borderId="68" xfId="0" applyFont="1" applyFill="1" applyBorder="1" applyAlignment="1">
      <alignment vertical="center"/>
    </xf>
    <xf numFmtId="166" fontId="17" fillId="2" borderId="69" xfId="1" applyNumberFormat="1" applyFont="1" applyFill="1" applyBorder="1" applyAlignment="1">
      <alignment vertical="center" wrapText="1"/>
    </xf>
    <xf numFmtId="3" fontId="17" fillId="2" borderId="69" xfId="1" applyNumberFormat="1" applyFont="1" applyFill="1" applyBorder="1" applyAlignment="1">
      <alignment vertical="center" wrapText="1"/>
    </xf>
    <xf numFmtId="3" fontId="17" fillId="2" borderId="69" xfId="1" applyNumberFormat="1" applyFont="1" applyFill="1" applyBorder="1" applyAlignment="1">
      <alignment vertical="center"/>
    </xf>
    <xf numFmtId="3" fontId="17" fillId="2" borderId="70" xfId="1" applyNumberFormat="1" applyFont="1" applyFill="1" applyBorder="1" applyAlignment="1">
      <alignment vertical="center" wrapText="1"/>
    </xf>
    <xf numFmtId="3" fontId="17" fillId="2" borderId="13" xfId="1" applyNumberFormat="1" applyFont="1" applyFill="1" applyBorder="1" applyAlignment="1">
      <alignment vertical="center" wrapText="1"/>
    </xf>
    <xf numFmtId="3" fontId="17" fillId="2" borderId="10" xfId="1" applyNumberFormat="1" applyFont="1" applyFill="1" applyBorder="1" applyAlignment="1">
      <alignment vertical="center" wrapText="1"/>
    </xf>
    <xf numFmtId="170" fontId="0" fillId="2" borderId="0" xfId="1" applyNumberFormat="1" applyFont="1" applyFill="1" applyAlignment="1">
      <alignment vertical="center"/>
    </xf>
    <xf numFmtId="170" fontId="0" fillId="2" borderId="4" xfId="1" applyNumberFormat="1" applyFont="1" applyFill="1" applyBorder="1" applyAlignment="1">
      <alignment vertical="center"/>
    </xf>
    <xf numFmtId="3" fontId="4" fillId="2" borderId="69" xfId="0" applyNumberFormat="1" applyFont="1" applyFill="1" applyBorder="1" applyAlignment="1">
      <alignment horizontal="right" vertical="center" indent="3"/>
    </xf>
    <xf numFmtId="3" fontId="0" fillId="2" borderId="9" xfId="0" applyNumberFormat="1" applyFill="1" applyBorder="1" applyAlignment="1">
      <alignment horizontal="right" vertical="center" indent="3"/>
    </xf>
    <xf numFmtId="167" fontId="21" fillId="2" borderId="4" xfId="1" applyNumberFormat="1" applyFont="1" applyFill="1" applyBorder="1" applyAlignment="1">
      <alignment horizontal="right" vertical="center" indent="3"/>
    </xf>
    <xf numFmtId="165" fontId="17" fillId="2" borderId="70" xfId="5" applyNumberFormat="1" applyFont="1" applyFill="1" applyBorder="1" applyAlignment="1" applyProtection="1">
      <alignment horizontal="right" vertical="center"/>
      <protection locked="0"/>
    </xf>
    <xf numFmtId="165" fontId="17" fillId="2" borderId="69" xfId="5" applyNumberFormat="1" applyFont="1" applyFill="1" applyBorder="1" applyAlignment="1" applyProtection="1">
      <alignment horizontal="right" vertical="center"/>
      <protection locked="0"/>
    </xf>
    <xf numFmtId="165" fontId="17" fillId="2" borderId="13" xfId="5" applyNumberFormat="1" applyFont="1" applyFill="1" applyBorder="1" applyAlignment="1" applyProtection="1">
      <alignment horizontal="right" vertical="center"/>
      <protection locked="0"/>
    </xf>
    <xf numFmtId="165" fontId="17" fillId="2" borderId="10" xfId="5" applyNumberFormat="1" applyFont="1" applyFill="1" applyBorder="1" applyAlignment="1" applyProtection="1">
      <alignment horizontal="right" vertical="center"/>
      <protection locked="0"/>
    </xf>
    <xf numFmtId="165" fontId="17" fillId="2" borderId="69" xfId="0" applyNumberFormat="1" applyFont="1" applyFill="1" applyBorder="1" applyAlignment="1">
      <alignment horizontal="right" vertical="center" indent="5"/>
    </xf>
    <xf numFmtId="165" fontId="17" fillId="2" borderId="0" xfId="0" applyNumberFormat="1" applyFont="1" applyFill="1" applyAlignment="1">
      <alignment horizontal="right" vertical="center" indent="5"/>
    </xf>
    <xf numFmtId="165" fontId="21" fillId="2" borderId="0" xfId="0" applyNumberFormat="1" applyFont="1" applyFill="1" applyAlignment="1">
      <alignment horizontal="right" vertical="center" indent="5"/>
    </xf>
    <xf numFmtId="165" fontId="21" fillId="2" borderId="4" xfId="0" applyNumberFormat="1" applyFont="1" applyFill="1" applyBorder="1" applyAlignment="1">
      <alignment horizontal="right" vertical="center" indent="5"/>
    </xf>
    <xf numFmtId="37" fontId="15" fillId="2" borderId="4" xfId="1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right" vertical="center" indent="5"/>
    </xf>
    <xf numFmtId="3" fontId="21" fillId="2" borderId="4" xfId="0" applyNumberFormat="1" applyFont="1" applyFill="1" applyBorder="1" applyAlignment="1">
      <alignment horizontal="right" vertical="center" indent="5"/>
    </xf>
    <xf numFmtId="3" fontId="21" fillId="2" borderId="4" xfId="0" applyNumberFormat="1" applyFont="1" applyFill="1" applyBorder="1" applyAlignment="1">
      <alignment horizontal="center" vertical="center"/>
    </xf>
    <xf numFmtId="1" fontId="17" fillId="2" borderId="69" xfId="2" applyNumberFormat="1" applyFont="1" applyFill="1" applyBorder="1" applyAlignment="1">
      <alignment horizontal="center" vertical="center"/>
    </xf>
    <xf numFmtId="3" fontId="17" fillId="2" borderId="69" xfId="0" applyNumberFormat="1" applyFont="1" applyFill="1" applyBorder="1" applyAlignment="1">
      <alignment horizontal="right" vertical="center" indent="5"/>
    </xf>
    <xf numFmtId="1" fontId="17" fillId="2" borderId="0" xfId="2" applyNumberFormat="1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 indent="5"/>
    </xf>
    <xf numFmtId="1" fontId="21" fillId="2" borderId="0" xfId="2" applyNumberFormat="1" applyFont="1" applyFill="1" applyBorder="1" applyAlignment="1">
      <alignment horizontal="center" vertical="center"/>
    </xf>
    <xf numFmtId="1" fontId="21" fillId="2" borderId="4" xfId="2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right" vertical="center" indent="5"/>
    </xf>
    <xf numFmtId="3" fontId="21" fillId="2" borderId="0" xfId="0" applyNumberFormat="1" applyFont="1" applyFill="1" applyAlignment="1">
      <alignment horizontal="right" vertical="center" indent="4"/>
    </xf>
    <xf numFmtId="3" fontId="21" fillId="2" borderId="13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horizontal="right" vertical="center" indent="4"/>
    </xf>
    <xf numFmtId="0" fontId="22" fillId="2" borderId="37" xfId="0" applyFont="1" applyFill="1" applyBorder="1" applyAlignment="1">
      <alignment vertical="top"/>
    </xf>
    <xf numFmtId="3" fontId="96" fillId="2" borderId="0" xfId="8" applyNumberFormat="1" applyFont="1" applyFill="1" applyAlignment="1">
      <alignment horizontal="right" vertical="center"/>
    </xf>
    <xf numFmtId="0" fontId="71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center" vertical="center" wrapText="1"/>
    </xf>
    <xf numFmtId="3" fontId="4" fillId="2" borderId="69" xfId="0" applyNumberFormat="1" applyFont="1" applyFill="1" applyBorder="1"/>
    <xf numFmtId="3" fontId="4" fillId="2" borderId="70" xfId="0" applyNumberFormat="1" applyFont="1" applyFill="1" applyBorder="1"/>
    <xf numFmtId="3" fontId="4" fillId="2" borderId="71" xfId="0" applyNumberFormat="1" applyFont="1" applyFill="1" applyBorder="1"/>
    <xf numFmtId="3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4" fillId="2" borderId="75" xfId="0" applyNumberFormat="1" applyFont="1" applyFill="1" applyBorder="1"/>
    <xf numFmtId="3" fontId="4" fillId="2" borderId="76" xfId="0" applyNumberFormat="1" applyFont="1" applyFill="1" applyBorder="1"/>
    <xf numFmtId="3" fontId="4" fillId="2" borderId="77" xfId="0" applyNumberFormat="1" applyFont="1" applyFill="1" applyBorder="1"/>
    <xf numFmtId="164" fontId="8" fillId="2" borderId="3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 wrapText="1"/>
    </xf>
    <xf numFmtId="164" fontId="14" fillId="2" borderId="4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57" xfId="0" applyNumberFormat="1" applyFont="1" applyFill="1" applyBorder="1" applyAlignment="1">
      <alignment horizontal="center" vertical="top"/>
    </xf>
    <xf numFmtId="164" fontId="6" fillId="2" borderId="67" xfId="0" applyNumberFormat="1" applyFont="1" applyFill="1" applyBorder="1" applyAlignment="1">
      <alignment horizontal="center" vertical="top"/>
    </xf>
    <xf numFmtId="164" fontId="6" fillId="2" borderId="72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8" fillId="2" borderId="58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wrapText="1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164" fontId="31" fillId="2" borderId="9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32" fillId="2" borderId="8" xfId="0" applyNumberFormat="1" applyFont="1" applyFill="1" applyBorder="1" applyAlignment="1">
      <alignment horizontal="center" vertical="center" wrapText="1"/>
    </xf>
    <xf numFmtId="164" fontId="33" fillId="2" borderId="3" xfId="0" applyNumberFormat="1" applyFont="1" applyFill="1" applyBorder="1" applyAlignment="1">
      <alignment horizontal="center" vertical="center" wrapText="1"/>
    </xf>
    <xf numFmtId="164" fontId="33" fillId="2" borderId="7" xfId="0" applyNumberFormat="1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4" xfId="0" applyNumberFormat="1" applyFont="1" applyFill="1" applyBorder="1" applyAlignment="1">
      <alignment horizontal="center" vertical="center" wrapText="1"/>
    </xf>
    <xf numFmtId="164" fontId="33" fillId="2" borderId="9" xfId="0" applyNumberFormat="1" applyFont="1" applyFill="1" applyBorder="1" applyAlignment="1">
      <alignment horizontal="center" vertical="center" wrapText="1"/>
    </xf>
    <xf numFmtId="164" fontId="10" fillId="2" borderId="58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2" borderId="58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42" fillId="2" borderId="3" xfId="0" applyNumberFormat="1" applyFont="1" applyFill="1" applyBorder="1" applyAlignment="1">
      <alignment horizontal="right" vertical="center" wrapText="1"/>
    </xf>
    <xf numFmtId="164" fontId="42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top"/>
    </xf>
    <xf numFmtId="164" fontId="92" fillId="2" borderId="16" xfId="0" applyNumberFormat="1" applyFont="1" applyFill="1" applyBorder="1" applyAlignment="1">
      <alignment horizontal="center" vertical="center"/>
    </xf>
    <xf numFmtId="164" fontId="51" fillId="2" borderId="17" xfId="0" applyNumberFormat="1" applyFont="1" applyFill="1" applyBorder="1" applyAlignment="1">
      <alignment horizontal="center"/>
    </xf>
    <xf numFmtId="164" fontId="30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9" fillId="2" borderId="3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42" fillId="2" borderId="4" xfId="0" applyNumberFormat="1" applyFont="1" applyFill="1" applyBorder="1" applyAlignment="1">
      <alignment horizontal="right" vertical="center" wrapText="1"/>
    </xf>
    <xf numFmtId="164" fontId="6" fillId="2" borderId="59" xfId="0" applyNumberFormat="1" applyFont="1" applyFill="1" applyBorder="1" applyAlignment="1">
      <alignment horizontal="center" vertical="top"/>
    </xf>
    <xf numFmtId="164" fontId="5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7" fillId="2" borderId="3" xfId="0" applyFont="1" applyFill="1" applyBorder="1" applyAlignment="1">
      <alignment horizontal="right" vertical="center"/>
    </xf>
    <xf numFmtId="0" fontId="57" fillId="2" borderId="4" xfId="0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vertical="center"/>
    </xf>
    <xf numFmtId="0" fontId="58" fillId="2" borderId="15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33" fillId="2" borderId="3" xfId="0" applyNumberFormat="1" applyFont="1" applyFill="1" applyBorder="1" applyAlignment="1">
      <alignment horizontal="right" vertical="center" wrapText="1"/>
    </xf>
    <xf numFmtId="164" fontId="33" fillId="2" borderId="4" xfId="0" applyNumberFormat="1" applyFont="1" applyFill="1" applyBorder="1" applyAlignment="1">
      <alignment horizontal="right" vertical="center" wrapText="1"/>
    </xf>
    <xf numFmtId="164" fontId="63" fillId="2" borderId="3" xfId="0" applyNumberFormat="1" applyFont="1" applyFill="1" applyBorder="1" applyAlignment="1">
      <alignment horizontal="right" vertical="center" wrapText="1"/>
    </xf>
    <xf numFmtId="164" fontId="59" fillId="2" borderId="4" xfId="0" applyNumberFormat="1" applyFont="1" applyFill="1" applyBorder="1" applyAlignment="1">
      <alignment horizontal="right" vertical="center" wrapText="1"/>
    </xf>
    <xf numFmtId="164" fontId="57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 vertical="center"/>
    </xf>
    <xf numFmtId="164" fontId="4" fillId="2" borderId="67" xfId="0" applyNumberFormat="1" applyFont="1" applyFill="1" applyBorder="1" applyAlignment="1">
      <alignment horizontal="center" vertical="center"/>
    </xf>
    <xf numFmtId="164" fontId="4" fillId="2" borderId="72" xfId="0" applyNumberFormat="1" applyFont="1" applyFill="1" applyBorder="1" applyAlignment="1">
      <alignment horizontal="center" vertical="center"/>
    </xf>
    <xf numFmtId="164" fontId="62" fillId="2" borderId="3" xfId="0" applyNumberFormat="1" applyFont="1" applyFill="1" applyBorder="1" applyAlignment="1">
      <alignment horizontal="left" vertical="center" wrapText="1"/>
    </xf>
    <xf numFmtId="164" fontId="62" fillId="2" borderId="4" xfId="0" applyNumberFormat="1" applyFont="1" applyFill="1" applyBorder="1" applyAlignment="1">
      <alignment horizontal="left" vertical="center" wrapText="1"/>
    </xf>
    <xf numFmtId="0" fontId="33" fillId="2" borderId="28" xfId="0" applyFont="1" applyFill="1" applyBorder="1" applyAlignment="1">
      <alignment horizontal="left" vertical="center" wrapText="1"/>
    </xf>
    <xf numFmtId="0" fontId="33" fillId="2" borderId="33" xfId="0" applyFont="1" applyFill="1" applyBorder="1" applyAlignment="1">
      <alignment horizontal="left" vertical="center" wrapText="1"/>
    </xf>
    <xf numFmtId="0" fontId="33" fillId="2" borderId="34" xfId="0" applyFont="1" applyFill="1" applyBorder="1" applyAlignment="1">
      <alignment horizontal="left" vertical="center" wrapText="1"/>
    </xf>
    <xf numFmtId="0" fontId="65" fillId="2" borderId="11" xfId="0" applyFont="1" applyFill="1" applyBorder="1" applyAlignment="1">
      <alignment horizontal="center" vertical="center"/>
    </xf>
    <xf numFmtId="0" fontId="65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58" fillId="2" borderId="28" xfId="0" applyFont="1" applyFill="1" applyBorder="1" applyAlignment="1">
      <alignment horizontal="right" vertical="center"/>
    </xf>
    <xf numFmtId="0" fontId="58" fillId="2" borderId="33" xfId="0" applyFont="1" applyFill="1" applyBorder="1" applyAlignment="1">
      <alignment horizontal="right" vertical="center"/>
    </xf>
    <xf numFmtId="0" fontId="58" fillId="2" borderId="0" xfId="0" applyFont="1" applyFill="1" applyAlignment="1">
      <alignment horizontal="right" vertical="center"/>
    </xf>
    <xf numFmtId="0" fontId="58" fillId="2" borderId="4" xfId="0" applyFont="1" applyFill="1" applyBorder="1" applyAlignment="1">
      <alignment horizontal="right" vertical="center"/>
    </xf>
    <xf numFmtId="0" fontId="33" fillId="2" borderId="48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right" vertical="center" wrapText="1"/>
    </xf>
    <xf numFmtId="0" fontId="33" fillId="2" borderId="13" xfId="0" applyFont="1" applyFill="1" applyBorder="1" applyAlignment="1">
      <alignment horizontal="right" vertical="center" wrapText="1"/>
    </xf>
    <xf numFmtId="0" fontId="67" fillId="2" borderId="30" xfId="0" applyFont="1" applyFill="1" applyBorder="1" applyAlignment="1">
      <alignment horizontal="center" vertical="center"/>
    </xf>
    <xf numFmtId="0" fontId="67" fillId="2" borderId="31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right" vertical="center" wrapText="1"/>
    </xf>
    <xf numFmtId="0" fontId="33" fillId="2" borderId="27" xfId="0" applyFont="1" applyFill="1" applyBorder="1" applyAlignment="1">
      <alignment horizontal="center" vertical="center"/>
    </xf>
    <xf numFmtId="0" fontId="67" fillId="2" borderId="3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7" fillId="2" borderId="61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left" vertical="center" wrapText="1"/>
    </xf>
    <xf numFmtId="0" fontId="94" fillId="4" borderId="4" xfId="0" applyFont="1" applyFill="1" applyBorder="1" applyAlignment="1">
      <alignment horizontal="center" vertical="center"/>
    </xf>
    <xf numFmtId="0" fontId="69" fillId="2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top"/>
    </xf>
    <xf numFmtId="164" fontId="6" fillId="2" borderId="40" xfId="0" applyNumberFormat="1" applyFont="1" applyFill="1" applyBorder="1" applyAlignment="1">
      <alignment horizontal="center" vertical="top"/>
    </xf>
    <xf numFmtId="0" fontId="65" fillId="2" borderId="0" xfId="0" applyFont="1" applyFill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58" fillId="2" borderId="58" xfId="0" applyFont="1" applyFill="1" applyBorder="1" applyAlignment="1">
      <alignment horizontal="right" vertical="center"/>
    </xf>
    <xf numFmtId="0" fontId="58" fillId="2" borderId="10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11" fillId="2" borderId="71" xfId="7" applyFont="1" applyFill="1" applyBorder="1" applyAlignment="1">
      <alignment horizontal="center" vertical="center" wrapText="1" readingOrder="2"/>
    </xf>
    <xf numFmtId="0" fontId="11" fillId="2" borderId="9" xfId="7" applyFont="1" applyFill="1" applyBorder="1" applyAlignment="1">
      <alignment horizontal="center" vertical="center" wrapText="1" readingOrder="2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43" xfId="0" applyNumberFormat="1" applyFont="1" applyFill="1" applyBorder="1" applyAlignment="1">
      <alignment horizontal="center" vertical="center"/>
    </xf>
    <xf numFmtId="164" fontId="52" fillId="2" borderId="23" xfId="0" applyNumberFormat="1" applyFont="1" applyFill="1" applyBorder="1" applyAlignment="1">
      <alignment horizontal="center" vertical="center" wrapText="1"/>
    </xf>
    <xf numFmtId="164" fontId="52" fillId="2" borderId="43" xfId="0" applyNumberFormat="1" applyFont="1" applyFill="1" applyBorder="1" applyAlignment="1">
      <alignment horizontal="center" vertical="center" wrapText="1"/>
    </xf>
    <xf numFmtId="164" fontId="52" fillId="2" borderId="4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164" fontId="42" fillId="2" borderId="3" xfId="0" applyNumberFormat="1" applyFont="1" applyFill="1" applyBorder="1" applyAlignment="1">
      <alignment horizontal="right" vertical="center"/>
    </xf>
    <xf numFmtId="164" fontId="42" fillId="2" borderId="0" xfId="0" applyNumberFormat="1" applyFont="1" applyFill="1" applyAlignment="1">
      <alignment horizontal="right" vertical="center"/>
    </xf>
    <xf numFmtId="164" fontId="42" fillId="2" borderId="4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75" fillId="2" borderId="0" xfId="0" applyNumberFormat="1" applyFont="1" applyFill="1" applyAlignment="1">
      <alignment horizontal="center"/>
    </xf>
    <xf numFmtId="0" fontId="31" fillId="2" borderId="3" xfId="0" applyFont="1" applyFill="1" applyBorder="1" applyAlignment="1">
      <alignment horizontal="right" vertical="center"/>
    </xf>
    <xf numFmtId="0" fontId="31" fillId="2" borderId="4" xfId="0" applyFont="1" applyFill="1" applyBorder="1" applyAlignment="1">
      <alignment horizontal="right" vertical="center"/>
    </xf>
    <xf numFmtId="0" fontId="75" fillId="2" borderId="15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center" wrapText="1"/>
    </xf>
    <xf numFmtId="0" fontId="33" fillId="2" borderId="49" xfId="0" applyFont="1" applyFill="1" applyBorder="1" applyAlignment="1">
      <alignment horizontal="left" vertical="center" wrapText="1"/>
    </xf>
    <xf numFmtId="0" fontId="33" fillId="2" borderId="51" xfId="0" applyFont="1" applyFill="1" applyBorder="1" applyAlignment="1">
      <alignment horizontal="left" vertical="center" wrapText="1"/>
    </xf>
    <xf numFmtId="0" fontId="81" fillId="2" borderId="20" xfId="0" applyFont="1" applyFill="1" applyBorder="1" applyAlignment="1">
      <alignment horizontal="left" vertical="center" wrapText="1"/>
    </xf>
    <xf numFmtId="0" fontId="58" fillId="2" borderId="3" xfId="0" applyFont="1" applyFill="1" applyBorder="1" applyAlignment="1">
      <alignment horizontal="right" vertical="center"/>
    </xf>
    <xf numFmtId="0" fontId="11" fillId="2" borderId="69" xfId="7" applyFont="1" applyFill="1" applyBorder="1" applyAlignment="1">
      <alignment horizontal="center" vertical="center" readingOrder="2"/>
    </xf>
    <xf numFmtId="0" fontId="11" fillId="2" borderId="4" xfId="7" applyFont="1" applyFill="1" applyBorder="1" applyAlignment="1">
      <alignment horizontal="center" vertical="center" readingOrder="2"/>
    </xf>
    <xf numFmtId="0" fontId="3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5" xfId="0" applyFont="1" applyFill="1" applyBorder="1" applyAlignment="1">
      <alignment horizontal="left" vertical="center"/>
    </xf>
    <xf numFmtId="0" fontId="99" fillId="2" borderId="75" xfId="0" applyFont="1" applyFill="1" applyBorder="1" applyAlignment="1">
      <alignment horizontal="right" vertical="center"/>
    </xf>
    <xf numFmtId="0" fontId="99" fillId="2" borderId="4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99" fillId="2" borderId="69" xfId="0" applyFont="1" applyFill="1" applyBorder="1" applyAlignment="1">
      <alignment horizontal="right" vertical="center"/>
    </xf>
    <xf numFmtId="0" fontId="99" fillId="2" borderId="0" xfId="0" applyFont="1" applyFill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left" vertical="center"/>
    </xf>
    <xf numFmtId="164" fontId="17" fillId="2" borderId="0" xfId="0" applyNumberFormat="1" applyFont="1" applyFill="1" applyAlignment="1">
      <alignment horizontal="center" vertical="center" wrapText="1"/>
    </xf>
    <xf numFmtId="164" fontId="17" fillId="2" borderId="69" xfId="0" applyNumberFormat="1" applyFont="1" applyFill="1" applyBorder="1" applyAlignment="1">
      <alignment horizontal="right" vertical="center" wrapText="1"/>
    </xf>
    <xf numFmtId="164" fontId="17" fillId="2" borderId="4" xfId="0" applyNumberFormat="1" applyFont="1" applyFill="1" applyBorder="1" applyAlignment="1">
      <alignment horizontal="right" vertical="center" wrapText="1"/>
    </xf>
    <xf numFmtId="164" fontId="17" fillId="2" borderId="70" xfId="0" applyNumberFormat="1" applyFont="1" applyFill="1" applyBorder="1" applyAlignment="1">
      <alignment horizontal="right" vertical="center" wrapText="1"/>
    </xf>
    <xf numFmtId="164" fontId="17" fillId="2" borderId="10" xfId="0" applyNumberFormat="1" applyFont="1" applyFill="1" applyBorder="1" applyAlignment="1">
      <alignment horizontal="right" vertical="center" wrapText="1"/>
    </xf>
    <xf numFmtId="164" fontId="17" fillId="2" borderId="68" xfId="0" applyNumberFormat="1" applyFont="1" applyFill="1" applyBorder="1" applyAlignment="1">
      <alignment horizontal="center" vertical="center" wrapText="1"/>
    </xf>
    <xf numFmtId="164" fontId="17" fillId="2" borderId="66" xfId="0" applyNumberFormat="1" applyFont="1" applyFill="1" applyBorder="1" applyAlignment="1">
      <alignment horizontal="center" vertical="center" wrapText="1"/>
    </xf>
    <xf numFmtId="164" fontId="17" fillId="2" borderId="69" xfId="0" applyNumberFormat="1" applyFont="1" applyFill="1" applyBorder="1" applyAlignment="1">
      <alignment horizontal="left" vertical="center" wrapText="1"/>
    </xf>
    <xf numFmtId="164" fontId="17" fillId="2" borderId="0" xfId="0" applyNumberFormat="1" applyFont="1" applyFill="1" applyAlignment="1">
      <alignment horizontal="left" vertical="center" wrapText="1"/>
    </xf>
    <xf numFmtId="164" fontId="17" fillId="2" borderId="4" xfId="0" applyNumberFormat="1" applyFont="1" applyFill="1" applyBorder="1" applyAlignment="1">
      <alignment horizontal="left" vertical="center" wrapText="1"/>
    </xf>
    <xf numFmtId="164" fontId="17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right" vertical="center" wrapText="1"/>
    </xf>
    <xf numFmtId="164" fontId="17" fillId="2" borderId="13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164" fontId="17" fillId="2" borderId="56" xfId="0" applyNumberFormat="1" applyFont="1" applyFill="1" applyBorder="1" applyAlignment="1">
      <alignment horizontal="center" vertical="center" wrapText="1"/>
    </xf>
  </cellXfs>
  <cellStyles count="75">
    <cellStyle name="1" xfId="12" xr:uid="{00000000-0005-0000-0000-000000000000}"/>
    <cellStyle name="Comma" xfId="1" builtinId="3"/>
    <cellStyle name="Comma 2" xfId="4" xr:uid="{00000000-0005-0000-0000-000002000000}"/>
    <cellStyle name="Comma 2 2" xfId="57" xr:uid="{9A84C4CD-F55D-4D7F-A24D-2331BEF12D2F}"/>
    <cellStyle name="Comma 2 2 2 5" xfId="38" xr:uid="{72CAE074-9478-48BE-827F-7C347CA8E33E}"/>
    <cellStyle name="Comma 2 3" xfId="64" xr:uid="{48917DD4-5850-420F-B56E-6D1242EC9C7D}"/>
    <cellStyle name="Comma 2 4" xfId="30" xr:uid="{25E79544-726A-40BC-9B88-F4040A358A37}"/>
    <cellStyle name="Comma 3" xfId="17" xr:uid="{B8EE6C01-62F8-4757-AEA0-A8E2BB20DD32}"/>
    <cellStyle name="Comma 3 2" xfId="60" xr:uid="{32AB1500-45AA-4601-AE5B-CC2189D86C97}"/>
    <cellStyle name="Heading 1 2" xfId="9" xr:uid="{00000000-0005-0000-0000-000003000000}"/>
    <cellStyle name="Hyperlink" xfId="3" builtinId="8"/>
    <cellStyle name="Normal" xfId="0" builtinId="0"/>
    <cellStyle name="Normal - Style1" xfId="18" xr:uid="{643D6BAF-51F0-40E9-A034-4148317B748D}"/>
    <cellStyle name="Normal 10" xfId="24" xr:uid="{53C320C8-74A4-4753-953E-745E7CA03BF9}"/>
    <cellStyle name="Normal 11" xfId="35" xr:uid="{C334F9A6-404A-429F-AAC8-A64A5D797F6B}"/>
    <cellStyle name="Normal 12" xfId="37" xr:uid="{AD19A09E-E36B-4581-9623-F54EE49DE1A7}"/>
    <cellStyle name="Normal 13" xfId="46" xr:uid="{8F3E15E1-866E-4642-A160-6EC78A16082E}"/>
    <cellStyle name="Normal 14" xfId="71" xr:uid="{38102293-679E-4BC4-8C21-B50A9352FE0D}"/>
    <cellStyle name="Normal 15" xfId="72" xr:uid="{DDD174B3-A44D-4519-9D5A-E09E51F6BD36}"/>
    <cellStyle name="Normal 16" xfId="73" xr:uid="{2B037F2C-6E53-4DFC-BCEF-4BAE4D22C99F}"/>
    <cellStyle name="Normal 17" xfId="74" xr:uid="{862E1F38-3D0E-4A33-9EDA-CE90F84B8E45}"/>
    <cellStyle name="Normal 2" xfId="10" xr:uid="{00000000-0005-0000-0000-000006000000}"/>
    <cellStyle name="Normal 2 2" xfId="19" xr:uid="{E1B4ADD7-AF9F-4C31-814B-2F7CCD24FB28}"/>
    <cellStyle name="Normal 2 2 2" xfId="31" xr:uid="{86D4674A-12DC-467D-8791-E9A1C7FC3D5C}"/>
    <cellStyle name="Normal 2 2 2 2" xfId="55" xr:uid="{E5E93CD8-FF9A-48B1-ADA9-AB3C731E6334}"/>
    <cellStyle name="Normal 2 2 3" xfId="32" xr:uid="{A9406696-2B5F-40B4-B07A-9A75502DB3A9}"/>
    <cellStyle name="Normal 2 2 3 2" xfId="53" xr:uid="{F69FCC6A-DC9B-4565-AD31-066A6C2F5064}"/>
    <cellStyle name="Normal 2 2 4" xfId="49" xr:uid="{6F0840CA-9553-405D-ACE5-D01A72852DAD}"/>
    <cellStyle name="Normal 2 3" xfId="34" xr:uid="{E13F57EA-1139-4D18-983A-599F278AD76F}"/>
    <cellStyle name="Normal 2 3 2" xfId="45" xr:uid="{0043EE02-D5BD-4812-AD16-BFACC7EF42A8}"/>
    <cellStyle name="Normal 2 3 3" xfId="48" xr:uid="{0A8706C9-91EC-4327-A8A0-F2E5BA34A857}"/>
    <cellStyle name="Normal 2 4" xfId="36" xr:uid="{20B2D89D-D384-47E8-A9EE-FCD14F76982F}"/>
    <cellStyle name="Normal 2 4 2" xfId="56" xr:uid="{3F0CEA5C-059B-43A9-859D-A965B48327F7}"/>
    <cellStyle name="Normal 2 5" xfId="40" xr:uid="{CE7AC479-92A4-4367-8F5E-D56B9C5A1031}"/>
    <cellStyle name="Normal 3" xfId="6" xr:uid="{00000000-0005-0000-0000-000007000000}"/>
    <cellStyle name="Normal 3 2" xfId="33" xr:uid="{D8C0391F-9AA5-43CD-9EDF-E1CEE95293DA}"/>
    <cellStyle name="Normal 3 2 2" xfId="42" xr:uid="{519BA7B2-00D0-4BC8-9FC5-2049B7FF832F}"/>
    <cellStyle name="Normal 3 2 2 2" xfId="67" xr:uid="{FFD9FBF6-074E-4300-A11B-1E9E248674A4}"/>
    <cellStyle name="Normal 3 3" xfId="51" xr:uid="{96442A53-EA32-4F89-842D-FC2B3500B36F}"/>
    <cellStyle name="Normal 3 3 2" xfId="70" xr:uid="{FC90F908-F2F6-489E-BDC8-B211A625F9C1}"/>
    <cellStyle name="Normal 3 4" xfId="61" xr:uid="{8D94B436-169A-4EF4-AF1F-BD2D38E48701}"/>
    <cellStyle name="Normal 3 5" xfId="65" xr:uid="{20B92D94-623A-4A41-B83E-988C78EE9919}"/>
    <cellStyle name="Normal 3 6" xfId="20" xr:uid="{2260A489-F0D9-40BA-A22E-29EA47F1B2F4}"/>
    <cellStyle name="Normal 4" xfId="25" xr:uid="{D3B53A52-2AD8-4381-AB54-845A42EF1FF2}"/>
    <cellStyle name="Normal 4 2" xfId="21" xr:uid="{861AA663-ADE1-4537-934E-8307E5FD8F74}"/>
    <cellStyle name="Normal 4 2 2" xfId="26" xr:uid="{E8677BA3-8211-444C-BEC4-9A07A188675B}"/>
    <cellStyle name="Normal 4 2 3" xfId="50" xr:uid="{A1A62C66-066C-4E8B-898C-FFCDC593C940}"/>
    <cellStyle name="Normal 4 3" xfId="41" xr:uid="{41EDC26E-37D1-45EB-B40D-C33CA90D2064}"/>
    <cellStyle name="Normal 4 3 2" xfId="58" xr:uid="{F0BD437D-A11C-4FCC-8D12-ECC542C171DB}"/>
    <cellStyle name="Normal 4 4" xfId="63" xr:uid="{644A2FD9-99FD-44AF-AD6A-7DA7696F10CB}"/>
    <cellStyle name="Normal 5" xfId="22" xr:uid="{497704D6-52EF-4ABE-A3CD-97569A2A33A7}"/>
    <cellStyle name="Normal 5 2" xfId="15" xr:uid="{00CB0B8C-510E-4BED-8B9B-553F22BD15C7}"/>
    <cellStyle name="Normal 5 2 2" xfId="66" xr:uid="{C310ED55-448A-4742-B398-B242C3A89A52}"/>
    <cellStyle name="Normal 5 3" xfId="39" xr:uid="{B6E770DA-49EF-4C68-912F-2AD9E34AB464}"/>
    <cellStyle name="Normal 5 4" xfId="52" xr:uid="{439C9414-9BA2-497D-BF7E-0C5A82DE1171}"/>
    <cellStyle name="Normal 6" xfId="27" xr:uid="{FF1D5E57-8C3F-43A7-8100-05F86404E24E}"/>
    <cellStyle name="Normal 6 2" xfId="43" xr:uid="{BF19C48D-9054-4CB1-8B26-C788F7386A5B}"/>
    <cellStyle name="Normal 6 2 2" xfId="68" xr:uid="{8DCBD4A4-A7DB-4626-B9AE-A2DBD111A1EA}"/>
    <cellStyle name="Normal 6 3" xfId="54" xr:uid="{EF61BC19-A02A-4B29-B5E5-F8ADBFFE6AF9}"/>
    <cellStyle name="Normal 7" xfId="28" xr:uid="{5E137597-5161-4D95-90E4-F6DC879E5B22}"/>
    <cellStyle name="Normal 7 2" xfId="44" xr:uid="{AF7B1DEB-2498-4714-A82C-DA80CF2C533D}"/>
    <cellStyle name="Normal 7 2 2" xfId="59" xr:uid="{72B3ACED-6426-4333-A31F-F7A584556C09}"/>
    <cellStyle name="Normal 7 3" xfId="69" xr:uid="{479EC22B-EFA4-4A4A-859B-B213AB646001}"/>
    <cellStyle name="Normal 7 4" xfId="47" xr:uid="{2E7F84E1-ECE1-404D-A212-C39658E7599D}"/>
    <cellStyle name="Normal 8" xfId="29" xr:uid="{CEB51C94-2E45-4D5B-9F0F-359FEE19D53C}"/>
    <cellStyle name="Normal 8 2" xfId="62" xr:uid="{286B7DE3-B5D9-42D4-91CA-A0F00AB06695}"/>
    <cellStyle name="Normal 9" xfId="16" xr:uid="{585AC317-7540-4658-AB5A-C34FB49F1152}"/>
    <cellStyle name="Normal_3 Population." xfId="11" xr:uid="{00000000-0005-0000-0000-000008000000}"/>
    <cellStyle name="Normal_II-14(Population)" xfId="7" xr:uid="{00000000-0005-0000-0000-00000A000000}"/>
    <cellStyle name="Normal_II-15(Population) 2" xfId="8" xr:uid="{00000000-0005-0000-0000-00000B000000}"/>
    <cellStyle name="Normal_Quick data" xfId="13" xr:uid="{8E671006-C55D-4404-BCF4-935B647BB431}"/>
    <cellStyle name="Percent" xfId="2" builtinId="5"/>
    <cellStyle name="Percent 2" xfId="5" xr:uid="{00000000-0005-0000-0000-00000E000000}"/>
    <cellStyle name="Percent 2 2" xfId="14" xr:uid="{67C19ACC-B2FB-4E73-ACA6-0EF4958B92CE}"/>
    <cellStyle name="Percent 2 3" xfId="23" xr:uid="{2ABB9611-6919-4949-B383-4EF485E15F01}"/>
  </cellStyles>
  <dxfs count="0"/>
  <tableStyles count="0" defaultTableStyle="TableStyleMedium2" defaultPivotStyle="PivotStyleLight16"/>
  <colors>
    <mruColors>
      <color rgb="FFFFC5C5"/>
      <color rgb="FFFF6969"/>
      <color rgb="FFFFEFEF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6272507044544E-2"/>
          <c:y val="0.12093906494282317"/>
          <c:w val="0.90162456892497678"/>
          <c:h val="0.84970562454668452"/>
        </c:manualLayout>
      </c:layout>
      <c:lineChart>
        <c:grouping val="standard"/>
        <c:varyColors val="0"/>
        <c:ser>
          <c:idx val="0"/>
          <c:order val="0"/>
          <c:tx>
            <c:strRef>
              <c:f>'8.1'!$AF$44</c:f>
              <c:strCache>
                <c:ptCount val="1"/>
                <c:pt idx="0">
                  <c:v>Theft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'8.1'!$AO$43:$AS$43</c:f>
              <c:numCache>
                <c:formatCode>General_)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'8.1'!$AO$44:$AS$44</c:f>
              <c:numCache>
                <c:formatCode>#,##0.0</c:formatCode>
                <c:ptCount val="5"/>
                <c:pt idx="0">
                  <c:v>-6.6514416214673133</c:v>
                </c:pt>
                <c:pt idx="1">
                  <c:v>39.26605504587156</c:v>
                </c:pt>
                <c:pt idx="2">
                  <c:v>-21.365832235397452</c:v>
                </c:pt>
                <c:pt idx="3">
                  <c:v>30.187098575816812</c:v>
                </c:pt>
                <c:pt idx="4">
                  <c:v>-14.586014586014587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7-466B-9B1B-F14E1D8FAF48}"/>
            </c:ext>
          </c:extLst>
        </c:ser>
        <c:ser>
          <c:idx val="1"/>
          <c:order val="1"/>
          <c:tx>
            <c:strRef>
              <c:f>'8.1'!$AF$45</c:f>
              <c:strCache>
                <c:ptCount val="1"/>
                <c:pt idx="0">
                  <c:v>Traffic accidents</c:v>
                </c:pt>
              </c:strCache>
            </c:strRef>
          </c:tx>
          <c:spPr>
            <a:ln w="285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'8.1'!$AO$43:$AS$43</c:f>
              <c:numCache>
                <c:formatCode>General_)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'8.1'!$AO$45:$AS$45</c:f>
              <c:numCache>
                <c:formatCode>#,##0.0</c:formatCode>
                <c:ptCount val="5"/>
                <c:pt idx="0">
                  <c:v>-4.6555819477434683</c:v>
                </c:pt>
                <c:pt idx="1">
                  <c:v>15.794718485301445</c:v>
                </c:pt>
                <c:pt idx="2">
                  <c:v>-40.189328743545609</c:v>
                </c:pt>
                <c:pt idx="3">
                  <c:v>11.726618705035971</c:v>
                </c:pt>
                <c:pt idx="4">
                  <c:v>4.1854475209272382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7-466B-9B1B-F14E1D8FAF48}"/>
            </c:ext>
          </c:extLst>
        </c:ser>
        <c:ser>
          <c:idx val="2"/>
          <c:order val="2"/>
          <c:tx>
            <c:strRef>
              <c:f>'8.1'!$AF$46</c:f>
              <c:strCache>
                <c:ptCount val="1"/>
                <c:pt idx="0">
                  <c:v>Drugs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'8.1'!$AO$43:$AS$43</c:f>
              <c:numCache>
                <c:formatCode>General_)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'8.1'!$AO$46:$AS$46</c:f>
              <c:numCache>
                <c:formatCode>#,##0.0</c:formatCode>
                <c:ptCount val="5"/>
                <c:pt idx="0">
                  <c:v>9.4210009813542683</c:v>
                </c:pt>
                <c:pt idx="1">
                  <c:v>-1.883408071748879</c:v>
                </c:pt>
                <c:pt idx="2">
                  <c:v>-34.872029250457039</c:v>
                </c:pt>
                <c:pt idx="3">
                  <c:v>1.0526315789473684</c:v>
                </c:pt>
                <c:pt idx="4">
                  <c:v>-0.76388888888888884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F7-466B-9B1B-F14E1D8FAF48}"/>
            </c:ext>
          </c:extLst>
        </c:ser>
        <c:ser>
          <c:idx val="3"/>
          <c:order val="3"/>
          <c:tx>
            <c:strRef>
              <c:f>'8.1'!$AF$47</c:f>
              <c:strCache>
                <c:ptCount val="1"/>
                <c:pt idx="0">
                  <c:v>Lost Items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'8.1'!$AO$43:$AS$43</c:f>
              <c:numCache>
                <c:formatCode>General_)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'8.1'!$AO$47:$AS$47</c:f>
              <c:numCache>
                <c:formatCode>#,##0.0</c:formatCode>
                <c:ptCount val="5"/>
                <c:pt idx="0">
                  <c:v>7.9758308157099691</c:v>
                </c:pt>
                <c:pt idx="1">
                  <c:v>1.5109121432568551</c:v>
                </c:pt>
                <c:pt idx="2">
                  <c:v>-58.985667034178611</c:v>
                </c:pt>
                <c:pt idx="3">
                  <c:v>30.913978494623656</c:v>
                </c:pt>
                <c:pt idx="4">
                  <c:v>44.969199178644764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7-466B-9B1B-F14E1D8FAF48}"/>
            </c:ext>
          </c:extLst>
        </c:ser>
        <c:ser>
          <c:idx val="4"/>
          <c:order val="4"/>
          <c:tx>
            <c:strRef>
              <c:f>'8.1'!$AF$48</c:f>
              <c:strCache>
                <c:ptCount val="1"/>
                <c:pt idx="0">
                  <c:v>Assault</c:v>
                </c:pt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'8.1'!$AO$43:$AS$43</c:f>
              <c:numCache>
                <c:formatCode>General_)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'8.1'!$AO$48:$AS$48</c:f>
              <c:numCache>
                <c:formatCode>#,##0.0</c:formatCode>
                <c:ptCount val="5"/>
                <c:pt idx="0">
                  <c:v>-2.2077922077922079</c:v>
                </c:pt>
                <c:pt idx="1">
                  <c:v>-16.201859229747676</c:v>
                </c:pt>
                <c:pt idx="2">
                  <c:v>4.7543581616481774</c:v>
                </c:pt>
                <c:pt idx="3">
                  <c:v>-7.7155824508320734</c:v>
                </c:pt>
                <c:pt idx="4">
                  <c:v>-14.590163934426229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7-466B-9B1B-F14E1D8F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4624"/>
        <c:axId val="139517312"/>
      </c:lineChart>
      <c:catAx>
        <c:axId val="139514624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crossAx val="139517312"/>
        <c:crosses val="autoZero"/>
        <c:auto val="1"/>
        <c:lblAlgn val="ctr"/>
        <c:lblOffset val="100"/>
        <c:noMultiLvlLbl val="0"/>
      </c:catAx>
      <c:valAx>
        <c:axId val="139517312"/>
        <c:scaling>
          <c:orientation val="minMax"/>
          <c:min val="-8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0039534863014074E-2"/>
              <c:y val="0.367239124695211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</c:spPr>
        <c:crossAx val="13951462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713172687031714"/>
          <c:y val="0.88243555088738201"/>
          <c:w val="0.71180633842386576"/>
          <c:h val="5.85875963913880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39368213964375E-2"/>
          <c:y val="0.1772514214065041"/>
          <c:w val="0.90921450982037544"/>
          <c:h val="0.65020293544955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'8.7'!$K$3:$K$5</c:f>
              <c:strCache>
                <c:ptCount val="3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'8.7'!$A$7:$A$13</c:f>
              <c:strCache>
                <c:ptCount val="7"/>
                <c:pt idx="0">
                  <c:v>Theft from  places (not by forced entry)</c:v>
                </c:pt>
                <c:pt idx="1">
                  <c:v>Vehicles</c:v>
                </c:pt>
                <c:pt idx="2">
                  <c:v>Mobile phones</c:v>
                </c:pt>
                <c:pt idx="3">
                  <c:v>Money</c:v>
                </c:pt>
                <c:pt idx="4">
                  <c:v>Electronic items (except mobile phones)</c:v>
                </c:pt>
                <c:pt idx="5">
                  <c:v>Theft from  places (by forced  entry)</c:v>
                </c:pt>
                <c:pt idx="6">
                  <c:v>Other theft</c:v>
                </c:pt>
              </c:strCache>
            </c:strRef>
          </c:cat>
          <c:val>
            <c:numRef>
              <c:f>'8.7'!$K$7:$K$13</c:f>
              <c:numCache>
                <c:formatCode>#,##0</c:formatCode>
                <c:ptCount val="7"/>
                <c:pt idx="0">
                  <c:v>1609</c:v>
                </c:pt>
                <c:pt idx="1">
                  <c:v>479</c:v>
                </c:pt>
                <c:pt idx="2">
                  <c:v>583</c:v>
                </c:pt>
                <c:pt idx="3">
                  <c:v>129</c:v>
                </c:pt>
                <c:pt idx="4">
                  <c:v>73</c:v>
                </c:pt>
                <c:pt idx="5">
                  <c:v>190</c:v>
                </c:pt>
                <c:pt idx="6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2-432D-B48E-6D73FF7657F3}"/>
            </c:ext>
          </c:extLst>
        </c:ser>
        <c:ser>
          <c:idx val="1"/>
          <c:order val="1"/>
          <c:tx>
            <c:strRef>
              <c:f>'8.7'!$L$3:$L$5</c:f>
              <c:strCache>
                <c:ptCount val="3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'8.7'!$A$7:$A$13</c:f>
              <c:strCache>
                <c:ptCount val="7"/>
                <c:pt idx="0">
                  <c:v>Theft from  places (not by forced entry)</c:v>
                </c:pt>
                <c:pt idx="1">
                  <c:v>Vehicles</c:v>
                </c:pt>
                <c:pt idx="2">
                  <c:v>Mobile phones</c:v>
                </c:pt>
                <c:pt idx="3">
                  <c:v>Money</c:v>
                </c:pt>
                <c:pt idx="4">
                  <c:v>Electronic items (except mobile phones)</c:v>
                </c:pt>
                <c:pt idx="5">
                  <c:v>Theft from  places (by forced  entry)</c:v>
                </c:pt>
                <c:pt idx="6">
                  <c:v>Other theft</c:v>
                </c:pt>
              </c:strCache>
            </c:strRef>
          </c:cat>
          <c:val>
            <c:numRef>
              <c:f>'8.7'!$L$7:$L$13</c:f>
              <c:numCache>
                <c:formatCode>#,##0</c:formatCode>
                <c:ptCount val="7"/>
                <c:pt idx="0">
                  <c:v>2251</c:v>
                </c:pt>
                <c:pt idx="1">
                  <c:v>685</c:v>
                </c:pt>
                <c:pt idx="2">
                  <c:v>705</c:v>
                </c:pt>
                <c:pt idx="3">
                  <c:v>105</c:v>
                </c:pt>
                <c:pt idx="4">
                  <c:v>53</c:v>
                </c:pt>
                <c:pt idx="5">
                  <c:v>236</c:v>
                </c:pt>
                <c:pt idx="6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2-432D-B48E-6D73FF7657F3}"/>
            </c:ext>
          </c:extLst>
        </c:ser>
        <c:ser>
          <c:idx val="2"/>
          <c:order val="2"/>
          <c:tx>
            <c:strRef>
              <c:f>'8.7'!$M$3:$M$5</c:f>
              <c:strCache>
                <c:ptCount val="3"/>
                <c:pt idx="0">
                  <c:v>2022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'8.7'!$A$7:$A$13</c:f>
              <c:strCache>
                <c:ptCount val="7"/>
                <c:pt idx="0">
                  <c:v>Theft from  places (not by forced entry)</c:v>
                </c:pt>
                <c:pt idx="1">
                  <c:v>Vehicles</c:v>
                </c:pt>
                <c:pt idx="2">
                  <c:v>Mobile phones</c:v>
                </c:pt>
                <c:pt idx="3">
                  <c:v>Money</c:v>
                </c:pt>
                <c:pt idx="4">
                  <c:v>Electronic items (except mobile phones)</c:v>
                </c:pt>
                <c:pt idx="5">
                  <c:v>Theft from  places (by forced  entry)</c:v>
                </c:pt>
                <c:pt idx="6">
                  <c:v>Other theft</c:v>
                </c:pt>
              </c:strCache>
            </c:strRef>
          </c:cat>
          <c:val>
            <c:numRef>
              <c:f>'8.7'!$M$7:$M$13</c:f>
              <c:numCache>
                <c:formatCode>#,##0</c:formatCode>
                <c:ptCount val="7"/>
                <c:pt idx="0">
                  <c:v>1989</c:v>
                </c:pt>
                <c:pt idx="1">
                  <c:v>493</c:v>
                </c:pt>
                <c:pt idx="2">
                  <c:v>561</c:v>
                </c:pt>
                <c:pt idx="3">
                  <c:v>276</c:v>
                </c:pt>
                <c:pt idx="4">
                  <c:v>43</c:v>
                </c:pt>
                <c:pt idx="5">
                  <c:v>156</c:v>
                </c:pt>
                <c:pt idx="6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F-4895-86B0-AB7221C2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1680"/>
        <c:axId val="43833216"/>
      </c:barChart>
      <c:catAx>
        <c:axId val="4383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833216"/>
        <c:crosses val="autoZero"/>
        <c:auto val="1"/>
        <c:lblAlgn val="ctr"/>
        <c:lblOffset val="100"/>
        <c:noMultiLvlLbl val="0"/>
      </c:catAx>
      <c:valAx>
        <c:axId val="43833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/>
                  <a:t>in  Numbers</a:t>
                </a:r>
              </a:p>
            </c:rich>
          </c:tx>
          <c:layout>
            <c:manualLayout>
              <c:xMode val="edge"/>
              <c:yMode val="edge"/>
              <c:x val="4.4909331656092562E-3"/>
              <c:y val="0.108977228863492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83168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9525"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74567069360232408"/>
          <c:y val="0.2739347952256852"/>
          <c:w val="0.17321580227659916"/>
          <c:h val="7.5817040503235011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364661578736"/>
          <c:y val="0.18124667109492446"/>
          <c:w val="0.42795192618350192"/>
          <c:h val="0.73864744830214712"/>
        </c:manualLayout>
      </c:layout>
      <c:pie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3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B1-4759-89FB-17FE9121C893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B1-4759-89FB-17FE9121C893}"/>
              </c:ext>
            </c:extLst>
          </c:dPt>
          <c:dLbls>
            <c:dLbl>
              <c:idx val="0"/>
              <c:layout>
                <c:manualLayout>
                  <c:x val="9.5348029521647837E-2"/>
                  <c:y val="-0.288862273519664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1-4759-89FB-17FE9121C8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'8.8'!$BB$8:$BB$10</c15:sqref>
                  </c15:fullRef>
                </c:ext>
              </c:extLst>
              <c:f>'8.8'!$BB$8:$BB$9</c:f>
              <c:strCache>
                <c:ptCount val="2"/>
                <c:pt idx="0">
                  <c:v>Drugs</c:v>
                </c:pt>
                <c:pt idx="1">
                  <c:v>Alcohol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'8.8'!$BC$8:$BC$10</c15:sqref>
                  </c15:fullRef>
                </c:ext>
              </c:extLst>
              <c:f>'8.8'!$BC$8:$BC$9</c:f>
              <c:numCache>
                <c:formatCode>_-* #,##0_-;\-* #,##0_-;_-* "-"??_-;_-@_-</c:formatCode>
                <c:ptCount val="2"/>
                <c:pt idx="0" formatCode="General_)">
                  <c:v>1289</c:v>
                </c:pt>
                <c:pt idx="1">
                  <c:v>138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'8.8'!$BC$10</c15:sqref>
                  <c15:dLbl>
                    <c:idx val="1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4-9465-44FC-82BD-F743E917A02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76B1-4759-89FB-17FE9121C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08167971070746E-2"/>
          <c:y val="0.16217493386411694"/>
          <c:w val="0.87207829922349411"/>
          <c:h val="0.68765558209820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'8.8'!$J$3:$J$5</c:f>
              <c:strCache>
                <c:ptCount val="3"/>
                <c:pt idx="0">
                  <c:v>2019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'8.8'!$A$8:$A$13</c:f>
              <c:strCache>
                <c:ptCount val="6"/>
                <c:pt idx="0">
                  <c:v>Use </c:v>
                </c:pt>
                <c:pt idx="1">
                  <c:v>Possession </c:v>
                </c:pt>
                <c:pt idx="2">
                  <c:v>Production</c:v>
                </c:pt>
                <c:pt idx="3">
                  <c:v>Import </c:v>
                </c:pt>
                <c:pt idx="4">
                  <c:v>Sale </c:v>
                </c:pt>
                <c:pt idx="5">
                  <c:v>others</c:v>
                </c:pt>
              </c:strCache>
            </c:strRef>
          </c:cat>
          <c:val>
            <c:numRef>
              <c:f>'8.8'!$J$8:$J$13</c:f>
              <c:numCache>
                <c:formatCode>_-* #,##0_-;\-* #,##0_-;_-* "-"??_-;_-@_-</c:formatCode>
                <c:ptCount val="6"/>
                <c:pt idx="0">
                  <c:v>561</c:v>
                </c:pt>
                <c:pt idx="1">
                  <c:v>878</c:v>
                </c:pt>
                <c:pt idx="2">
                  <c:v>1</c:v>
                </c:pt>
                <c:pt idx="3">
                  <c:v>175</c:v>
                </c:pt>
                <c:pt idx="4">
                  <c:v>305</c:v>
                </c:pt>
                <c:pt idx="5">
                  <c:v>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832-426D-BAEF-F06F4B391A89}"/>
            </c:ext>
          </c:extLst>
        </c:ser>
        <c:ser>
          <c:idx val="1"/>
          <c:order val="1"/>
          <c:tx>
            <c:strRef>
              <c:f>'8.8'!$K$3:$K$5</c:f>
              <c:strCache>
                <c:ptCount val="3"/>
                <c:pt idx="0">
                  <c:v>2020 </c:v>
                </c:pt>
              </c:strCache>
            </c:strRef>
          </c:tx>
          <c:spPr>
            <a:solidFill>
              <a:srgbClr val="FFC5C5"/>
            </a:solidFill>
          </c:spPr>
          <c:invertIfNegative val="0"/>
          <c:cat>
            <c:strRef>
              <c:f>'8.8'!$A$8:$A$13</c:f>
              <c:strCache>
                <c:ptCount val="6"/>
                <c:pt idx="0">
                  <c:v>Use </c:v>
                </c:pt>
                <c:pt idx="1">
                  <c:v>Possession </c:v>
                </c:pt>
                <c:pt idx="2">
                  <c:v>Production</c:v>
                </c:pt>
                <c:pt idx="3">
                  <c:v>Import </c:v>
                </c:pt>
                <c:pt idx="4">
                  <c:v>Sale </c:v>
                </c:pt>
                <c:pt idx="5">
                  <c:v>others</c:v>
                </c:pt>
              </c:strCache>
            </c:strRef>
          </c:cat>
          <c:val>
            <c:numRef>
              <c:f>'8.8'!$K$8:$K$13</c:f>
              <c:numCache>
                <c:formatCode>_-* #,##0_-;\-* #,##0_-;_-* "-"??_-;_-@_-</c:formatCode>
                <c:ptCount val="6"/>
                <c:pt idx="0">
                  <c:v>174</c:v>
                </c:pt>
                <c:pt idx="1">
                  <c:v>590</c:v>
                </c:pt>
                <c:pt idx="2">
                  <c:v>1</c:v>
                </c:pt>
                <c:pt idx="3">
                  <c:v>132</c:v>
                </c:pt>
                <c:pt idx="4">
                  <c:v>334</c:v>
                </c:pt>
                <c:pt idx="5">
                  <c:v>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7832-426D-BAEF-F06F4B391A89}"/>
            </c:ext>
          </c:extLst>
        </c:ser>
        <c:ser>
          <c:idx val="2"/>
          <c:order val="2"/>
          <c:tx>
            <c:strRef>
              <c:f>'8.8'!$L$3:$L$5</c:f>
              <c:strCache>
                <c:ptCount val="3"/>
                <c:pt idx="0">
                  <c:v>2021 </c:v>
                </c:pt>
              </c:strCache>
            </c:strRef>
          </c:tx>
          <c:spPr>
            <a:solidFill>
              <a:srgbClr val="FFEFEF"/>
            </a:solidFill>
          </c:spPr>
          <c:invertIfNegative val="0"/>
          <c:cat>
            <c:strRef>
              <c:f>'8.8'!$A$8:$A$13</c:f>
              <c:strCache>
                <c:ptCount val="6"/>
                <c:pt idx="0">
                  <c:v>Use </c:v>
                </c:pt>
                <c:pt idx="1">
                  <c:v>Possession </c:v>
                </c:pt>
                <c:pt idx="2">
                  <c:v>Production</c:v>
                </c:pt>
                <c:pt idx="3">
                  <c:v>Import </c:v>
                </c:pt>
                <c:pt idx="4">
                  <c:v>Sale </c:v>
                </c:pt>
                <c:pt idx="5">
                  <c:v>others</c:v>
                </c:pt>
              </c:strCache>
            </c:strRef>
          </c:cat>
          <c:val>
            <c:numRef>
              <c:f>'8.8'!$L$8:$L$13</c:f>
              <c:numCache>
                <c:formatCode>_-* #,##0_-;\-* #,##0_-;_-* "-"??_-;_-@_-</c:formatCode>
                <c:ptCount val="6"/>
                <c:pt idx="0">
                  <c:v>344</c:v>
                </c:pt>
                <c:pt idx="1">
                  <c:v>543</c:v>
                </c:pt>
                <c:pt idx="2">
                  <c:v>0</c:v>
                </c:pt>
                <c:pt idx="3">
                  <c:v>102</c:v>
                </c:pt>
                <c:pt idx="4">
                  <c:v>277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2-426D-BAEF-F06F4B391A89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val>
            <c:numRef>
              <c:f>'8.8'!$M$8:$M$13</c:f>
              <c:numCache>
                <c:formatCode>_-* #,##0_-;\-* #,##0_-;_-* "-"??_-;_-@_-</c:formatCode>
                <c:ptCount val="6"/>
                <c:pt idx="0">
                  <c:v>142</c:v>
                </c:pt>
                <c:pt idx="1">
                  <c:v>632</c:v>
                </c:pt>
                <c:pt idx="2">
                  <c:v>0</c:v>
                </c:pt>
                <c:pt idx="3">
                  <c:v>91</c:v>
                </c:pt>
                <c:pt idx="4">
                  <c:v>400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B-4DDB-8740-7845B9BC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7888"/>
        <c:axId val="43879424"/>
        <c:extLst/>
      </c:barChart>
      <c:catAx>
        <c:axId val="4387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43879424"/>
        <c:crosses val="autoZero"/>
        <c:auto val="1"/>
        <c:lblAlgn val="ctr"/>
        <c:lblOffset val="100"/>
        <c:noMultiLvlLbl val="0"/>
      </c:catAx>
      <c:valAx>
        <c:axId val="438794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Number</a:t>
                </a:r>
              </a:p>
            </c:rich>
          </c:tx>
          <c:layout>
            <c:manualLayout>
              <c:xMode val="edge"/>
              <c:yMode val="edge"/>
              <c:x val="1.4757860226209165E-2"/>
              <c:y val="7.899256700723951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3877888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60790028836376531"/>
          <c:y val="0.24146129536577463"/>
          <c:w val="0.24277602343746033"/>
          <c:h val="9.025516351829013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Figure 8.11: Number of logged drug cases, 2014 - 2022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473614444099218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66804115019445E-2"/>
          <c:y val="0.15578703703703703"/>
          <c:w val="0.90108308885637867"/>
          <c:h val="0.691095435987168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'8.9'!$A$8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'8.9'!$G$5:$O$5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'8.9'!$G$8:$O$8</c:f>
              <c:numCache>
                <c:formatCode>#,##0</c:formatCode>
                <c:ptCount val="9"/>
                <c:pt idx="0">
                  <c:v>21947.937300000001</c:v>
                </c:pt>
                <c:pt idx="1">
                  <c:v>2359</c:v>
                </c:pt>
                <c:pt idx="2">
                  <c:v>46885.842600000004</c:v>
                </c:pt>
                <c:pt idx="3">
                  <c:v>17064.1921</c:v>
                </c:pt>
                <c:pt idx="4">
                  <c:v>75799.18469999994</c:v>
                </c:pt>
                <c:pt idx="5">
                  <c:v>221508.68388000206</c:v>
                </c:pt>
                <c:pt idx="6">
                  <c:v>132964.03650000022</c:v>
                </c:pt>
                <c:pt idx="7">
                  <c:v>409944.88545</c:v>
                </c:pt>
                <c:pt idx="8">
                  <c:v>107321.61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6-4A1F-A6BD-8636CF178021}"/>
            </c:ext>
          </c:extLst>
        </c:ser>
        <c:ser>
          <c:idx val="1"/>
          <c:order val="1"/>
          <c:tx>
            <c:strRef>
              <c:f>'8.9'!$A$9</c:f>
              <c:strCache>
                <c:ptCount val="1"/>
                <c:pt idx="0">
                  <c:v>Cannabis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'8.9'!$G$5:$O$5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'8.9'!$G$9:$O$9</c:f>
              <c:numCache>
                <c:formatCode>#,##0</c:formatCode>
                <c:ptCount val="9"/>
                <c:pt idx="0">
                  <c:v>4977.3109999999997</c:v>
                </c:pt>
                <c:pt idx="1">
                  <c:v>5542</c:v>
                </c:pt>
                <c:pt idx="2">
                  <c:v>67393.071599999996</c:v>
                </c:pt>
                <c:pt idx="3">
                  <c:v>48438.826699999998</c:v>
                </c:pt>
                <c:pt idx="4">
                  <c:v>28862.109100000005</c:v>
                </c:pt>
                <c:pt idx="5">
                  <c:v>146538.08030000003</c:v>
                </c:pt>
                <c:pt idx="6">
                  <c:v>14409.403600000011</c:v>
                </c:pt>
                <c:pt idx="7">
                  <c:v>13745.461599999995</c:v>
                </c:pt>
                <c:pt idx="8">
                  <c:v>50794.7644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6-4A1F-A6BD-8636CF178021}"/>
            </c:ext>
          </c:extLst>
        </c:ser>
        <c:ser>
          <c:idx val="2"/>
          <c:order val="2"/>
          <c:tx>
            <c:strRef>
              <c:f>'8.9'!$A$10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'8.9'!$G$5:$O$5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'8.9'!$G$10:$O$10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31034.909600000014</c:v>
                </c:pt>
                <c:pt idx="6" formatCode="#,##0">
                  <c:v>891.86660000000018</c:v>
                </c:pt>
                <c:pt idx="7" formatCode="#,##0">
                  <c:v>31505.142199999995</c:v>
                </c:pt>
                <c:pt idx="8" formatCode="#,##0">
                  <c:v>16244.001099999999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6-4A1F-A6BD-8636CF178021}"/>
            </c:ext>
          </c:extLst>
        </c:ser>
        <c:ser>
          <c:idx val="3"/>
          <c:order val="3"/>
          <c:tx>
            <c:strRef>
              <c:f>'8.9'!$A$14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506-4A1F-A6BD-8636CF178021}"/>
              </c:ext>
            </c:extLst>
          </c:dPt>
          <c:cat>
            <c:numRef>
              <c:f>'8.9'!$G$5:$O$5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'8.9'!$G$14:$O$14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9173.8651799999898</c:v>
                </c:pt>
                <c:pt idx="6" formatCode="#,##0">
                  <c:v>0</c:v>
                </c:pt>
                <c:pt idx="7" formatCode="#,##0">
                  <c:v>8161.6353000000008</c:v>
                </c:pt>
                <c:pt idx="8" formatCode="#,##0">
                  <c:v>42253.625200000002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06-4A1F-A6BD-8636CF178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43955328"/>
        <c:axId val="43956864"/>
      </c:barChart>
      <c:catAx>
        <c:axId val="4395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6864"/>
        <c:crosses val="autoZero"/>
        <c:auto val="1"/>
        <c:lblAlgn val="ctr"/>
        <c:lblOffset val="100"/>
        <c:noMultiLvlLbl val="0"/>
      </c:catAx>
      <c:valAx>
        <c:axId val="439568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53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186970244069987"/>
          <c:y val="0.5931707494896471"/>
          <c:w val="0.357570755295045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6606007537386"/>
          <c:y val="0.17551025230578871"/>
          <c:w val="0.86542580804400426"/>
          <c:h val="0.666521784740066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'8.10'!$K$3:$K$4</c:f>
              <c:strCache>
                <c:ptCount val="2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'8.10'!$A$7:$A$9</c:f>
              <c:strCache>
                <c:ptCount val="3"/>
                <c:pt idx="0">
                  <c:v>Using weapons</c:v>
                </c:pt>
                <c:pt idx="1">
                  <c:v>Using sharp weapons</c:v>
                </c:pt>
                <c:pt idx="2">
                  <c:v>Without use of weapons</c:v>
                </c:pt>
              </c:strCache>
            </c:strRef>
          </c:cat>
          <c:val>
            <c:numRef>
              <c:f>'8.10'!$K$7:$K$9</c:f>
              <c:numCache>
                <c:formatCode>General</c:formatCode>
                <c:ptCount val="3"/>
                <c:pt idx="0">
                  <c:v>12</c:v>
                </c:pt>
                <c:pt idx="1">
                  <c:v>7</c:v>
                </c:pt>
                <c:pt idx="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F-4F82-8053-A00150324139}"/>
            </c:ext>
          </c:extLst>
        </c:ser>
        <c:ser>
          <c:idx val="2"/>
          <c:order val="1"/>
          <c:tx>
            <c:strRef>
              <c:f>'8.10'!$L$3:$L$4</c:f>
              <c:strCache>
                <c:ptCount val="2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'8.10'!$A$7:$A$9</c:f>
              <c:strCache>
                <c:ptCount val="3"/>
                <c:pt idx="0">
                  <c:v>Using weapons</c:v>
                </c:pt>
                <c:pt idx="1">
                  <c:v>Using sharp weapons</c:v>
                </c:pt>
                <c:pt idx="2">
                  <c:v>Without use of weapons</c:v>
                </c:pt>
              </c:strCache>
            </c:strRef>
          </c:cat>
          <c:val>
            <c:numRef>
              <c:f>'8.10'!$L$7:$L$9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F-4F82-8053-A00150324139}"/>
            </c:ext>
          </c:extLst>
        </c:ser>
        <c:ser>
          <c:idx val="0"/>
          <c:order val="2"/>
          <c:tx>
            <c:strRef>
              <c:f>'8.10'!$M$3:$M$4</c:f>
              <c:strCache>
                <c:ptCount val="2"/>
                <c:pt idx="0">
                  <c:v>2022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'8.10'!$A$7:$A$9</c:f>
              <c:strCache>
                <c:ptCount val="3"/>
                <c:pt idx="0">
                  <c:v>Using weapons</c:v>
                </c:pt>
                <c:pt idx="1">
                  <c:v>Using sharp weapons</c:v>
                </c:pt>
                <c:pt idx="2">
                  <c:v>Without use of weapons</c:v>
                </c:pt>
              </c:strCache>
            </c:strRef>
          </c:cat>
          <c:val>
            <c:numRef>
              <c:f>'8.10'!$M$7:$M$9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F-4F82-8053-A00150324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4688"/>
        <c:axId val="44116224"/>
      </c:barChart>
      <c:catAx>
        <c:axId val="441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116224"/>
        <c:crosses val="autoZero"/>
        <c:auto val="1"/>
        <c:lblAlgn val="ctr"/>
        <c:lblOffset val="100"/>
        <c:noMultiLvlLbl val="0"/>
      </c:catAx>
      <c:valAx>
        <c:axId val="44116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US" sz="900" b="1"/>
                  <a:t>In</a:t>
                </a:r>
                <a:r>
                  <a:rPr lang="en-US" sz="900" b="1" baseline="0"/>
                  <a:t> n</a:t>
                </a:r>
                <a:r>
                  <a:rPr lang="en-US" sz="900" b="1"/>
                  <a:t>umbers</a:t>
                </a:r>
              </a:p>
            </c:rich>
          </c:tx>
          <c:layout>
            <c:manualLayout>
              <c:xMode val="edge"/>
              <c:yMode val="edge"/>
              <c:x val="9.2466482230261753E-3"/>
              <c:y val="0.31304341275924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411468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14983649164869359"/>
          <c:y val="0.27802831292778285"/>
          <c:w val="0.16805269150893268"/>
          <c:h val="0.25208042758897248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13169438596074"/>
          <c:y val="0.1800932422329144"/>
          <c:w val="0.44730035076529956"/>
          <c:h val="0.79350819929943917"/>
        </c:manualLayout>
      </c:layout>
      <c:doughnutChart>
        <c:varyColors val="1"/>
        <c:ser>
          <c:idx val="0"/>
          <c:order val="0"/>
          <c:spPr>
            <a:solidFill>
              <a:srgbClr val="953735"/>
            </a:solidFill>
          </c:spPr>
          <c:explosion val="2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85-4B65-8BAB-25E11A89DA47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985-4B65-8BAB-25E11A89DA47}"/>
              </c:ext>
            </c:extLst>
          </c:dPt>
          <c:dLbls>
            <c:dLbl>
              <c:idx val="0"/>
              <c:layout>
                <c:manualLayout>
                  <c:x val="0.14929471247751433"/>
                  <c:y val="-8.26387726522774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rgbClr val="4C3A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80583579695349"/>
                      <c:h val="0.173150330412314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985-4B65-8BAB-25E11A89DA47}"/>
                </c:ext>
              </c:extLst>
            </c:dLbl>
            <c:dLbl>
              <c:idx val="1"/>
              <c:layout>
                <c:manualLayout>
                  <c:x val="-0.10844843706820023"/>
                  <c:y val="-0.21805791927397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4C3A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5-4B65-8BAB-25E11A89DA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('8.10'!$A$6,'8.10'!$A$10)</c:f>
              <c:strCache>
                <c:ptCount val="2"/>
                <c:pt idx="0">
                  <c:v>Assault by group of persons</c:v>
                </c:pt>
                <c:pt idx="1">
                  <c:v>Other Assault</c:v>
                </c:pt>
              </c:strCache>
            </c:strRef>
          </c:cat>
          <c:val>
            <c:numRef>
              <c:f>('8.10'!$N$6,'8.10'!$N$10)</c:f>
              <c:numCache>
                <c:formatCode>#,##0</c:formatCode>
                <c:ptCount val="2"/>
                <c:pt idx="0">
                  <c:v>12.859884836852206</c:v>
                </c:pt>
                <c:pt idx="1">
                  <c:v>87.140115163147797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85-4B65-8BAB-25E11A89DA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0"/>
        <c:holeSize val="50"/>
      </c:doughnutChart>
    </c:plotArea>
    <c:plotVisOnly val="1"/>
    <c:dispBlanksAs val="zero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Figure 8.15: Percentage change of Assaults by group of person over previous year (2021)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42703903841904E-2"/>
          <c:y val="0.18127834819151975"/>
          <c:w val="0.92074113704672778"/>
          <c:h val="0.79329331061547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442-400B-8296-C265A316864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0893-4196-ABAD-DF77F6B0B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'8.10'!$A$7:$A$9</c15:sqref>
                  </c15:fullRef>
                </c:ext>
              </c:extLst>
              <c:f>('8.10'!$A$7,'8.10'!$A$9)</c:f>
              <c:strCache>
                <c:ptCount val="2"/>
                <c:pt idx="0">
                  <c:v>Using weapons</c:v>
                </c:pt>
                <c:pt idx="1">
                  <c:v>Without use of weapons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'8.10'!$O$7:$O$9</c15:sqref>
                  </c15:fullRef>
                </c:ext>
              </c:extLst>
              <c:f>('8.10'!$O$7,'8.10'!$O$9)</c:f>
              <c:numCache>
                <c:formatCode>#,##0</c:formatCode>
                <c:ptCount val="2"/>
                <c:pt idx="0">
                  <c:v>25</c:v>
                </c:pt>
                <c:pt idx="1">
                  <c:v>-43.478260869565219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'8.10'!$O$8</c15:sqref>
                  <c15:spPr xmlns:c15="http://schemas.microsoft.com/office/drawing/2012/chart">
                    <a:solidFill>
                      <a:srgbClr val="FFC5C5"/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0893-4196-ABAD-DF77F6B0B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85088"/>
        <c:axId val="44186624"/>
      </c:barChart>
      <c:catAx>
        <c:axId val="441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rgbClr val="00666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6624"/>
        <c:crosses val="autoZero"/>
        <c:auto val="1"/>
        <c:lblAlgn val="ctr"/>
        <c:lblOffset val="100"/>
        <c:noMultiLvlLbl val="0"/>
      </c:catAx>
      <c:valAx>
        <c:axId val="44186624"/>
        <c:scaling>
          <c:orientation val="minMax"/>
          <c:max val="100"/>
          <c:min val="-8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50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8.17: Number of death cases by type, 2019</a:t>
            </a:r>
            <a:r>
              <a:rPr lang="en-US" sz="1200" b="1" baseline="0"/>
              <a:t> - 2022</a:t>
            </a:r>
            <a:endParaRPr lang="en-US" sz="1200" b="1"/>
          </a:p>
        </c:rich>
      </c:tx>
      <c:layout>
        <c:manualLayout>
          <c:xMode val="edge"/>
          <c:yMode val="edge"/>
          <c:x val="0.24601593807260472"/>
          <c:y val="3.79377402848019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219260555825087E-2"/>
          <c:y val="0.15634564301814474"/>
          <c:w val="0.94132317361263051"/>
          <c:h val="0.7253164880472884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'8.11'!$K$3:$K$4</c:f>
              <c:strCache>
                <c:ptCount val="2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'8.11'!$A$6:$A$11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</c:strCache>
            </c:strRef>
          </c:cat>
          <c:val>
            <c:numRef>
              <c:f>'8.11'!$K$6:$K$11</c:f>
              <c:numCache>
                <c:formatCode>#,##0</c:formatCode>
                <c:ptCount val="6"/>
                <c:pt idx="0">
                  <c:v>2</c:v>
                </c:pt>
                <c:pt idx="1">
                  <c:v>13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9-43C6-BAC7-B970DD4052CC}"/>
            </c:ext>
          </c:extLst>
        </c:ser>
        <c:ser>
          <c:idx val="3"/>
          <c:order val="2"/>
          <c:tx>
            <c:strRef>
              <c:f>'8.11'!$L$3:$L$4</c:f>
              <c:strCache>
                <c:ptCount val="2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'8.11'!$A$6:$A$11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</c:strCache>
            </c:strRef>
          </c:cat>
          <c:val>
            <c:numRef>
              <c:f>'8.11'!$L$6:$L$11</c:f>
              <c:numCache>
                <c:formatCode>#,##0</c:formatCode>
                <c:ptCount val="6"/>
                <c:pt idx="0">
                  <c:v>4</c:v>
                </c:pt>
                <c:pt idx="1">
                  <c:v>18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9-43C6-BAC7-B970DD4052CC}"/>
            </c:ext>
          </c:extLst>
        </c:ser>
        <c:ser>
          <c:idx val="0"/>
          <c:order val="3"/>
          <c:tx>
            <c:v>2022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'8.11'!$M$6:$M$11</c:f>
              <c:numCache>
                <c:formatCode>#,##0</c:formatCode>
                <c:ptCount val="6"/>
                <c:pt idx="0">
                  <c:v>4</c:v>
                </c:pt>
                <c:pt idx="1">
                  <c:v>15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0-4E10-BEFF-00A1F9CA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292352"/>
        <c:axId val="44298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'8.11'!$J$3:$J$4</c15:sqref>
                        </c15:formulaRef>
                      </c:ext>
                    </c:extLst>
                    <c:strCache>
                      <c:ptCount val="2"/>
                      <c:pt idx="0">
                        <c:v>2019 </c:v>
                      </c:pt>
                    </c:strCache>
                  </c:strRef>
                </c:tx>
                <c:spPr>
                  <a:solidFill>
                    <a:srgbClr val="FF696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'8.11'!$A$6:$A$11</c15:sqref>
                        </c15:formulaRef>
                      </c:ext>
                    </c:extLst>
                    <c:strCache>
                      <c:ptCount val="6"/>
                      <c:pt idx="0">
                        <c:v>Homicides</c:v>
                      </c:pt>
                      <c:pt idx="1">
                        <c:v>Suicides</c:v>
                      </c:pt>
                      <c:pt idx="2">
                        <c:v>Diving/snorkeling  accidents</c:v>
                      </c:pt>
                      <c:pt idx="3">
                        <c:v>Traffic accidents</c:v>
                      </c:pt>
                      <c:pt idx="4">
                        <c:v>Marine Accidents</c:v>
                      </c:pt>
                      <c:pt idx="5">
                        <c:v>Drowning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'8.11'!$J$6:$J$11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</c:v>
                      </c:pt>
                      <c:pt idx="1">
                        <c:v>17</c:v>
                      </c:pt>
                      <c:pt idx="2">
                        <c:v>28</c:v>
                      </c:pt>
                      <c:pt idx="3">
                        <c:v>5</c:v>
                      </c:pt>
                      <c:pt idx="4">
                        <c:v>0</c:v>
                      </c:pt>
                      <c:pt idx="5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AE9-43C6-BAC7-B970DD4052CC}"/>
                  </c:ext>
                </c:extLst>
              </c15:ser>
            </c15:filteredBarSeries>
          </c:ext>
        </c:extLst>
      </c:barChart>
      <c:catAx>
        <c:axId val="442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8240"/>
        <c:crosses val="autoZero"/>
        <c:auto val="1"/>
        <c:lblAlgn val="ctr"/>
        <c:lblOffset val="100"/>
        <c:noMultiLvlLbl val="0"/>
      </c:catAx>
      <c:valAx>
        <c:axId val="442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23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1675952809334811"/>
          <c:y val="0.19961856473197467"/>
          <c:w val="0.2080278340933476"/>
          <c:h val="7.6985583619532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92076828624596E-2"/>
          <c:y val="0.15405528170113456"/>
          <c:w val="0.8967734754622837"/>
          <c:h val="0.492972827837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'8.12'!$BP$19</c:f>
              <c:strCache>
                <c:ptCount val="1"/>
                <c:pt idx="0">
                  <c:v>Logged cases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'8.12'!$BO$20:$BO$31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'8.12'!$BP$20:$BP$31</c:f>
              <c:numCache>
                <c:formatCode>General_)</c:formatCode>
                <c:ptCount val="12"/>
                <c:pt idx="0">
                  <c:v>3982</c:v>
                </c:pt>
                <c:pt idx="1">
                  <c:v>1618</c:v>
                </c:pt>
                <c:pt idx="2">
                  <c:v>1429</c:v>
                </c:pt>
                <c:pt idx="3">
                  <c:v>1412</c:v>
                </c:pt>
                <c:pt idx="4">
                  <c:v>521</c:v>
                </c:pt>
                <c:pt idx="5">
                  <c:v>482</c:v>
                </c:pt>
                <c:pt idx="6">
                  <c:v>372</c:v>
                </c:pt>
                <c:pt idx="7">
                  <c:v>334</c:v>
                </c:pt>
                <c:pt idx="8">
                  <c:v>914</c:v>
                </c:pt>
                <c:pt idx="9">
                  <c:v>228</c:v>
                </c:pt>
                <c:pt idx="10">
                  <c:v>116</c:v>
                </c:pt>
                <c:pt idx="11">
                  <c:v>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7-49AF-AB8D-510F36464AF3}"/>
            </c:ext>
          </c:extLst>
        </c:ser>
        <c:ser>
          <c:idx val="1"/>
          <c:order val="1"/>
          <c:tx>
            <c:strRef>
              <c:f>'8.12'!$BQ$19</c:f>
              <c:strCache>
                <c:ptCount val="1"/>
                <c:pt idx="0">
                  <c:v> Completed cases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'8.12'!$BO$20:$BO$31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'8.12'!$BQ$20:$BQ$31</c:f>
              <c:numCache>
                <c:formatCode>General_)</c:formatCode>
                <c:ptCount val="12"/>
                <c:pt idx="0">
                  <c:v>2790</c:v>
                </c:pt>
                <c:pt idx="1">
                  <c:v>1125</c:v>
                </c:pt>
                <c:pt idx="2">
                  <c:v>1048</c:v>
                </c:pt>
                <c:pt idx="3">
                  <c:v>1220</c:v>
                </c:pt>
                <c:pt idx="4">
                  <c:v>283</c:v>
                </c:pt>
                <c:pt idx="5">
                  <c:v>326</c:v>
                </c:pt>
                <c:pt idx="6">
                  <c:v>275</c:v>
                </c:pt>
                <c:pt idx="7">
                  <c:v>123</c:v>
                </c:pt>
                <c:pt idx="8">
                  <c:v>247</c:v>
                </c:pt>
                <c:pt idx="9">
                  <c:v>118</c:v>
                </c:pt>
                <c:pt idx="10">
                  <c:v>27</c:v>
                </c:pt>
                <c:pt idx="11">
                  <c:v>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7-49AF-AB8D-510F36464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44309120"/>
        <c:axId val="44319104"/>
      </c:barChart>
      <c:catAx>
        <c:axId val="44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50"/>
            </a:pPr>
            <a:endParaRPr lang="en-US"/>
          </a:p>
        </c:txPr>
        <c:crossAx val="44319104"/>
        <c:crosses val="autoZero"/>
        <c:auto val="1"/>
        <c:lblAlgn val="ctr"/>
        <c:lblOffset val="100"/>
        <c:noMultiLvlLbl val="0"/>
      </c:catAx>
      <c:valAx>
        <c:axId val="443191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Number</a:t>
                </a:r>
              </a:p>
            </c:rich>
          </c:tx>
          <c:layout>
            <c:manualLayout>
              <c:xMode val="edge"/>
              <c:yMode val="edge"/>
              <c:x val="1.3574564107930101E-2"/>
              <c:y val="4.649853496587433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4309120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6277752422817282"/>
          <c:y val="0.22859657286991969"/>
          <c:w val="0.22702677376403657"/>
          <c:h val="0.1376296275259900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  <a:latin typeface="+mj-lt"/>
              </a:rPr>
              <a:t>Figure 8.19: Percentage of detainees reported by type of offence and sex, 2022</a:t>
            </a:r>
            <a:endParaRPr lang="en-US" sz="16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5889657663512516"/>
          <c:y val="3.706598741481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712559457748407E-2"/>
          <c:y val="0.17171296296296296"/>
          <c:w val="0.90046768228295926"/>
          <c:h val="0.652549949378141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'8.13'!$AT$42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'8.13'!$AO$43:$AO$53</c15:sqref>
                  </c15:fullRef>
                </c:ext>
              </c:extLst>
              <c:f>('8.13'!$AO$43:$AO$47,'8.13'!$AO$49:$AO$52)</c:f>
              <c:strCache>
                <c:ptCount val="9"/>
                <c:pt idx="0">
                  <c:v>Assault</c:v>
                </c:pt>
                <c:pt idx="1">
                  <c:v>Theft</c:v>
                </c:pt>
                <c:pt idx="2">
                  <c:v>Robbery</c:v>
                </c:pt>
                <c:pt idx="3">
                  <c:v>Drugs</c:v>
                </c:pt>
                <c:pt idx="4">
                  <c:v>Sexual Offences</c:v>
                </c:pt>
                <c:pt idx="5">
                  <c:v>Domestic violence</c:v>
                </c:pt>
                <c:pt idx="6">
                  <c:v>Counterfeit and forgery</c:v>
                </c:pt>
                <c:pt idx="7">
                  <c:v>Vandalism</c:v>
                </c:pt>
                <c:pt idx="8">
                  <c:v>Embezzlement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'8.13'!$AT$43:$AT$53</c15:sqref>
                  </c15:fullRef>
                </c:ext>
              </c:extLst>
              <c:f>('8.13'!$AT$43:$AT$47,'8.13'!$AT$49:$AT$52)</c:f>
              <c:numCache>
                <c:formatCode>0</c:formatCode>
                <c:ptCount val="9"/>
                <c:pt idx="0">
                  <c:v>98.492462311557787</c:v>
                </c:pt>
                <c:pt idx="1">
                  <c:v>99.516908212560381</c:v>
                </c:pt>
                <c:pt idx="2">
                  <c:v>94.029850746268664</c:v>
                </c:pt>
                <c:pt idx="3">
                  <c:v>96.698113207547166</c:v>
                </c:pt>
                <c:pt idx="4">
                  <c:v>92.800000000000011</c:v>
                </c:pt>
                <c:pt idx="5">
                  <c:v>90.909090909090907</c:v>
                </c:pt>
                <c:pt idx="6">
                  <c:v>83.333333333333343</c:v>
                </c:pt>
                <c:pt idx="7">
                  <c:v>95.918367346938766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7-4F78-83CD-571957C46433}"/>
            </c:ext>
          </c:extLst>
        </c:ser>
        <c:ser>
          <c:idx val="1"/>
          <c:order val="1"/>
          <c:tx>
            <c:strRef>
              <c:f>'8.13'!$AU$42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'8.13'!$AO$43:$AO$53</c15:sqref>
                  </c15:fullRef>
                </c:ext>
              </c:extLst>
              <c:f>('8.13'!$AO$43:$AO$47,'8.13'!$AO$49:$AO$52)</c:f>
              <c:strCache>
                <c:ptCount val="9"/>
                <c:pt idx="0">
                  <c:v>Assault</c:v>
                </c:pt>
                <c:pt idx="1">
                  <c:v>Theft</c:v>
                </c:pt>
                <c:pt idx="2">
                  <c:v>Robbery</c:v>
                </c:pt>
                <c:pt idx="3">
                  <c:v>Drugs</c:v>
                </c:pt>
                <c:pt idx="4">
                  <c:v>Sexual Offences</c:v>
                </c:pt>
                <c:pt idx="5">
                  <c:v>Domestic violence</c:v>
                </c:pt>
                <c:pt idx="6">
                  <c:v>Counterfeit and forgery</c:v>
                </c:pt>
                <c:pt idx="7">
                  <c:v>Vandalism</c:v>
                </c:pt>
                <c:pt idx="8">
                  <c:v>Embezzlement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'8.13'!$AU$43:$AU$53</c15:sqref>
                  </c15:fullRef>
                </c:ext>
              </c:extLst>
              <c:f>('8.13'!$AU$43:$AU$47,'8.13'!$AU$49:$AU$52)</c:f>
              <c:numCache>
                <c:formatCode>0</c:formatCode>
                <c:ptCount val="9"/>
                <c:pt idx="0">
                  <c:v>1.5075376884422109</c:v>
                </c:pt>
                <c:pt idx="1">
                  <c:v>0.48309178743961351</c:v>
                </c:pt>
                <c:pt idx="2">
                  <c:v>5.9701492537313428</c:v>
                </c:pt>
                <c:pt idx="3">
                  <c:v>3.3018867924528301</c:v>
                </c:pt>
                <c:pt idx="4">
                  <c:v>7.1999999999999993</c:v>
                </c:pt>
                <c:pt idx="5">
                  <c:v>9.0909090909090917</c:v>
                </c:pt>
                <c:pt idx="6">
                  <c:v>16.666666666666664</c:v>
                </c:pt>
                <c:pt idx="7">
                  <c:v>4.0816326530612246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7-4F78-83CD-571957C46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157824"/>
        <c:axId val="132159360"/>
      </c:barChart>
      <c:catAx>
        <c:axId val="1321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59360"/>
        <c:crosses val="autoZero"/>
        <c:auto val="1"/>
        <c:lblAlgn val="ctr"/>
        <c:lblOffset val="100"/>
        <c:noMultiLvlLbl val="0"/>
      </c:catAx>
      <c:valAx>
        <c:axId val="132159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5782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729317290505029"/>
          <c:y val="0.8836789411351873"/>
          <c:w val="0.21202311283725028"/>
          <c:h val="9.2065641722958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Figure 8.1: Percentage share of logged cases, 2022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0523158461399547"/>
          <c:y val="6.9905510518356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331972626984068"/>
          <c:y val="0.2132323846121818"/>
          <c:w val="0.34283815301612403"/>
          <c:h val="0.757253420674960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8-454E-B63F-2C29FB2B8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A58-454E-B63F-2C29FB2B8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8-454E-B63F-2C29FB2B8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8-454E-B63F-2C29FB2B8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8-454E-B63F-2C29FB2B88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58-454E-B63F-2C29FB2B88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58-454E-B63F-2C29FB2B88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58-454E-B63F-2C29FB2B88D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58-454E-B63F-2C29FB2B88D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58-454E-B63F-2C29FB2B88D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58-454E-B63F-2C29FB2B88D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58-454E-B63F-2C29FB2B88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'8.1'!$A$6:$A$17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'8.1'!$P$6:$P$17</c:f>
              <c:numCache>
                <c:formatCode>#,##0.0</c:formatCode>
                <c:ptCount val="12"/>
                <c:pt idx="0">
                  <c:v>29.402643432031304</c:v>
                </c:pt>
                <c:pt idx="1">
                  <c:v>11.947131359373845</c:v>
                </c:pt>
                <c:pt idx="2">
                  <c:v>10.551576460163922</c:v>
                </c:pt>
                <c:pt idx="3">
                  <c:v>10.426050358118585</c:v>
                </c:pt>
                <c:pt idx="4">
                  <c:v>3.8470058332718007</c:v>
                </c:pt>
                <c:pt idx="5">
                  <c:v>3.5590341874030864</c:v>
                </c:pt>
                <c:pt idx="6">
                  <c:v>2.7468064682861995</c:v>
                </c:pt>
                <c:pt idx="7">
                  <c:v>2.4662187107730928</c:v>
                </c:pt>
                <c:pt idx="8">
                  <c:v>6.7488739570257694</c:v>
                </c:pt>
                <c:pt idx="9">
                  <c:v>1.6835265450786383</c:v>
                </c:pt>
                <c:pt idx="10">
                  <c:v>0.85653104925053536</c:v>
                </c:pt>
                <c:pt idx="11">
                  <c:v>15.764601639223214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A58-454E-B63F-2C29FB2B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0184373339686"/>
          <c:y val="0.1864313720400709"/>
          <c:w val="0.84837646618073692"/>
          <c:h val="0.65666438512761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3136713719823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630851648985327E-2"/>
                      <c:h val="8.234302515894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D29-43F9-9602-1C5DB511D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'8.15'!$AO$30:$AO$35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more than 6</c:v>
                </c:pt>
              </c:strCache>
            </c:strRef>
          </c:cat>
          <c:val>
            <c:numRef>
              <c:f>'8.15'!$AP$30:$AP$35</c:f>
              <c:numCache>
                <c:formatCode>#,##0</c:formatCode>
                <c:ptCount val="6"/>
                <c:pt idx="0">
                  <c:v>1949</c:v>
                </c:pt>
                <c:pt idx="1">
                  <c:v>380</c:v>
                </c:pt>
                <c:pt idx="2">
                  <c:v>145</c:v>
                </c:pt>
                <c:pt idx="3">
                  <c:v>76</c:v>
                </c:pt>
                <c:pt idx="4">
                  <c:v>43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7-4F05-9E72-8D4A019D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3948544"/>
        <c:axId val="133950464"/>
      </c:barChart>
      <c:catAx>
        <c:axId val="1339485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times arrested</a:t>
                </a:r>
              </a:p>
            </c:rich>
          </c:tx>
          <c:layout>
            <c:manualLayout>
              <c:xMode val="edge"/>
              <c:yMode val="edge"/>
              <c:x val="0.41901525978925691"/>
              <c:y val="0.90265626851363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50464"/>
        <c:crosses val="autoZero"/>
        <c:auto val="1"/>
        <c:lblAlgn val="ctr"/>
        <c:lblOffset val="100"/>
        <c:noMultiLvlLbl val="0"/>
      </c:catAx>
      <c:valAx>
        <c:axId val="13395046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detainees</a:t>
                </a:r>
              </a:p>
            </c:rich>
          </c:tx>
          <c:layout>
            <c:manualLayout>
              <c:xMode val="edge"/>
              <c:yMode val="edge"/>
              <c:x val="2.0294994682925529E-2"/>
              <c:y val="0.29451525454463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4854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0">
          <a:solidFill>
            <a:schemeClr val="accent5">
              <a:lumMod val="40000"/>
              <a:lumOff val="6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56392885016318"/>
          <c:y val="0.19039225453296482"/>
          <c:w val="0.45958964231087795"/>
          <c:h val="0.77451325587626529"/>
        </c:manualLayout>
      </c:layout>
      <c:pieChart>
        <c:varyColors val="1"/>
        <c:ser>
          <c:idx val="0"/>
          <c:order val="0"/>
          <c:spPr>
            <a:solidFill>
              <a:srgbClr val="DDBA97"/>
            </a:solidFill>
          </c:spPr>
          <c:explosion val="2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51E-40E6-ADDE-85D8C893BF0E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51E-40E6-ADDE-85D8C893BF0E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82EF-4735-A893-A874C9CD327A}"/>
              </c:ext>
            </c:extLst>
          </c:dPt>
          <c:dLbls>
            <c:dLbl>
              <c:idx val="0"/>
              <c:layout>
                <c:manualLayout>
                  <c:x val="-0.11863460348099823"/>
                  <c:y val="-0.198227400348753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E-40E6-ADDE-85D8C893BF0E}"/>
                </c:ext>
              </c:extLst>
            </c:dLbl>
            <c:dLbl>
              <c:idx val="1"/>
              <c:layout>
                <c:manualLayout>
                  <c:x val="0.12365238825837854"/>
                  <c:y val="0.25793139954082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E-40E6-ADDE-85D8C893B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'8.16'!$Z$3:$AC$3</c15:sqref>
                  </c15:fullRef>
                </c:ext>
              </c:extLst>
              <c:f>'8.16'!$AA$3:$AC$3</c:f>
              <c:strCache>
                <c:ptCount val="3"/>
                <c:pt idx="0">
                  <c:v>18 - 34 yrs</c:v>
                </c:pt>
                <c:pt idx="1">
                  <c:v>35 yrs  and above</c:v>
                </c:pt>
                <c:pt idx="2">
                  <c:v>Age Unknown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'8.16'!$Z$4:$AC$4</c15:sqref>
                  </c15:fullRef>
                </c:ext>
              </c:extLst>
              <c:f>'8.16'!$AA$4:$AC$4</c:f>
              <c:numCache>
                <c:formatCode>#,##0</c:formatCode>
                <c:ptCount val="3"/>
                <c:pt idx="0">
                  <c:v>1690</c:v>
                </c:pt>
                <c:pt idx="1">
                  <c:v>904</c:v>
                </c:pt>
                <c:pt idx="2">
                  <c:v>41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'8.16'!$Z$4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</c15:spPr>
                  <c15:bubble3D val="0"/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9A98-4DA2-8CE0-54DAB865AF6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AFCB-4A6E-8647-153282F043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44"/>
      </c:pieChart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 orientation="portrait" horizontalDpi="-1" verticalDpi="-1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5776764456935"/>
          <c:y val="0.13651285620307213"/>
          <c:w val="0.54892824060778178"/>
          <c:h val="0.79067459282821462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explosion val="3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3B3-45DD-AFCD-3D0B1CA6A0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3B3-45DD-AFCD-3D0B1CA6A0F5}"/>
              </c:ext>
            </c:extLst>
          </c:dPt>
          <c:dLbls>
            <c:dLbl>
              <c:idx val="0"/>
              <c:layout>
                <c:manualLayout>
                  <c:x val="0.16214673779179725"/>
                  <c:y val="-0.281853550551824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B3-45DD-AFCD-3D0B1CA6A0F5}"/>
                </c:ext>
              </c:extLst>
            </c:dLbl>
            <c:dLbl>
              <c:idx val="1"/>
              <c:layout>
                <c:manualLayout>
                  <c:x val="-2.8177067970940817E-2"/>
                  <c:y val="1.57327454629368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B3-45DD-AFCD-3D0B1CA6A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'8.16'!$Z$7:$Z$9</c15:sqref>
                  </c15:fullRef>
                </c:ext>
              </c:extLst>
              <c:f>'8.16'!$Z$7:$Z$8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'8.16'!$AB$7:$AB$9</c15:sqref>
                  </c15:fullRef>
                </c:ext>
              </c:extLst>
              <c:f>'8.16'!$AB$7:$AB$8</c:f>
              <c:numCache>
                <c:formatCode>0</c:formatCode>
                <c:ptCount val="2"/>
                <c:pt idx="0">
                  <c:v>97.505668934240362</c:v>
                </c:pt>
                <c:pt idx="1">
                  <c:v>2.4943310657596371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'8.16'!$AB$9</c15:sqref>
                  <c15:spPr xmlns:c15="http://schemas.microsoft.com/office/drawing/2012/chart">
                    <a:solidFill>
                      <a:srgbClr val="C00000"/>
                    </a:solidFill>
                  </c15:spPr>
                  <c15:bubble3D val="0"/>
                  <c15:dLbl>
                    <c:idx val="1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5-8F46-42C0-858D-45E165A404C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93B3-45DD-AFCD-3D0B1CA6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3"/>
      </c:pieChart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3097312959237"/>
          <c:y val="0.12344069179927253"/>
          <c:w val="0.87973626075415867"/>
          <c:h val="0.73095355937650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'8.16'!$AA$12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25976899605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3-42A4-88B6-8414D69CE4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'8.16'!$Z$13:$Z$16</c:f>
              <c:strCache>
                <c:ptCount val="4"/>
                <c:pt idx="0">
                  <c:v>&lt; 18 yrs</c:v>
                </c:pt>
                <c:pt idx="1">
                  <c:v>18 - 34 yrs</c:v>
                </c:pt>
                <c:pt idx="2">
                  <c:v>35 yrs  and above</c:v>
                </c:pt>
                <c:pt idx="3">
                  <c:v>Age Unknown</c:v>
                </c:pt>
              </c:strCache>
            </c:strRef>
          </c:cat>
          <c:val>
            <c:numRef>
              <c:f>'8.16'!$AA$13:$AA$16</c:f>
              <c:numCache>
                <c:formatCode>#,##0</c:formatCode>
                <c:ptCount val="4"/>
                <c:pt idx="0">
                  <c:v>10</c:v>
                </c:pt>
                <c:pt idx="1">
                  <c:v>1644</c:v>
                </c:pt>
                <c:pt idx="2">
                  <c:v>885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3-42A4-88B6-8414D69CE409}"/>
            </c:ext>
          </c:extLst>
        </c:ser>
        <c:ser>
          <c:idx val="1"/>
          <c:order val="1"/>
          <c:tx>
            <c:strRef>
              <c:f>'8.16'!$AB$12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'8.16'!$Z$13:$Z$16</c:f>
              <c:strCache>
                <c:ptCount val="4"/>
                <c:pt idx="0">
                  <c:v>&lt; 18 yrs</c:v>
                </c:pt>
                <c:pt idx="1">
                  <c:v>18 - 34 yrs</c:v>
                </c:pt>
                <c:pt idx="2">
                  <c:v>35 yrs  and above</c:v>
                </c:pt>
                <c:pt idx="3">
                  <c:v>Age Unknown</c:v>
                </c:pt>
              </c:strCache>
            </c:strRef>
          </c:cat>
          <c:val>
            <c:numRef>
              <c:f>'8.16'!$AB$13:$AB$16</c:f>
              <c:numCache>
                <c:formatCode>#,##0</c:formatCode>
                <c:ptCount val="4"/>
                <c:pt idx="0">
                  <c:v>1</c:v>
                </c:pt>
                <c:pt idx="1">
                  <c:v>46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3-42A4-88B6-8414D69C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17632"/>
        <c:axId val="134148480"/>
      </c:barChart>
      <c:catAx>
        <c:axId val="1341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>
            <c:manualLayout>
              <c:xMode val="edge"/>
              <c:yMode val="edge"/>
              <c:x val="0.35303389072824554"/>
              <c:y val="0.9157174995982643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34148480"/>
        <c:crosses val="autoZero"/>
        <c:auto val="1"/>
        <c:lblAlgn val="ctr"/>
        <c:lblOffset val="100"/>
        <c:noMultiLvlLbl val="0"/>
      </c:catAx>
      <c:valAx>
        <c:axId val="134148480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411763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635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475016787898998"/>
          <c:y val="0.26559931278113352"/>
          <c:w val="0.20184986698786023"/>
          <c:h val="7.322498217807114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81633290944668"/>
          <c:y val="0.16210635994709177"/>
          <c:w val="0.44771947147106894"/>
          <c:h val="0.8221824372777341"/>
        </c:manualLayout>
      </c:layout>
      <c:pie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3"/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163-4381-87FB-1F2AA16CEBDB}"/>
              </c:ext>
            </c:extLst>
          </c:dPt>
          <c:dLbls>
            <c:dLbl>
              <c:idx val="0"/>
              <c:layout>
                <c:manualLayout>
                  <c:x val="0.18724155642158841"/>
                  <c:y val="-0.26049959705171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63-4381-87FB-1F2AA16CEB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'8.17'!$AM$5:$AN$5</c:f>
              <c:strCache>
                <c:ptCount val="2"/>
                <c:pt idx="0">
                  <c:v>Locals</c:v>
                </c:pt>
                <c:pt idx="1">
                  <c:v>Foreign</c:v>
                </c:pt>
              </c:strCache>
            </c:strRef>
          </c:cat>
          <c:val>
            <c:numRef>
              <c:f>'8.17'!$AM$7:$AN$7</c:f>
              <c:numCache>
                <c:formatCode>#,##0</c:formatCode>
                <c:ptCount val="2"/>
                <c:pt idx="0">
                  <c:v>2370</c:v>
                </c:pt>
                <c:pt idx="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73-478E-A0C3-D0FF9A21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2"/>
      </c:pieChart>
    </c:plotArea>
    <c:plotVisOnly val="1"/>
    <c:dispBlanksAs val="zero"/>
    <c:showDLblsOverMax val="0"/>
  </c:chart>
  <c:spPr>
    <a:noFill/>
  </c:sp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6954199053094"/>
          <c:y val="0.10195756145564937"/>
          <c:w val="0.4156977323172224"/>
          <c:h val="0.83949318625176872"/>
        </c:manualLayout>
      </c:layout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F87-4DC4-BCB2-6391FF6DC9CF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F87-4DC4-BCB2-6391FF6DC9C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'8.19'!$AT$6:$AU$6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'8.19'!$AT$8:$AU$8</c:f>
              <c:numCache>
                <c:formatCode>#,##0;[Red]#,##0</c:formatCode>
                <c:ptCount val="2"/>
                <c:pt idx="0">
                  <c:v>952</c:v>
                </c:pt>
                <c:pt idx="1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87-4DC4-BCB2-6391FF6DC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3"/>
        <c:holeSize val="50"/>
      </c:doughnutChart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56392885016318"/>
          <c:y val="0.19039225453296482"/>
          <c:w val="0.45958964231087795"/>
          <c:h val="0.77451325587626529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CF1-41D9-B1F3-BF3ECD7C8677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CF1-41D9-B1F3-BF3ECD7C8677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CF1-41D9-B1F3-BF3ECD7C8677}"/>
              </c:ext>
            </c:extLst>
          </c:dPt>
          <c:dLbls>
            <c:dLbl>
              <c:idx val="0"/>
              <c:layout>
                <c:manualLayout>
                  <c:x val="-0.17640490214443721"/>
                  <c:y val="-4.1333569003585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F1-41D9-B1F3-BF3ECD7C8677}"/>
                </c:ext>
              </c:extLst>
            </c:dLbl>
            <c:dLbl>
              <c:idx val="1"/>
              <c:layout>
                <c:manualLayout>
                  <c:x val="0.15967237464739059"/>
                  <c:y val="-0.156471662180394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F1-41D9-B1F3-BF3ECD7C8677}"/>
                </c:ext>
              </c:extLst>
            </c:dLbl>
            <c:dLbl>
              <c:idx val="2"/>
              <c:layout>
                <c:manualLayout>
                  <c:x val="4.4148885694603318E-2"/>
                  <c:y val="0.268046244068587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F1-41D9-B1F3-BF3ECD7C8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'8.20'!$AC$14:$AC$16</c:f>
              <c:strCache>
                <c:ptCount val="3"/>
                <c:pt idx="0">
                  <c:v>&lt; 18 yrs</c:v>
                </c:pt>
                <c:pt idx="1">
                  <c:v>18 - 34 yrs</c:v>
                </c:pt>
                <c:pt idx="2">
                  <c:v>35 yrs  and above</c:v>
                </c:pt>
              </c:strCache>
            </c:strRef>
          </c:cat>
          <c:val>
            <c:numRef>
              <c:f>'8.20'!$AD$14:$AD$16</c:f>
              <c:numCache>
                <c:formatCode>#,##0</c:formatCode>
                <c:ptCount val="3"/>
                <c:pt idx="0">
                  <c:v>689</c:v>
                </c:pt>
                <c:pt idx="1">
                  <c:v>573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CB-4A6E-8647-153282F043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44"/>
      </c:pieChart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 orientation="portrait" horizontalDpi="-1" verticalDpi="-1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7626950532948"/>
          <c:y val="0.12743499919652901"/>
          <c:w val="0.87973626075415867"/>
          <c:h val="0.73095355937650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'8.20'!$AB$36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'8.20'!$AA$37:$AA$39</c:f>
              <c:strCache>
                <c:ptCount val="3"/>
                <c:pt idx="0">
                  <c:v>&lt; 18 yrs</c:v>
                </c:pt>
                <c:pt idx="1">
                  <c:v>18 - 34 yrs</c:v>
                </c:pt>
                <c:pt idx="2">
                  <c:v>35 yrs  and above</c:v>
                </c:pt>
              </c:strCache>
            </c:strRef>
          </c:cat>
          <c:val>
            <c:numRef>
              <c:f>'8.20'!$AB$37:$AB$39</c:f>
              <c:numCache>
                <c:formatCode>#,##0</c:formatCode>
                <c:ptCount val="3"/>
                <c:pt idx="0">
                  <c:v>285</c:v>
                </c:pt>
                <c:pt idx="1">
                  <c:v>321</c:v>
                </c:pt>
                <c:pt idx="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3-42A4-88B6-8414D69CE409}"/>
            </c:ext>
          </c:extLst>
        </c:ser>
        <c:ser>
          <c:idx val="1"/>
          <c:order val="1"/>
          <c:tx>
            <c:strRef>
              <c:f>'8.20'!$AC$36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'8.20'!$AA$37:$AA$39</c:f>
              <c:strCache>
                <c:ptCount val="3"/>
                <c:pt idx="0">
                  <c:v>&lt; 18 yrs</c:v>
                </c:pt>
                <c:pt idx="1">
                  <c:v>18 - 34 yrs</c:v>
                </c:pt>
                <c:pt idx="2">
                  <c:v>35 yrs  and above</c:v>
                </c:pt>
              </c:strCache>
            </c:strRef>
          </c:cat>
          <c:val>
            <c:numRef>
              <c:f>'8.20'!$AC$37:$AC$39</c:f>
              <c:numCache>
                <c:formatCode>#,##0</c:formatCode>
                <c:ptCount val="3"/>
                <c:pt idx="0">
                  <c:v>404</c:v>
                </c:pt>
                <c:pt idx="1">
                  <c:v>252</c:v>
                </c:pt>
                <c:pt idx="2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3-42A4-88B6-8414D69C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95488"/>
        <c:axId val="134905856"/>
      </c:barChart>
      <c:catAx>
        <c:axId val="13489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>
            <c:manualLayout>
              <c:xMode val="edge"/>
              <c:yMode val="edge"/>
              <c:x val="0.35303389072824554"/>
              <c:y val="0.9157174995982643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34905856"/>
        <c:crosses val="autoZero"/>
        <c:auto val="1"/>
        <c:lblAlgn val="ctr"/>
        <c:lblOffset val="100"/>
        <c:noMultiLvlLbl val="0"/>
      </c:catAx>
      <c:valAx>
        <c:axId val="134905856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489548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635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4750150175321"/>
          <c:y val="0.15539514703519203"/>
          <c:w val="0.20184986698786023"/>
          <c:h val="7.322498217807114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54202331622758E-2"/>
          <c:y val="0.1784770735971532"/>
          <c:w val="0.89173231707112144"/>
          <c:h val="0.5215122498915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'8.2'!$AA$6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'8.2'!$A$8:$A$19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'8.2'!$AA$8:$AA$19</c:f>
              <c:numCache>
                <c:formatCode>_-* #,##0_-;\-* #,##0_-;_-* "-"??_-;_-@_-</c:formatCode>
                <c:ptCount val="12"/>
                <c:pt idx="0">
                  <c:v>3030</c:v>
                </c:pt>
                <c:pt idx="1">
                  <c:v>1469</c:v>
                </c:pt>
                <c:pt idx="2">
                  <c:v>784</c:v>
                </c:pt>
                <c:pt idx="3">
                  <c:v>962</c:v>
                </c:pt>
                <c:pt idx="4">
                  <c:v>265</c:v>
                </c:pt>
                <c:pt idx="5">
                  <c:v>346</c:v>
                </c:pt>
                <c:pt idx="6">
                  <c:v>345</c:v>
                </c:pt>
                <c:pt idx="7">
                  <c:v>146</c:v>
                </c:pt>
                <c:pt idx="8">
                  <c:v>627</c:v>
                </c:pt>
                <c:pt idx="9">
                  <c:v>132</c:v>
                </c:pt>
                <c:pt idx="10">
                  <c:v>101</c:v>
                </c:pt>
                <c:pt idx="11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970-B6B5-D76371007392}"/>
            </c:ext>
          </c:extLst>
        </c:ser>
        <c:ser>
          <c:idx val="1"/>
          <c:order val="1"/>
          <c:tx>
            <c:strRef>
              <c:f>'8.2'!$AB$6</c:f>
              <c:strCache>
                <c:ptCount val="1"/>
                <c:pt idx="0">
                  <c:v>Atolls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'8.2'!$A$8:$A$19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'8.2'!$AB$8:$AB$19</c:f>
              <c:numCache>
                <c:formatCode>_-* #,##0_-;\-* #,##0_-;_-* "-"??_-;_-@_-</c:formatCode>
                <c:ptCount val="12"/>
                <c:pt idx="0">
                  <c:v>952</c:v>
                </c:pt>
                <c:pt idx="1">
                  <c:v>149</c:v>
                </c:pt>
                <c:pt idx="2">
                  <c:v>645</c:v>
                </c:pt>
                <c:pt idx="3">
                  <c:v>450</c:v>
                </c:pt>
                <c:pt idx="4">
                  <c:v>256</c:v>
                </c:pt>
                <c:pt idx="5">
                  <c:v>136</c:v>
                </c:pt>
                <c:pt idx="6">
                  <c:v>27</c:v>
                </c:pt>
                <c:pt idx="7">
                  <c:v>188</c:v>
                </c:pt>
                <c:pt idx="8">
                  <c:v>287</c:v>
                </c:pt>
                <c:pt idx="9">
                  <c:v>96</c:v>
                </c:pt>
                <c:pt idx="10">
                  <c:v>15</c:v>
                </c:pt>
                <c:pt idx="11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970-B6B5-D7637100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403490688"/>
        <c:axId val="403492224"/>
      </c:barChart>
      <c:catAx>
        <c:axId val="40349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403492224"/>
        <c:crosses val="autoZero"/>
        <c:auto val="1"/>
        <c:lblAlgn val="ctr"/>
        <c:lblOffset val="100"/>
        <c:noMultiLvlLbl val="0"/>
      </c:catAx>
      <c:valAx>
        <c:axId val="403492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en-US" baseline="0"/>
                  <a:t> of cases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808255778023608E-3"/>
              <c:y val="0.253010702994827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34906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513524056367918"/>
          <c:y val="0.2454842030394257"/>
          <c:w val="0.18600515524547906"/>
          <c:h val="0.10312697613318542"/>
        </c:manualLayout>
      </c:layout>
      <c:overlay val="0"/>
      <c:txPr>
        <a:bodyPr/>
        <a:lstStyle/>
        <a:p>
          <a:pPr>
            <a:defRPr sz="1050" b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40029912908872"/>
          <c:y val="0.18141358627834758"/>
          <c:w val="0.38882937296076686"/>
          <c:h val="0.7924713536842497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explosion val="3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45-484B-B3B6-938A03CAB3B2}"/>
              </c:ext>
            </c:extLst>
          </c:dPt>
          <c:dLbls>
            <c:dLbl>
              <c:idx val="0"/>
              <c:layout>
                <c:manualLayout>
                  <c:x val="-0.13528571855865729"/>
                  <c:y val="-0.14524687848939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5-484B-B3B6-938A03CAB3B2}"/>
                </c:ext>
              </c:extLst>
            </c:dLbl>
            <c:dLbl>
              <c:idx val="1"/>
              <c:layout>
                <c:manualLayout>
                  <c:x val="9.8923836235387155E-2"/>
                  <c:y val="0.15668576902776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5-484B-B3B6-938A03CAB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'8.2'!$AA$6:$AB$6</c:f>
              <c:strCache>
                <c:ptCount val="2"/>
                <c:pt idx="0">
                  <c:v>Male'</c:v>
                </c:pt>
                <c:pt idx="1">
                  <c:v>Atolls</c:v>
                </c:pt>
              </c:strCache>
            </c:strRef>
          </c:cat>
          <c:val>
            <c:numRef>
              <c:f>'8.2'!$AA$7:$AB$7</c:f>
              <c:numCache>
                <c:formatCode>_-* #,##0_-;\-* #,##0_-;_-* "-"??_-;_-@_-</c:formatCode>
                <c:ptCount val="2"/>
                <c:pt idx="0">
                  <c:v>9478</c:v>
                </c:pt>
                <c:pt idx="1">
                  <c:v>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33-4BA7-AE15-317750693B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Candara" pitchFamily="34" charset="0"/>
                <a:cs typeface="Consolas" pitchFamily="49" charset="0"/>
              </a:defRPr>
            </a:pPr>
            <a:r>
              <a:rPr lang="en-US" sz="1100">
                <a:latin typeface="Candara" pitchFamily="34" charset="0"/>
                <a:cs typeface="Consolas" pitchFamily="49" charset="0"/>
              </a:rPr>
              <a:t>Figure 8.5: Number of logged cases by Atoll, 2020 -2022</a:t>
            </a:r>
          </a:p>
        </c:rich>
      </c:tx>
      <c:layout>
        <c:manualLayout>
          <c:xMode val="edge"/>
          <c:yMode val="edge"/>
          <c:x val="0.22629300488757986"/>
          <c:y val="3.9064437481712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836508005459606E-2"/>
          <c:y val="0.15366966895041112"/>
          <c:w val="0.9089788148537401"/>
          <c:h val="0.687110246291588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'8.3'!$L$3:$L$5</c:f>
              <c:strCache>
                <c:ptCount val="3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'8.3'!$L$9:$L$28</c:f>
              <c:numCache>
                <c:formatCode>_-* #,##0_-;\-* #,##0_-;_-* "-"??_-;_-@_-</c:formatCode>
                <c:ptCount val="20"/>
                <c:pt idx="0">
                  <c:v>91</c:v>
                </c:pt>
                <c:pt idx="1">
                  <c:v>521</c:v>
                </c:pt>
                <c:pt idx="2">
                  <c:v>143</c:v>
                </c:pt>
                <c:pt idx="3">
                  <c:v>172</c:v>
                </c:pt>
                <c:pt idx="4">
                  <c:v>219</c:v>
                </c:pt>
                <c:pt idx="5">
                  <c:v>152</c:v>
                </c:pt>
                <c:pt idx="6">
                  <c:v>190</c:v>
                </c:pt>
                <c:pt idx="7">
                  <c:v>497</c:v>
                </c:pt>
                <c:pt idx="8">
                  <c:v>99</c:v>
                </c:pt>
                <c:pt idx="9">
                  <c:v>193</c:v>
                </c:pt>
                <c:pt idx="10">
                  <c:v>17</c:v>
                </c:pt>
                <c:pt idx="11">
                  <c:v>70</c:v>
                </c:pt>
                <c:pt idx="12">
                  <c:v>91</c:v>
                </c:pt>
                <c:pt idx="13">
                  <c:v>130</c:v>
                </c:pt>
                <c:pt idx="14">
                  <c:v>225</c:v>
                </c:pt>
                <c:pt idx="15">
                  <c:v>283</c:v>
                </c:pt>
                <c:pt idx="16">
                  <c:v>236</c:v>
                </c:pt>
                <c:pt idx="17">
                  <c:v>274</c:v>
                </c:pt>
                <c:pt idx="18">
                  <c:v>501</c:v>
                </c:pt>
                <c:pt idx="19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4-47A1-A892-10451405B9C8}"/>
            </c:ext>
          </c:extLst>
        </c:ser>
        <c:ser>
          <c:idx val="1"/>
          <c:order val="1"/>
          <c:tx>
            <c:strRef>
              <c:f>'8.3'!$M$3:$M$5</c:f>
              <c:strCache>
                <c:ptCount val="3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'8.3'!$M$9:$M$28</c:f>
              <c:numCache>
                <c:formatCode>_-* #,##0_-;\-* #,##0_-;_-* "-"??_-;_-@_-</c:formatCode>
                <c:ptCount val="20"/>
                <c:pt idx="0">
                  <c:v>91</c:v>
                </c:pt>
                <c:pt idx="1">
                  <c:v>423</c:v>
                </c:pt>
                <c:pt idx="2">
                  <c:v>89</c:v>
                </c:pt>
                <c:pt idx="3">
                  <c:v>132</c:v>
                </c:pt>
                <c:pt idx="4">
                  <c:v>178</c:v>
                </c:pt>
                <c:pt idx="5">
                  <c:v>132</c:v>
                </c:pt>
                <c:pt idx="6">
                  <c:v>159</c:v>
                </c:pt>
                <c:pt idx="7">
                  <c:v>435</c:v>
                </c:pt>
                <c:pt idx="8">
                  <c:v>82</c:v>
                </c:pt>
                <c:pt idx="9">
                  <c:v>183</c:v>
                </c:pt>
                <c:pt idx="10">
                  <c:v>18</c:v>
                </c:pt>
                <c:pt idx="11">
                  <c:v>48</c:v>
                </c:pt>
                <c:pt idx="12">
                  <c:v>90</c:v>
                </c:pt>
                <c:pt idx="13">
                  <c:v>110</c:v>
                </c:pt>
                <c:pt idx="14">
                  <c:v>145</c:v>
                </c:pt>
                <c:pt idx="15">
                  <c:v>223</c:v>
                </c:pt>
                <c:pt idx="16">
                  <c:v>183</c:v>
                </c:pt>
                <c:pt idx="17">
                  <c:v>188</c:v>
                </c:pt>
                <c:pt idx="18">
                  <c:v>336</c:v>
                </c:pt>
                <c:pt idx="19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4-47A1-A892-10451405B9C8}"/>
            </c:ext>
          </c:extLst>
        </c:ser>
        <c:ser>
          <c:idx val="0"/>
          <c:order val="2"/>
          <c:tx>
            <c:strRef>
              <c:f>'8.3'!$N$3:$N$5</c:f>
              <c:strCache>
                <c:ptCount val="3"/>
                <c:pt idx="0">
                  <c:v>2022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'8.3'!$N$9:$N$28</c:f>
              <c:numCache>
                <c:formatCode>_-* #,##0_-;\-* #,##0_-;_-* "-"??_-;_-@_-</c:formatCode>
                <c:ptCount val="20"/>
                <c:pt idx="0">
                  <c:v>126</c:v>
                </c:pt>
                <c:pt idx="1">
                  <c:v>341</c:v>
                </c:pt>
                <c:pt idx="2">
                  <c:v>109</c:v>
                </c:pt>
                <c:pt idx="3">
                  <c:v>173</c:v>
                </c:pt>
                <c:pt idx="4">
                  <c:v>207</c:v>
                </c:pt>
                <c:pt idx="5">
                  <c:v>162</c:v>
                </c:pt>
                <c:pt idx="6">
                  <c:v>177</c:v>
                </c:pt>
                <c:pt idx="7">
                  <c:v>490</c:v>
                </c:pt>
                <c:pt idx="8">
                  <c:v>115</c:v>
                </c:pt>
                <c:pt idx="9">
                  <c:v>206</c:v>
                </c:pt>
                <c:pt idx="10">
                  <c:v>35</c:v>
                </c:pt>
                <c:pt idx="11">
                  <c:v>73</c:v>
                </c:pt>
                <c:pt idx="12">
                  <c:v>61</c:v>
                </c:pt>
                <c:pt idx="13">
                  <c:v>116</c:v>
                </c:pt>
                <c:pt idx="14">
                  <c:v>150</c:v>
                </c:pt>
                <c:pt idx="15">
                  <c:v>198</c:v>
                </c:pt>
                <c:pt idx="16">
                  <c:v>145</c:v>
                </c:pt>
                <c:pt idx="17">
                  <c:v>240</c:v>
                </c:pt>
                <c:pt idx="18">
                  <c:v>326</c:v>
                </c:pt>
                <c:pt idx="19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103-92EF-A6E882D1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2395904"/>
        <c:axId val="42397696"/>
      </c:barChart>
      <c:catAx>
        <c:axId val="4239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397696"/>
        <c:crosses val="autoZero"/>
        <c:auto val="1"/>
        <c:lblAlgn val="ctr"/>
        <c:lblOffset val="100"/>
        <c:noMultiLvlLbl val="0"/>
      </c:catAx>
      <c:valAx>
        <c:axId val="423976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23959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8126267466619639"/>
          <c:y val="0.23275406881937508"/>
          <c:w val="0.22147914592063428"/>
          <c:h val="0.1024104226427967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0396866824538E-2"/>
          <c:y val="0.15731735335360053"/>
          <c:w val="0.88977289914881652"/>
          <c:h val="0.75826396698905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8C29-424A-8D3B-0E1C0DE0334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C29-424A-8D3B-0E1C0DE0334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2F-4D3A-BEDB-1D3DA447123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92F-4D3A-BEDB-1D3DA447123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730-4580-A847-0491FE86EA2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8C29-424A-8D3B-0E1C0DE0334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29-424A-8D3B-0E1C0DE0334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92F-4D3A-BEDB-1D3DA447123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92F-4D3A-BEDB-1D3DA447123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92F-4D3A-BEDB-1D3DA447123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8C29-424A-8D3B-0E1C0DE0334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92F-4D3A-BEDB-1D3DA447123E}"/>
              </c:ext>
            </c:extLst>
          </c:dPt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'8.3'!$P$9:$P$28</c:f>
              <c:numCache>
                <c:formatCode>0.0</c:formatCode>
                <c:ptCount val="20"/>
                <c:pt idx="0">
                  <c:v>38.461538461538467</c:v>
                </c:pt>
                <c:pt idx="1">
                  <c:v>-19.385342789598109</c:v>
                </c:pt>
                <c:pt idx="2">
                  <c:v>22.471910112359549</c:v>
                </c:pt>
                <c:pt idx="3">
                  <c:v>31.060606060606062</c:v>
                </c:pt>
                <c:pt idx="4">
                  <c:v>16.292134831460675</c:v>
                </c:pt>
                <c:pt idx="5">
                  <c:v>22.727272727272727</c:v>
                </c:pt>
                <c:pt idx="6">
                  <c:v>11.320754716981133</c:v>
                </c:pt>
                <c:pt idx="7">
                  <c:v>12.643678160919542</c:v>
                </c:pt>
                <c:pt idx="8">
                  <c:v>40.243902439024396</c:v>
                </c:pt>
                <c:pt idx="9">
                  <c:v>12.568306010928962</c:v>
                </c:pt>
                <c:pt idx="10">
                  <c:v>94.444444444444443</c:v>
                </c:pt>
                <c:pt idx="11">
                  <c:v>52.083333333333336</c:v>
                </c:pt>
                <c:pt idx="12">
                  <c:v>-32.222222222222221</c:v>
                </c:pt>
                <c:pt idx="13">
                  <c:v>5.4545454545454541</c:v>
                </c:pt>
                <c:pt idx="14">
                  <c:v>3.4482758620689653</c:v>
                </c:pt>
                <c:pt idx="15">
                  <c:v>-11.210762331838566</c:v>
                </c:pt>
                <c:pt idx="16">
                  <c:v>-20.765027322404372</c:v>
                </c:pt>
                <c:pt idx="17">
                  <c:v>27.659574468085108</c:v>
                </c:pt>
                <c:pt idx="18">
                  <c:v>-2.9761904761904758</c:v>
                </c:pt>
                <c:pt idx="19">
                  <c:v>-13.380281690140844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52-48BE-A343-C20ED7FB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2657664"/>
        <c:axId val="42659200"/>
      </c:barChart>
      <c:catAx>
        <c:axId val="4265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42659200"/>
        <c:crosses val="autoZero"/>
        <c:auto val="1"/>
        <c:lblAlgn val="ctr"/>
        <c:lblOffset val="100"/>
        <c:noMultiLvlLbl val="0"/>
      </c:catAx>
      <c:valAx>
        <c:axId val="42659200"/>
        <c:scaling>
          <c:orientation val="minMax"/>
          <c:max val="100"/>
          <c:min val="-40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426576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635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5023356954308E-2"/>
          <c:y val="0.14067731505308942"/>
          <c:w val="0.8998044100931416"/>
          <c:h val="0.71829953480878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'8.4'!$A$6:$A$17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'8.4'!$B$6:$B$17</c:f>
              <c:numCache>
                <c:formatCode>_-* #,##0_-;\-* #,##0_-;_-* "-"??_-;_-@_-</c:formatCode>
                <c:ptCount val="12"/>
                <c:pt idx="0">
                  <c:v>952</c:v>
                </c:pt>
                <c:pt idx="1">
                  <c:v>149</c:v>
                </c:pt>
                <c:pt idx="2">
                  <c:v>645</c:v>
                </c:pt>
                <c:pt idx="3">
                  <c:v>450</c:v>
                </c:pt>
                <c:pt idx="4">
                  <c:v>256</c:v>
                </c:pt>
                <c:pt idx="5">
                  <c:v>136</c:v>
                </c:pt>
                <c:pt idx="6">
                  <c:v>27</c:v>
                </c:pt>
                <c:pt idx="7">
                  <c:v>188</c:v>
                </c:pt>
                <c:pt idx="8">
                  <c:v>287</c:v>
                </c:pt>
                <c:pt idx="9">
                  <c:v>96</c:v>
                </c:pt>
                <c:pt idx="10">
                  <c:v>15</c:v>
                </c:pt>
                <c:pt idx="11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E-4FE9-8E73-57B6E4F3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42799872"/>
        <c:axId val="42801408"/>
      </c:barChart>
      <c:catAx>
        <c:axId val="4279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42801408"/>
        <c:crosses val="autoZero"/>
        <c:auto val="1"/>
        <c:lblAlgn val="ctr"/>
        <c:lblOffset val="100"/>
        <c:noMultiLvlLbl val="0"/>
      </c:catAx>
      <c:valAx>
        <c:axId val="42801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Numbers</a:t>
                </a:r>
              </a:p>
            </c:rich>
          </c:tx>
          <c:layout>
            <c:manualLayout>
              <c:xMode val="edge"/>
              <c:yMode val="edge"/>
              <c:x val="8.168283333251803E-3"/>
              <c:y val="0.323053165706360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279987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32598586093656E-2"/>
          <c:y val="0.20326181930660464"/>
          <c:w val="0.88947812785602642"/>
          <c:h val="0.70191542795903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'8.5'!$M$4</c:f>
              <c:strCache>
                <c:ptCount val="1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'8.5'!$A$6:$A$17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'8.5'!$M$6:$M$17</c:f>
              <c:numCache>
                <c:formatCode>_-* #,##0_-;\-* #,##0_-;_-* "-"??_-;_-@_-</c:formatCode>
                <c:ptCount val="12"/>
                <c:pt idx="0">
                  <c:v>1403</c:v>
                </c:pt>
                <c:pt idx="1">
                  <c:v>1210</c:v>
                </c:pt>
                <c:pt idx="2">
                  <c:v>1294</c:v>
                </c:pt>
                <c:pt idx="3">
                  <c:v>748</c:v>
                </c:pt>
                <c:pt idx="4">
                  <c:v>680</c:v>
                </c:pt>
                <c:pt idx="5">
                  <c:v>780</c:v>
                </c:pt>
                <c:pt idx="6">
                  <c:v>990</c:v>
                </c:pt>
                <c:pt idx="7">
                  <c:v>1109</c:v>
                </c:pt>
                <c:pt idx="8">
                  <c:v>1174</c:v>
                </c:pt>
                <c:pt idx="9">
                  <c:v>1107</c:v>
                </c:pt>
                <c:pt idx="10">
                  <c:v>1116</c:v>
                </c:pt>
                <c:pt idx="11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E-41B7-B9CC-86E27FFB2E6B}"/>
            </c:ext>
          </c:extLst>
        </c:ser>
        <c:ser>
          <c:idx val="1"/>
          <c:order val="1"/>
          <c:tx>
            <c:strRef>
              <c:f>'8.5'!$N$4</c:f>
              <c:strCache>
                <c:ptCount val="1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'8.5'!$A$6:$A$17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'8.5'!$N$6:$N$17</c:f>
              <c:numCache>
                <c:formatCode>_-* #,##0_-;\-* #,##0_-;_-* "-"??_-;_-@_-</c:formatCode>
                <c:ptCount val="12"/>
                <c:pt idx="0">
                  <c:v>1387</c:v>
                </c:pt>
                <c:pt idx="1">
                  <c:v>1100</c:v>
                </c:pt>
                <c:pt idx="2">
                  <c:v>1261</c:v>
                </c:pt>
                <c:pt idx="3">
                  <c:v>1173</c:v>
                </c:pt>
                <c:pt idx="4">
                  <c:v>1085</c:v>
                </c:pt>
                <c:pt idx="5">
                  <c:v>1077</c:v>
                </c:pt>
                <c:pt idx="6">
                  <c:v>1044</c:v>
                </c:pt>
                <c:pt idx="7">
                  <c:v>1205</c:v>
                </c:pt>
                <c:pt idx="8">
                  <c:v>1206</c:v>
                </c:pt>
                <c:pt idx="9">
                  <c:v>1189</c:v>
                </c:pt>
                <c:pt idx="10">
                  <c:v>1161</c:v>
                </c:pt>
                <c:pt idx="11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E-41B7-B9CC-86E27FFB2E6B}"/>
            </c:ext>
          </c:extLst>
        </c:ser>
        <c:ser>
          <c:idx val="2"/>
          <c:order val="2"/>
          <c:tx>
            <c:strRef>
              <c:f>'8.5'!$O$4</c:f>
              <c:strCache>
                <c:ptCount val="1"/>
                <c:pt idx="0">
                  <c:v>2022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'8.5'!$A$6:$A$17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'8.5'!$O$6:$O$17</c:f>
              <c:numCache>
                <c:formatCode>_-* #,##0_-;\-* #,##0_-;_-* "-"??_-;_-@_-</c:formatCode>
                <c:ptCount val="12"/>
                <c:pt idx="0">
                  <c:v>1174</c:v>
                </c:pt>
                <c:pt idx="1">
                  <c:v>1022</c:v>
                </c:pt>
                <c:pt idx="2">
                  <c:v>1126</c:v>
                </c:pt>
                <c:pt idx="3">
                  <c:v>1088</c:v>
                </c:pt>
                <c:pt idx="4">
                  <c:v>1277</c:v>
                </c:pt>
                <c:pt idx="5">
                  <c:v>1206</c:v>
                </c:pt>
                <c:pt idx="6">
                  <c:v>1077</c:v>
                </c:pt>
                <c:pt idx="7">
                  <c:v>1351</c:v>
                </c:pt>
                <c:pt idx="8">
                  <c:v>1060</c:v>
                </c:pt>
                <c:pt idx="9">
                  <c:v>1050</c:v>
                </c:pt>
                <c:pt idx="10">
                  <c:v>1076</c:v>
                </c:pt>
                <c:pt idx="11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F-42F1-93F4-80E793F88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43674624"/>
        <c:axId val="43684608"/>
      </c:barChart>
      <c:catAx>
        <c:axId val="43674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3684608"/>
        <c:crosses val="autoZero"/>
        <c:auto val="1"/>
        <c:lblAlgn val="ctr"/>
        <c:lblOffset val="100"/>
        <c:noMultiLvlLbl val="0"/>
      </c:catAx>
      <c:valAx>
        <c:axId val="436846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Number</a:t>
                </a:r>
              </a:p>
            </c:rich>
          </c:tx>
          <c:layout>
            <c:manualLayout>
              <c:xMode val="edge"/>
              <c:yMode val="edge"/>
              <c:x val="8.4043946323533528E-3"/>
              <c:y val="0.368943160443375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67462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6745296376720101"/>
          <c:y val="0.21027487004576526"/>
          <c:w val="0.16316916337771056"/>
          <c:h val="8.641777868758075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05980123732732E-2"/>
          <c:y val="0.17551434231628643"/>
          <c:w val="0.90736299742391757"/>
          <c:h val="0.67364474974453581"/>
        </c:manualLayout>
      </c:layout>
      <c:lineChart>
        <c:grouping val="standard"/>
        <c:varyColors val="0"/>
        <c:ser>
          <c:idx val="1"/>
          <c:order val="0"/>
          <c:spPr>
            <a:ln w="28575">
              <a:solidFill>
                <a:schemeClr val="accent5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'8.6'!$A$15:$A$37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'8.6'!$B$15:$B$37</c:f>
              <c:numCache>
                <c:formatCode>#,##0_);\(#,##0\)</c:formatCode>
                <c:ptCount val="23"/>
                <c:pt idx="0">
                  <c:v>4567</c:v>
                </c:pt>
                <c:pt idx="1">
                  <c:v>6417</c:v>
                </c:pt>
                <c:pt idx="2">
                  <c:v>7045</c:v>
                </c:pt>
                <c:pt idx="3">
                  <c:v>9085</c:v>
                </c:pt>
                <c:pt idx="4">
                  <c:v>9140</c:v>
                </c:pt>
                <c:pt idx="5">
                  <c:v>8230</c:v>
                </c:pt>
                <c:pt idx="6">
                  <c:v>8560</c:v>
                </c:pt>
                <c:pt idx="7">
                  <c:v>11452</c:v>
                </c:pt>
                <c:pt idx="8">
                  <c:v>17674</c:v>
                </c:pt>
                <c:pt idx="9">
                  <c:v>19259</c:v>
                </c:pt>
                <c:pt idx="10">
                  <c:v>16994</c:v>
                </c:pt>
                <c:pt idx="11">
                  <c:v>17803</c:v>
                </c:pt>
                <c:pt idx="12">
                  <c:v>20512</c:v>
                </c:pt>
                <c:pt idx="13">
                  <c:v>21885</c:v>
                </c:pt>
                <c:pt idx="14">
                  <c:v>18193</c:v>
                </c:pt>
                <c:pt idx="15">
                  <c:v>16362</c:v>
                </c:pt>
                <c:pt idx="16">
                  <c:v>16287</c:v>
                </c:pt>
                <c:pt idx="17">
                  <c:v>15535</c:v>
                </c:pt>
                <c:pt idx="18">
                  <c:v>14811</c:v>
                </c:pt>
                <c:pt idx="19">
                  <c:v>16480</c:v>
                </c:pt>
                <c:pt idx="20">
                  <c:v>12787</c:v>
                </c:pt>
                <c:pt idx="21">
                  <c:v>14143</c:v>
                </c:pt>
                <c:pt idx="22">
                  <c:v>13543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2C-433E-9D29-2F6AF631F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8048"/>
        <c:axId val="43700224"/>
      </c:lineChart>
      <c:catAx>
        <c:axId val="436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700224"/>
        <c:crosses val="autoZero"/>
        <c:auto val="1"/>
        <c:lblAlgn val="ctr"/>
        <c:lblOffset val="100"/>
        <c:noMultiLvlLbl val="0"/>
      </c:catAx>
      <c:valAx>
        <c:axId val="43700224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369804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</c:spPr>
    </c:plotArea>
    <c:plotVisOnly val="0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</xdr:colOff>
      <xdr:row>49</xdr:row>
      <xdr:rowOff>180975</xdr:rowOff>
    </xdr:from>
    <xdr:to>
      <xdr:col>17</xdr:col>
      <xdr:colOff>29157</xdr:colOff>
      <xdr:row>66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3605</xdr:colOff>
      <xdr:row>31</xdr:row>
      <xdr:rowOff>136072</xdr:rowOff>
    </xdr:from>
    <xdr:to>
      <xdr:col>17</xdr:col>
      <xdr:colOff>9719</xdr:colOff>
      <xdr:row>48</xdr:row>
      <xdr:rowOff>96949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0.28855</cdr:x>
      <cdr:y>0.03206</cdr:y>
    </cdr:from>
    <cdr:to>
      <cdr:x>0.81014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3206" y="86897"/>
          <a:ext cx="3693286" cy="269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+mn-cs"/>
            </a:rPr>
            <a:t>Figure 8.9: Trend showing logged cases from 1992 to 2022</a:t>
          </a:r>
          <a:endParaRPr lang="en-US">
            <a:effectLst/>
            <a:latin typeface="Candara" panose="020E0502030303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76108</xdr:rowOff>
    </xdr:from>
    <xdr:to>
      <xdr:col>16</xdr:col>
      <xdr:colOff>809625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0.34213</cdr:x>
      <cdr:y>0.04276</cdr:y>
    </cdr:from>
    <cdr:to>
      <cdr:x>0.76074</cdr:x>
      <cdr:y>0.12895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5825" y="129536"/>
          <a:ext cx="3433050" cy="26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Figure 8.10: Number of Theft cases  by type, 2020 - 2022</a:t>
          </a:r>
          <a:endParaRPr lang="en-US">
            <a:effectLst/>
            <a:latin typeface="Candara" panose="020E0502030303020204" pitchFamily="34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927653</xdr:colOff>
      <xdr:row>36</xdr:row>
      <xdr:rowOff>37810</xdr:rowOff>
    </xdr:from>
    <xdr:to>
      <xdr:col>16</xdr:col>
      <xdr:colOff>381001</xdr:colOff>
      <xdr:row>50</xdr:row>
      <xdr:rowOff>92163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962025</xdr:colOff>
      <xdr:row>22</xdr:row>
      <xdr:rowOff>166681</xdr:rowOff>
    </xdr:from>
    <xdr:to>
      <xdr:col>16</xdr:col>
      <xdr:colOff>379757</xdr:colOff>
      <xdr:row>35</xdr:row>
      <xdr:rowOff>91792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0.1539</cdr:x>
      <cdr:y>0.03051</cdr:y>
    </cdr:from>
    <cdr:to>
      <cdr:x>0.7413</cdr:x>
      <cdr:y>0.16111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5643" y="82711"/>
          <a:ext cx="3990992" cy="354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Figure 8.12: Percentage share of drugs and alcohol related cases, </a:t>
          </a:r>
          <a:r>
            <a:rPr lang="en-US" sz="105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2022</a:t>
          </a:r>
          <a:endParaRPr lang="en-US" sz="1000" b="1">
            <a:effectLst/>
            <a:latin typeface="Candara" panose="020E0502030303020204" pitchFamily="34" charset="0"/>
            <a:cs typeface="Consolas" pitchFamily="49" charset="0"/>
          </a:endParaRPr>
        </a:p>
        <a:p xmlns:a="http://schemas.openxmlformats.org/drawingml/2006/main">
          <a:endParaRPr lang="en-US" sz="9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0.2627</cdr:x>
      <cdr:y>0.03119</cdr:y>
    </cdr:from>
    <cdr:to>
      <cdr:x>0.78694</cdr:x>
      <cdr:y>0.15289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75627" y="79219"/>
          <a:ext cx="3543456" cy="309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+mn-cs"/>
            </a:rPr>
            <a:t>Figure 8.11: </a:t>
          </a: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Number</a:t>
          </a: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+mn-cs"/>
            </a:rPr>
            <a:t> of logged </a:t>
          </a: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drug</a:t>
          </a: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+mn-cs"/>
            </a:rPr>
            <a:t> cases, 2021- 2022</a:t>
          </a:r>
          <a:endParaRPr lang="en-US">
            <a:effectLst/>
            <a:latin typeface="Candara" panose="020E0502030303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823911</xdr:colOff>
      <xdr:row>17</xdr:row>
      <xdr:rowOff>90487</xdr:rowOff>
    </xdr:from>
    <xdr:to>
      <xdr:col>15</xdr:col>
      <xdr:colOff>781049</xdr:colOff>
      <xdr:row>31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0.43503</cdr:x>
      <cdr:y>0.91787</cdr:y>
    </cdr:from>
    <cdr:to>
      <cdr:x>0.52685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6263" y="2517898"/>
          <a:ext cx="588153" cy="22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/>
            <a:t>In</a:t>
          </a:r>
          <a:r>
            <a:rPr lang="en-US" sz="800" b="0" i="0" baseline="0"/>
            <a:t> Grams</a:t>
          </a:r>
          <a:endParaRPr lang="en-US" sz="800" b="0" i="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462623</xdr:colOff>
      <xdr:row>12</xdr:row>
      <xdr:rowOff>69788</xdr:rowOff>
    </xdr:from>
    <xdr:to>
      <xdr:col>15</xdr:col>
      <xdr:colOff>584543</xdr:colOff>
      <xdr:row>26</xdr:row>
      <xdr:rowOff>134083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469557</xdr:colOff>
      <xdr:row>27</xdr:row>
      <xdr:rowOff>162363</xdr:rowOff>
    </xdr:from>
    <xdr:to>
      <xdr:col>15</xdr:col>
      <xdr:colOff>619125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219076</xdr:colOff>
      <xdr:row>28</xdr:row>
      <xdr:rowOff>117146</xdr:rowOff>
    </xdr:from>
    <xdr:to>
      <xdr:col>14</xdr:col>
      <xdr:colOff>695326</xdr:colOff>
      <xdr:row>30</xdr:row>
      <xdr:rowOff>28273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81176" y="6479846"/>
          <a:ext cx="4210050" cy="292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Figure 8.14: Percentage of assault cases logged  by type, 2022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  <a:effectLst/>
            <a:latin typeface="Candara" panose="020E0502030303020204" pitchFamily="34" charset="0"/>
            <a:cs typeface="Consolas" pitchFamily="49" charset="0"/>
          </a:endParaRPr>
        </a:p>
        <a:p>
          <a:endParaRPr lang="en-US" sz="1200">
            <a:latin typeface="Consolas" pitchFamily="49" charset="0"/>
            <a:cs typeface="Consolas" pitchFamily="49" charset="0"/>
          </a:endParaRPr>
        </a:p>
      </xdr:txBody>
    </xdr:sp>
    <xdr:clientData/>
  </xdr:twoCellAnchor>
  <xdr:twoCellAnchor>
    <xdr:from>
      <xdr:col>0</xdr:col>
      <xdr:colOff>477714</xdr:colOff>
      <xdr:row>43</xdr:row>
      <xdr:rowOff>156795</xdr:rowOff>
    </xdr:from>
    <xdr:to>
      <xdr:col>15</xdr:col>
      <xdr:colOff>628649</xdr:colOff>
      <xdr:row>59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474747</xdr:colOff>
      <xdr:row>45</xdr:row>
      <xdr:rowOff>24063</xdr:rowOff>
    </xdr:from>
    <xdr:to>
      <xdr:col>0</xdr:col>
      <xdr:colOff>1285875</xdr:colOff>
      <xdr:row>46</xdr:row>
      <xdr:rowOff>64169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474747" y="9625263"/>
          <a:ext cx="811128" cy="230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 b="1"/>
            <a:t>Percentage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0.26804</cdr:x>
      <cdr:y>0.05224</cdr:y>
    </cdr:from>
    <cdr:to>
      <cdr:x>0.77075</cdr:x>
      <cdr:y>0.14035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63685" y="144183"/>
          <a:ext cx="3307718" cy="243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Figure: 8.13: Assault by group of persons, 2020 - 2022</a:t>
          </a:r>
          <a:endParaRPr lang="en-US">
            <a:effectLst/>
            <a:latin typeface="Candara" panose="020E0502030303020204" pitchFamily="34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0.19766</cdr:x>
      <cdr:y>0.02663</cdr:y>
    </cdr:from>
    <cdr:to>
      <cdr:x>0.8212</cdr:x>
      <cdr:y>0.09075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48765" y="86195"/>
          <a:ext cx="4885787" cy="207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8.2: Percentage change in selected crimes, 2018 - 2022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618708</xdr:colOff>
      <xdr:row>15</xdr:row>
      <xdr:rowOff>149498</xdr:rowOff>
    </xdr:from>
    <xdr:to>
      <xdr:col>14</xdr:col>
      <xdr:colOff>1516063</xdr:colOff>
      <xdr:row>31</xdr:row>
      <xdr:rowOff>116314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151244</xdr:rowOff>
    </xdr:from>
    <xdr:to>
      <xdr:col>18</xdr:col>
      <xdr:colOff>876300</xdr:colOff>
      <xdr:row>34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129540</xdr:colOff>
      <xdr:row>19</xdr:row>
      <xdr:rowOff>114300</xdr:rowOff>
    </xdr:from>
    <xdr:to>
      <xdr:col>10</xdr:col>
      <xdr:colOff>0</xdr:colOff>
      <xdr:row>20</xdr:row>
      <xdr:rowOff>167640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85850" y="4857750"/>
          <a:ext cx="28194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66676</xdr:colOff>
      <xdr:row>19</xdr:row>
      <xdr:rowOff>47625</xdr:rowOff>
    </xdr:from>
    <xdr:to>
      <xdr:col>18</xdr:col>
      <xdr:colOff>209550</xdr:colOff>
      <xdr:row>20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52526" y="5000625"/>
          <a:ext cx="429577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j-lt"/>
              <a:ea typeface="+mn-ea"/>
              <a:cs typeface="Consolas" pitchFamily="49" charset="0"/>
            </a:rPr>
            <a:t>Figure 8.18: Number of  logged cases and those completed by type, 2022</a:t>
          </a:r>
          <a:endParaRPr lang="en-US">
            <a:effectLst/>
            <a:latin typeface="+mj-lt"/>
            <a:cs typeface="Consolas" pitchFamily="49" charset="0"/>
          </a:endParaRPr>
        </a:p>
        <a:p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1573055</xdr:colOff>
      <xdr:row>34</xdr:row>
      <xdr:rowOff>129581</xdr:rowOff>
    </xdr:from>
    <xdr:to>
      <xdr:col>31</xdr:col>
      <xdr:colOff>1114299</xdr:colOff>
      <xdr:row>55</xdr:row>
      <xdr:rowOff>104908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53085</xdr:colOff>
      <xdr:row>22</xdr:row>
      <xdr:rowOff>160300</xdr:rowOff>
    </xdr:from>
    <xdr:to>
      <xdr:col>15</xdr:col>
      <xdr:colOff>800100</xdr:colOff>
      <xdr:row>33</xdr:row>
      <xdr:rowOff>222281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3061</xdr:colOff>
      <xdr:row>22</xdr:row>
      <xdr:rowOff>226617</xdr:rowOff>
    </xdr:from>
    <xdr:to>
      <xdr:col>14</xdr:col>
      <xdr:colOff>257175</xdr:colOff>
      <xdr:row>23</xdr:row>
      <xdr:rowOff>245669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908186" y="5551092"/>
          <a:ext cx="4026014" cy="266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lt"/>
              <a:ea typeface="+mn-ea"/>
              <a:cs typeface="Consolas" pitchFamily="49" charset="0"/>
            </a:rPr>
            <a:t>Figure 8.20: Detainees arrested by number of times, 2022</a:t>
          </a:r>
          <a:endParaRPr lang="en-US">
            <a:solidFill>
              <a:schemeClr val="tx1">
                <a:lumMod val="75000"/>
                <a:lumOff val="25000"/>
              </a:schemeClr>
            </a:solidFill>
            <a:effectLst/>
            <a:latin typeface="+mj-lt"/>
            <a:cs typeface="Consolas" pitchFamily="49" charset="0"/>
          </a:endParaRPr>
        </a:p>
        <a:p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+mj-lt"/>
            <a:cs typeface="Consolas" pitchFamily="49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40674</xdr:colOff>
      <xdr:row>36</xdr:row>
      <xdr:rowOff>65305</xdr:rowOff>
    </xdr:from>
    <xdr:to>
      <xdr:col>9</xdr:col>
      <xdr:colOff>719666</xdr:colOff>
      <xdr:row>52</xdr:row>
      <xdr:rowOff>84666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293611</xdr:colOff>
      <xdr:row>36</xdr:row>
      <xdr:rowOff>45509</xdr:rowOff>
    </xdr:from>
    <xdr:to>
      <xdr:col>2</xdr:col>
      <xdr:colOff>709084</xdr:colOff>
      <xdr:row>52</xdr:row>
      <xdr:rowOff>63500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878418</xdr:colOff>
      <xdr:row>36</xdr:row>
      <xdr:rowOff>95250</xdr:rowOff>
    </xdr:from>
    <xdr:to>
      <xdr:col>15</xdr:col>
      <xdr:colOff>2137833</xdr:colOff>
      <xdr:row>52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297657</xdr:colOff>
      <xdr:row>36</xdr:row>
      <xdr:rowOff>120121</xdr:rowOff>
    </xdr:from>
    <xdr:to>
      <xdr:col>2</xdr:col>
      <xdr:colOff>602395</xdr:colOff>
      <xdr:row>38</xdr:row>
      <xdr:rowOff>10584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297657" y="5924418"/>
          <a:ext cx="4055207" cy="36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8.21: Percentage share of detainees by sex, 2022</a:t>
          </a:r>
          <a:endParaRPr lang="en-US" sz="1000">
            <a:effectLst/>
            <a:latin typeface="Consolas" pitchFamily="49" charset="0"/>
            <a:cs typeface="Consolas" pitchFamily="49" charset="0"/>
          </a:endParaRPr>
        </a:p>
        <a:p>
          <a:endParaRPr lang="en-US" sz="1000">
            <a:latin typeface="Consolas" pitchFamily="49" charset="0"/>
            <a:cs typeface="Consolas" pitchFamily="49" charset="0"/>
          </a:endParaRPr>
        </a:p>
      </xdr:txBody>
    </xdr:sp>
    <xdr:clientData/>
  </xdr:twoCellAnchor>
  <xdr:twoCellAnchor>
    <xdr:from>
      <xdr:col>3</xdr:col>
      <xdr:colOff>656167</xdr:colOff>
      <xdr:row>36</xdr:row>
      <xdr:rowOff>158316</xdr:rowOff>
    </xdr:from>
    <xdr:to>
      <xdr:col>9</xdr:col>
      <xdr:colOff>229255</xdr:colOff>
      <xdr:row>37</xdr:row>
      <xdr:rowOff>169333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952067" y="9178491"/>
          <a:ext cx="4173663" cy="249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8.22: Percentage share of detainees by age, 2022</a:t>
          </a:r>
          <a:endParaRPr lang="en-US" sz="1000">
            <a:effectLst/>
            <a:latin typeface="Consolas" pitchFamily="49" charset="0"/>
            <a:cs typeface="Consolas" pitchFamily="49" charset="0"/>
          </a:endParaRPr>
        </a:p>
        <a:p>
          <a:endParaRPr lang="en-US" sz="10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0.13269</cdr:x>
      <cdr:y>0.03482</cdr:y>
    </cdr:from>
    <cdr:to>
      <cdr:x>0.88523</cdr:x>
      <cdr:y>0.12114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9721" y="110565"/>
          <a:ext cx="4308729" cy="274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8.23: Number of Detainees by age and sex, 2022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153629</xdr:colOff>
      <xdr:row>33</xdr:row>
      <xdr:rowOff>122773</xdr:rowOff>
    </xdr:from>
    <xdr:to>
      <xdr:col>38</xdr:col>
      <xdr:colOff>20483</xdr:colOff>
      <xdr:row>51</xdr:row>
      <xdr:rowOff>19971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0.01985</cdr:y>
    </cdr:from>
    <cdr:to>
      <cdr:x>0.97477</cdr:x>
      <cdr:y>0.11623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66106"/>
          <a:ext cx="5653384" cy="320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8.24: Percentage share of detainees by locals and foreigners, 2022</a:t>
          </a:r>
          <a:endParaRPr lang="en-US" sz="1000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0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101522</xdr:rowOff>
    </xdr:from>
    <xdr:to>
      <xdr:col>41</xdr:col>
      <xdr:colOff>337344</xdr:colOff>
      <xdr:row>52</xdr:row>
      <xdr:rowOff>34848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34527</xdr:colOff>
      <xdr:row>35</xdr:row>
      <xdr:rowOff>25797</xdr:rowOff>
    </xdr:from>
    <xdr:to>
      <xdr:col>39</xdr:col>
      <xdr:colOff>265112</xdr:colOff>
      <xdr:row>37</xdr:row>
      <xdr:rowOff>7541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646090" y="5621735"/>
          <a:ext cx="3723085" cy="299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8.25: Percentage share of victims by sex, 2022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36</xdr:row>
      <xdr:rowOff>152400</xdr:rowOff>
    </xdr:from>
    <xdr:to>
      <xdr:col>7</xdr:col>
      <xdr:colOff>240842</xdr:colOff>
      <xdr:row>51</xdr:row>
      <xdr:rowOff>171761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423810</xdr:colOff>
      <xdr:row>36</xdr:row>
      <xdr:rowOff>182345</xdr:rowOff>
    </xdr:from>
    <xdr:to>
      <xdr:col>18</xdr:col>
      <xdr:colOff>454500</xdr:colOff>
      <xdr:row>51</xdr:row>
      <xdr:rowOff>150595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1516857</xdr:colOff>
      <xdr:row>37</xdr:row>
      <xdr:rowOff>47625</xdr:rowOff>
    </xdr:from>
    <xdr:to>
      <xdr:col>7</xdr:col>
      <xdr:colOff>166687</xdr:colOff>
      <xdr:row>38</xdr:row>
      <xdr:rowOff>107156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516857" y="6215063"/>
          <a:ext cx="4162424" cy="297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8.26: Percentage share of victims by age, 2022</a:t>
          </a:r>
          <a:endParaRPr lang="en-US" sz="1000">
            <a:effectLst/>
            <a:latin typeface="Consolas" pitchFamily="49" charset="0"/>
            <a:cs typeface="Consolas" pitchFamily="49" charset="0"/>
          </a:endParaRPr>
        </a:p>
        <a:p>
          <a:endParaRPr lang="en-US" sz="10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926402</xdr:colOff>
      <xdr:row>31</xdr:row>
      <xdr:rowOff>141441</xdr:rowOff>
    </xdr:from>
    <xdr:to>
      <xdr:col>22</xdr:col>
      <xdr:colOff>339246</xdr:colOff>
      <xdr:row>48</xdr:row>
      <xdr:rowOff>12396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55148</xdr:colOff>
      <xdr:row>31</xdr:row>
      <xdr:rowOff>183128</xdr:rowOff>
    </xdr:from>
    <xdr:to>
      <xdr:col>31</xdr:col>
      <xdr:colOff>2244246</xdr:colOff>
      <xdr:row>48</xdr:row>
      <xdr:rowOff>26095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1539657</xdr:colOff>
      <xdr:row>32</xdr:row>
      <xdr:rowOff>86138</xdr:rowOff>
    </xdr:from>
    <xdr:to>
      <xdr:col>22</xdr:col>
      <xdr:colOff>159223</xdr:colOff>
      <xdr:row>33</xdr:row>
      <xdr:rowOff>182672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39657" y="4874734"/>
          <a:ext cx="5926415" cy="29225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8.3: Number of logged cases for Male' and Atolls by type, 2022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>
          <a:pPr algn="ctr"/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  <xdr:twoCellAnchor>
    <xdr:from>
      <xdr:col>23</xdr:col>
      <xdr:colOff>596900</xdr:colOff>
      <xdr:row>32</xdr:row>
      <xdr:rowOff>56818</xdr:rowOff>
    </xdr:from>
    <xdr:to>
      <xdr:col>31</xdr:col>
      <xdr:colOff>1487466</xdr:colOff>
      <xdr:row>34</xdr:row>
      <xdr:rowOff>65240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17003" y="4845414"/>
          <a:ext cx="5822689" cy="399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8.4: Percentage share of logged cases for Male' and Atolls, 2022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0.26534</cdr:x>
      <cdr:y>0.02666</cdr:y>
    </cdr:from>
    <cdr:to>
      <cdr:x>0.75755</cdr:x>
      <cdr:y>0.11298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4375" y="84369"/>
          <a:ext cx="3495608" cy="273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Consolas" pitchFamily="49" charset="0"/>
            </a:rPr>
            <a:t>Figure 8.27: Number of victims by age and sex, 2022</a:t>
          </a:r>
          <a:endParaRPr lang="en-US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cs typeface="Consolas" pitchFamily="49" charset="0"/>
          </a:endParaRPr>
        </a:p>
        <a:p xmlns:a="http://schemas.openxmlformats.org/drawingml/2006/main"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30</xdr:row>
      <xdr:rowOff>79699</xdr:rowOff>
    </xdr:from>
    <xdr:to>
      <xdr:col>18</xdr:col>
      <xdr:colOff>7683</xdr:colOff>
      <xdr:row>43</xdr:row>
      <xdr:rowOff>163209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242790</xdr:colOff>
      <xdr:row>44</xdr:row>
      <xdr:rowOff>62590</xdr:rowOff>
    </xdr:from>
    <xdr:to>
      <xdr:col>18</xdr:col>
      <xdr:colOff>86222</xdr:colOff>
      <xdr:row>59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147929</xdr:colOff>
      <xdr:row>45</xdr:row>
      <xdr:rowOff>58215</xdr:rowOff>
    </xdr:from>
    <xdr:to>
      <xdr:col>16</xdr:col>
      <xdr:colOff>398495</xdr:colOff>
      <xdr:row>46</xdr:row>
      <xdr:rowOff>171543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05837" y="8922297"/>
          <a:ext cx="4891574" cy="3028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Figure 8.6: </a:t>
          </a:r>
          <a:r>
            <a:rPr lang="en-US" sz="1100" b="1"/>
            <a:t>Percentage</a:t>
          </a:r>
          <a:r>
            <a:rPr lang="en-US" sz="1100" b="1" baseline="0"/>
            <a:t> change of logged cases over previous year (2021) by Atolls</a:t>
          </a:r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69757</xdr:colOff>
      <xdr:row>18</xdr:row>
      <xdr:rowOff>144780</xdr:rowOff>
    </xdr:from>
    <xdr:to>
      <xdr:col>22</xdr:col>
      <xdr:colOff>367262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0.29006</cdr:x>
      <cdr:y>0.01534</cdr:y>
    </cdr:from>
    <cdr:to>
      <cdr:x>0.76586</cdr:x>
      <cdr:y>0.09846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28128" y="46112"/>
          <a:ext cx="3982934" cy="249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effectLst/>
              <a:latin typeface="Candara" pitchFamily="34" charset="0"/>
              <a:ea typeface="+mn-ea"/>
              <a:cs typeface="Consolas" pitchFamily="49" charset="0"/>
            </a:rPr>
            <a:t>Figure 8.7: Number of logged cases in Atolls by type, 2022</a:t>
          </a:r>
          <a:endParaRPr lang="en-US" sz="1200">
            <a:effectLst/>
            <a:latin typeface="Candara" pitchFamily="34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160018</xdr:colOff>
      <xdr:row>18</xdr:row>
      <xdr:rowOff>87631</xdr:rowOff>
    </xdr:from>
    <xdr:to>
      <xdr:col>16</xdr:col>
      <xdr:colOff>104776</xdr:colOff>
      <xdr:row>32</xdr:row>
      <xdr:rowOff>78105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0.32553</cdr:x>
      <cdr:y>0.0423</cdr:y>
    </cdr:from>
    <cdr:to>
      <cdr:x>0.74318</cdr:x>
      <cdr:y>0.15341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4128" y="112400"/>
          <a:ext cx="3815810" cy="29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andara" panose="020E0502030303020204" pitchFamily="34" charset="0"/>
              <a:ea typeface="+mn-ea"/>
              <a:cs typeface="Consolas" pitchFamily="49" charset="0"/>
            </a:rPr>
            <a:t>Figure 8.8: Number of logged cases by month, 2020- 2022</a:t>
          </a:r>
          <a:endParaRPr lang="en-US">
            <a:effectLst/>
            <a:latin typeface="Candara" panose="020E0502030303020204" pitchFamily="34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113447</xdr:rowOff>
    </xdr:from>
    <xdr:to>
      <xdr:col>6</xdr:col>
      <xdr:colOff>602989</xdr:colOff>
      <xdr:row>48</xdr:row>
      <xdr:rowOff>255063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58862</xdr:colOff>
      <xdr:row>39</xdr:row>
      <xdr:rowOff>71693</xdr:rowOff>
    </xdr:from>
    <xdr:to>
      <xdr:col>0</xdr:col>
      <xdr:colOff>1013952</xdr:colOff>
      <xdr:row>40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8862" y="8367661"/>
          <a:ext cx="955090" cy="184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Number of cases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2\YEARBOOK%202022\Blank%20Tables\8.%20LAW%20AND%20OR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ril%202021\YEARBOOK%202021_%20Work%20from%20Home\RECEIVED\8.%20LAW%20AND%20ORDER%20-%20JSC%20JH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LAW%20AND%20ORDER_%20P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8.%20LAW%20AND%20ORDER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,  8.22 8.23_ New_ traffic"/>
      <sheetName val="8.24, 8.25 _ Domestic violannce"/>
      <sheetName val="8.26, 8.27, 28, 8.29_ child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39"/>
      <sheetName val="8.40, 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56"/>
      <sheetName val="8.57"/>
      <sheetName val="8.58"/>
      <sheetName val="8.59"/>
      <sheetName val="8.60"/>
      <sheetName val="8.61"/>
      <sheetName val="8.62"/>
      <sheetName val="8.63"/>
      <sheetName val="8.64"/>
      <sheetName val="8.65"/>
      <sheetName val="8.66"/>
      <sheetName val="8.67"/>
      <sheetName val="8.68"/>
      <sheetName val="8.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1">
          <cell r="W91" t="str">
            <v>Number  of majistrates</v>
          </cell>
          <cell r="X91" t="str">
            <v>Number of islands with majistrate courts</v>
          </cell>
        </row>
        <row r="92">
          <cell r="V92" t="str">
            <v>HA</v>
          </cell>
          <cell r="W92">
            <v>8</v>
          </cell>
          <cell r="X92">
            <v>14</v>
          </cell>
        </row>
        <row r="93">
          <cell r="V93" t="str">
            <v>HDh</v>
          </cell>
          <cell r="W93">
            <v>8</v>
          </cell>
          <cell r="X93">
            <v>13</v>
          </cell>
        </row>
        <row r="94">
          <cell r="V94" t="str">
            <v>Sh</v>
          </cell>
          <cell r="W94">
            <v>5</v>
          </cell>
          <cell r="X94">
            <v>13</v>
          </cell>
        </row>
        <row r="95">
          <cell r="V95" t="str">
            <v>N</v>
          </cell>
          <cell r="W95">
            <v>7</v>
          </cell>
          <cell r="X95">
            <v>13</v>
          </cell>
        </row>
        <row r="96">
          <cell r="V96" t="str">
            <v>R</v>
          </cell>
          <cell r="W96">
            <v>12</v>
          </cell>
          <cell r="X96">
            <v>14</v>
          </cell>
        </row>
        <row r="97">
          <cell r="V97" t="str">
            <v>B</v>
          </cell>
          <cell r="W97">
            <v>7</v>
          </cell>
          <cell r="X97">
            <v>13</v>
          </cell>
        </row>
        <row r="98">
          <cell r="V98" t="str">
            <v>Lh</v>
          </cell>
          <cell r="W98">
            <v>4</v>
          </cell>
          <cell r="X98">
            <v>4</v>
          </cell>
        </row>
        <row r="99">
          <cell r="V99" t="str">
            <v>K</v>
          </cell>
          <cell r="W99">
            <v>8</v>
          </cell>
          <cell r="X99">
            <v>9</v>
          </cell>
        </row>
        <row r="100">
          <cell r="V100" t="str">
            <v>AA</v>
          </cell>
          <cell r="W100">
            <v>4</v>
          </cell>
          <cell r="X100">
            <v>8</v>
          </cell>
        </row>
        <row r="101">
          <cell r="V101" t="str">
            <v>ADh</v>
          </cell>
          <cell r="W101">
            <v>6</v>
          </cell>
          <cell r="X101">
            <v>10</v>
          </cell>
        </row>
        <row r="102">
          <cell r="V102" t="str">
            <v>V</v>
          </cell>
          <cell r="W102">
            <v>1</v>
          </cell>
          <cell r="X102">
            <v>5</v>
          </cell>
        </row>
        <row r="103">
          <cell r="V103" t="str">
            <v>M</v>
          </cell>
          <cell r="W103">
            <v>4</v>
          </cell>
          <cell r="X103">
            <v>8</v>
          </cell>
        </row>
        <row r="104">
          <cell r="V104" t="str">
            <v>F</v>
          </cell>
          <cell r="W104">
            <v>4</v>
          </cell>
          <cell r="X104">
            <v>5</v>
          </cell>
        </row>
        <row r="105">
          <cell r="V105" t="str">
            <v>Dh</v>
          </cell>
          <cell r="W105">
            <v>4</v>
          </cell>
          <cell r="X105">
            <v>6</v>
          </cell>
        </row>
        <row r="106">
          <cell r="V106" t="str">
            <v>Th</v>
          </cell>
          <cell r="W106">
            <v>9</v>
          </cell>
          <cell r="X106">
            <v>13</v>
          </cell>
        </row>
        <row r="107">
          <cell r="V107" t="str">
            <v>L</v>
          </cell>
          <cell r="W107">
            <v>12</v>
          </cell>
          <cell r="X107">
            <v>11</v>
          </cell>
        </row>
        <row r="108">
          <cell r="V108" t="str">
            <v>GA</v>
          </cell>
          <cell r="W108">
            <v>6</v>
          </cell>
          <cell r="X108">
            <v>9</v>
          </cell>
        </row>
        <row r="109">
          <cell r="V109" t="str">
            <v>GDh</v>
          </cell>
          <cell r="W109">
            <v>8</v>
          </cell>
          <cell r="X109">
            <v>9</v>
          </cell>
        </row>
        <row r="110">
          <cell r="V110" t="str">
            <v>Gn</v>
          </cell>
          <cell r="W110">
            <v>2</v>
          </cell>
          <cell r="X110">
            <v>1</v>
          </cell>
        </row>
        <row r="111">
          <cell r="V111" t="str">
            <v>S</v>
          </cell>
          <cell r="W111">
            <v>7</v>
          </cell>
          <cell r="X111">
            <v>6</v>
          </cell>
        </row>
      </sheetData>
      <sheetData sheetId="32">
        <row r="7">
          <cell r="A7" t="str">
            <v>Male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29"/>
      <sheetName val="8.30"/>
      <sheetName val="8.31"/>
    </sheetNames>
    <sheetDataSet>
      <sheetData sheetId="0">
        <row r="129">
          <cell r="U129" t="str">
            <v>Atolls</v>
          </cell>
          <cell r="W129">
            <v>69.565217391304344</v>
          </cell>
        </row>
        <row r="130">
          <cell r="U130" t="str">
            <v>Male'</v>
          </cell>
          <cell r="W130">
            <v>30.434782608695656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Sheet5"/>
      <sheetName val="Sheet4"/>
      <sheetName val="Sheet3"/>
      <sheetName val="Sheet1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56"/>
      <sheetName val="8.57"/>
      <sheetName val="8.58"/>
      <sheetName val="8.59"/>
      <sheetName val="8.60"/>
      <sheetName val="8.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4">
          <cell r="U34">
            <v>2011</v>
          </cell>
          <cell r="V34">
            <v>2012</v>
          </cell>
          <cell r="W34">
            <v>2013</v>
          </cell>
          <cell r="X34">
            <v>2014</v>
          </cell>
          <cell r="Y34">
            <v>2015</v>
          </cell>
          <cell r="Z34">
            <v>2016</v>
          </cell>
          <cell r="AA34">
            <v>2017</v>
          </cell>
          <cell r="AB34">
            <v>2018</v>
          </cell>
        </row>
        <row r="35">
          <cell r="T35" t="str">
            <v xml:space="preserve">Completed </v>
          </cell>
          <cell r="U35">
            <v>2495</v>
          </cell>
          <cell r="V35">
            <v>2069</v>
          </cell>
          <cell r="W35">
            <v>2521</v>
          </cell>
          <cell r="X35">
            <v>2401</v>
          </cell>
          <cell r="Y35">
            <v>3191</v>
          </cell>
          <cell r="Z35">
            <v>3328</v>
          </cell>
          <cell r="AA35">
            <v>2679</v>
          </cell>
          <cell r="AB35">
            <v>2002</v>
          </cell>
        </row>
        <row r="36">
          <cell r="T36" t="str">
            <v>Submitted to court</v>
          </cell>
          <cell r="U36">
            <v>1850</v>
          </cell>
          <cell r="V36">
            <v>1429</v>
          </cell>
          <cell r="W36">
            <v>1821</v>
          </cell>
          <cell r="X36">
            <v>1497</v>
          </cell>
          <cell r="Y36">
            <v>1831</v>
          </cell>
          <cell r="Z36">
            <v>3375</v>
          </cell>
          <cell r="AA36">
            <v>3223</v>
          </cell>
          <cell r="AB36">
            <v>2650</v>
          </cell>
        </row>
        <row r="37">
          <cell r="T37" t="str">
            <v xml:space="preserve">Not sent to court </v>
          </cell>
          <cell r="U37">
            <v>379</v>
          </cell>
          <cell r="V37">
            <v>1293</v>
          </cell>
          <cell r="W37">
            <v>1030</v>
          </cell>
          <cell r="X37">
            <v>995</v>
          </cell>
          <cell r="Y37">
            <v>1318</v>
          </cell>
          <cell r="Z37">
            <v>135</v>
          </cell>
          <cell r="AA37">
            <v>51</v>
          </cell>
          <cell r="AB37">
            <v>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AS48"/>
  <sheetViews>
    <sheetView view="pageBreakPreview" topLeftCell="K13" zoomScale="60" zoomScaleNormal="98" workbookViewId="0">
      <selection activeCell="AL52" sqref="AL52"/>
    </sheetView>
  </sheetViews>
  <sheetFormatPr defaultColWidth="9.140625" defaultRowHeight="15"/>
  <cols>
    <col min="1" max="1" width="22" style="1" customWidth="1"/>
    <col min="2" max="2" width="12" style="1" hidden="1" customWidth="1"/>
    <col min="3" max="3" width="8.42578125" style="1" hidden="1" customWidth="1"/>
    <col min="4" max="4" width="9.42578125" style="1" hidden="1" customWidth="1"/>
    <col min="5" max="5" width="9.7109375" style="1" hidden="1" customWidth="1"/>
    <col min="6" max="6" width="9.42578125" style="1" hidden="1" customWidth="1"/>
    <col min="7" max="7" width="11.85546875" style="1" hidden="1" customWidth="1"/>
    <col min="8" max="8" width="8.7109375" style="1" hidden="1" customWidth="1"/>
    <col min="9" max="15" width="11.85546875" style="1" customWidth="1"/>
    <col min="16" max="16" width="15.5703125" style="1" customWidth="1"/>
    <col min="17" max="17" width="18.28515625" style="1" customWidth="1"/>
    <col min="18" max="18" width="29.42578125" style="1" customWidth="1"/>
    <col min="19" max="20" width="2.140625" style="1" customWidth="1"/>
    <col min="21" max="21" width="9.140625" style="1"/>
    <col min="22" max="22" width="22.140625" style="1" bestFit="1" customWidth="1"/>
    <col min="23" max="32" width="9.140625" style="1"/>
    <col min="33" max="33" width="13.28515625" style="1" customWidth="1"/>
    <col min="34" max="16384" width="9.140625" style="1"/>
  </cols>
  <sheetData>
    <row r="1" spans="1:35" ht="21.75">
      <c r="A1" s="688" t="s">
        <v>595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  <row r="2" spans="1:35" ht="21.75" customHeight="1">
      <c r="A2" s="689" t="s">
        <v>594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90"/>
      <c r="M2" s="690"/>
      <c r="N2" s="691"/>
      <c r="O2" s="692"/>
      <c r="P2" s="690"/>
      <c r="Q2" s="690"/>
      <c r="R2" s="689"/>
      <c r="V2" s="2"/>
    </row>
    <row r="3" spans="1:35" ht="51.75">
      <c r="A3" s="693" t="s">
        <v>0</v>
      </c>
      <c r="B3" s="695">
        <v>2008</v>
      </c>
      <c r="C3" s="695">
        <v>2009</v>
      </c>
      <c r="D3" s="684">
        <v>2011</v>
      </c>
      <c r="E3" s="684">
        <v>2012</v>
      </c>
      <c r="F3" s="684">
        <v>2013</v>
      </c>
      <c r="G3" s="684">
        <v>2014</v>
      </c>
      <c r="H3" s="684">
        <v>2015</v>
      </c>
      <c r="I3" s="684">
        <v>2016</v>
      </c>
      <c r="J3" s="684">
        <v>2017</v>
      </c>
      <c r="K3" s="697">
        <v>2018</v>
      </c>
      <c r="L3" s="684">
        <v>2019</v>
      </c>
      <c r="M3" s="684">
        <v>2020</v>
      </c>
      <c r="N3" s="684">
        <v>2021</v>
      </c>
      <c r="O3" s="684">
        <v>2022</v>
      </c>
      <c r="P3" s="516" t="s">
        <v>1</v>
      </c>
      <c r="Q3" s="516" t="s">
        <v>597</v>
      </c>
      <c r="R3" s="686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5">
      <c r="A4" s="694"/>
      <c r="B4" s="696"/>
      <c r="C4" s="696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5" t="s">
        <v>596</v>
      </c>
      <c r="Q4" s="5" t="s">
        <v>589</v>
      </c>
      <c r="R4" s="68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H4" s="6" t="s">
        <v>3</v>
      </c>
      <c r="AI4" s="7">
        <v>22.549082716446701</v>
      </c>
    </row>
    <row r="5" spans="1:35" ht="15.75">
      <c r="A5" s="8" t="s">
        <v>4</v>
      </c>
      <c r="B5" s="9">
        <v>17674</v>
      </c>
      <c r="C5" s="10">
        <v>19259</v>
      </c>
      <c r="D5" s="11">
        <f>SUM(D6:D24)</f>
        <v>17803</v>
      </c>
      <c r="E5" s="11">
        <f>SUM(E6:E24)</f>
        <v>20512</v>
      </c>
      <c r="F5" s="11">
        <f>SUM(F6:F24)</f>
        <v>21885</v>
      </c>
      <c r="G5" s="11">
        <f>SUM(G6:G24)</f>
        <v>18193</v>
      </c>
      <c r="H5" s="11">
        <f t="shared" ref="H5:O5" si="0">SUM(H6:H17)</f>
        <v>16362</v>
      </c>
      <c r="I5" s="11">
        <f t="shared" si="0"/>
        <v>16287</v>
      </c>
      <c r="J5" s="11">
        <f t="shared" si="0"/>
        <v>15535</v>
      </c>
      <c r="K5" s="11">
        <f t="shared" si="0"/>
        <v>14811</v>
      </c>
      <c r="L5" s="11">
        <f t="shared" si="0"/>
        <v>16480</v>
      </c>
      <c r="M5" s="11">
        <f t="shared" si="0"/>
        <v>12787</v>
      </c>
      <c r="N5" s="11">
        <f t="shared" si="0"/>
        <v>14143</v>
      </c>
      <c r="O5" s="11">
        <f t="shared" si="0"/>
        <v>13543</v>
      </c>
      <c r="P5" s="12">
        <f>O5/$O$5*100</f>
        <v>100</v>
      </c>
      <c r="Q5" s="13">
        <f>((O5-N5)/N5)*100</f>
        <v>-4.2423813900869689</v>
      </c>
      <c r="R5" s="457" t="s">
        <v>5</v>
      </c>
      <c r="X5" s="3"/>
      <c r="Y5" s="3"/>
      <c r="Z5" s="3"/>
      <c r="AA5" s="3"/>
      <c r="AB5" s="3"/>
      <c r="AC5" s="3"/>
      <c r="AD5" s="3"/>
      <c r="AE5" s="14"/>
      <c r="AF5" s="3"/>
      <c r="AG5" s="15"/>
      <c r="AH5" s="6" t="s">
        <v>6</v>
      </c>
      <c r="AI5" s="16">
        <v>13.55004827808175</v>
      </c>
    </row>
    <row r="6" spans="1:35" ht="18.75">
      <c r="A6" s="17" t="s">
        <v>3</v>
      </c>
      <c r="B6" s="18">
        <v>3903</v>
      </c>
      <c r="C6" s="19">
        <v>4007</v>
      </c>
      <c r="D6" s="20">
        <v>4734</v>
      </c>
      <c r="E6" s="20">
        <v>6571</v>
      </c>
      <c r="F6" s="20">
        <v>6683</v>
      </c>
      <c r="G6" s="20">
        <v>5080</v>
      </c>
      <c r="H6" s="20">
        <v>4008</v>
      </c>
      <c r="I6" s="20">
        <v>3616</v>
      </c>
      <c r="J6" s="21">
        <v>3503</v>
      </c>
      <c r="K6" s="21">
        <v>3270</v>
      </c>
      <c r="L6" s="21">
        <v>4554</v>
      </c>
      <c r="M6" s="21">
        <v>3581</v>
      </c>
      <c r="N6" s="21">
        <v>4662</v>
      </c>
      <c r="O6" s="21">
        <v>3982</v>
      </c>
      <c r="P6" s="22">
        <f>O6/$O$5*100</f>
        <v>29.402643432031304</v>
      </c>
      <c r="Q6" s="505">
        <f t="shared" ref="Q6:Q17" si="1">((O6-N6)/N6)*100</f>
        <v>-14.586014586014587</v>
      </c>
      <c r="R6" s="23" t="s">
        <v>7</v>
      </c>
      <c r="U6" s="21"/>
      <c r="X6" s="3"/>
      <c r="Y6" s="3"/>
      <c r="Z6" s="3"/>
      <c r="AA6" s="3"/>
      <c r="AB6" s="3"/>
      <c r="AC6" s="3"/>
      <c r="AD6" s="3"/>
      <c r="AE6" s="14"/>
      <c r="AF6" s="24"/>
      <c r="AG6" s="25"/>
      <c r="AH6" s="6" t="s">
        <v>8</v>
      </c>
      <c r="AI6" s="7">
        <v>13.118764081107177</v>
      </c>
    </row>
    <row r="7" spans="1:35" ht="18.75">
      <c r="A7" s="17" t="s">
        <v>6</v>
      </c>
      <c r="B7" s="18">
        <v>3838</v>
      </c>
      <c r="C7" s="19">
        <v>3013</v>
      </c>
      <c r="D7" s="20">
        <v>2251</v>
      </c>
      <c r="E7" s="20">
        <v>1974</v>
      </c>
      <c r="F7" s="20">
        <v>1930</v>
      </c>
      <c r="G7" s="20">
        <v>2137</v>
      </c>
      <c r="H7" s="20">
        <v>2044</v>
      </c>
      <c r="I7" s="20">
        <v>2242</v>
      </c>
      <c r="J7" s="21">
        <v>2105</v>
      </c>
      <c r="K7" s="21">
        <v>2007</v>
      </c>
      <c r="L7" s="21">
        <v>2324</v>
      </c>
      <c r="M7" s="21">
        <v>1390</v>
      </c>
      <c r="N7" s="21">
        <v>1553</v>
      </c>
      <c r="O7" s="21">
        <v>1618</v>
      </c>
      <c r="P7" s="22">
        <f t="shared" ref="P7:P17" si="2">O7/$O$5*100</f>
        <v>11.947131359373845</v>
      </c>
      <c r="Q7" s="505">
        <f t="shared" si="1"/>
        <v>4.1854475209272382</v>
      </c>
      <c r="R7" s="23" t="s">
        <v>9</v>
      </c>
      <c r="U7" s="21"/>
      <c r="X7" s="3"/>
      <c r="Y7" s="3"/>
      <c r="Z7" s="3"/>
      <c r="AA7" s="3"/>
      <c r="AB7" s="3"/>
      <c r="AC7" s="3"/>
      <c r="AD7" s="3"/>
      <c r="AE7" s="14"/>
      <c r="AF7" s="3"/>
      <c r="AG7" s="15"/>
      <c r="AH7" s="17" t="s">
        <v>11</v>
      </c>
      <c r="AI7" s="1">
        <v>12.095268747988413</v>
      </c>
    </row>
    <row r="8" spans="1:35" ht="18.75">
      <c r="A8" s="17" t="s">
        <v>8</v>
      </c>
      <c r="B8" s="18">
        <v>2484</v>
      </c>
      <c r="C8" s="19">
        <v>2366</v>
      </c>
      <c r="D8" s="20">
        <v>1823</v>
      </c>
      <c r="E8" s="20">
        <v>2534</v>
      </c>
      <c r="F8" s="20">
        <v>3965</v>
      </c>
      <c r="G8" s="20">
        <v>3140</v>
      </c>
      <c r="H8" s="20">
        <v>2079</v>
      </c>
      <c r="I8" s="20">
        <v>2375</v>
      </c>
      <c r="J8" s="21">
        <v>2038</v>
      </c>
      <c r="K8" s="21">
        <v>2230</v>
      </c>
      <c r="L8" s="21">
        <v>2188</v>
      </c>
      <c r="M8" s="21">
        <v>1425</v>
      </c>
      <c r="N8" s="21">
        <v>1440</v>
      </c>
      <c r="O8" s="21">
        <v>1429</v>
      </c>
      <c r="P8" s="22">
        <f t="shared" si="2"/>
        <v>10.551576460163922</v>
      </c>
      <c r="Q8" s="505">
        <f t="shared" si="1"/>
        <v>-0.76388888888888884</v>
      </c>
      <c r="R8" s="23" t="s">
        <v>12</v>
      </c>
      <c r="U8" s="21"/>
      <c r="X8" s="3"/>
      <c r="Y8" s="3"/>
      <c r="Z8" s="3"/>
      <c r="AA8" s="3"/>
      <c r="AB8" s="3"/>
      <c r="AC8" s="3"/>
      <c r="AD8" s="3"/>
      <c r="AE8" s="14"/>
      <c r="AF8" s="3"/>
      <c r="AG8" s="15"/>
      <c r="AH8" s="6" t="s">
        <v>13</v>
      </c>
      <c r="AI8" s="26">
        <v>10.653363373028645</v>
      </c>
    </row>
    <row r="9" spans="1:35" ht="18.75">
      <c r="A9" s="17" t="s">
        <v>13</v>
      </c>
      <c r="B9" s="18">
        <v>1520</v>
      </c>
      <c r="C9" s="19">
        <v>2139</v>
      </c>
      <c r="D9" s="27">
        <v>1480</v>
      </c>
      <c r="E9" s="27">
        <v>1508</v>
      </c>
      <c r="F9" s="27">
        <v>1983</v>
      </c>
      <c r="G9" s="27">
        <v>2014</v>
      </c>
      <c r="H9" s="20">
        <v>1712</v>
      </c>
      <c r="I9" s="27">
        <v>1829</v>
      </c>
      <c r="J9" s="21">
        <v>1655</v>
      </c>
      <c r="K9" s="21">
        <v>1787</v>
      </c>
      <c r="L9" s="21">
        <v>1814</v>
      </c>
      <c r="M9" s="21">
        <v>744</v>
      </c>
      <c r="N9" s="21">
        <v>974</v>
      </c>
      <c r="O9" s="21">
        <v>1412</v>
      </c>
      <c r="P9" s="22">
        <f t="shared" si="2"/>
        <v>10.426050358118585</v>
      </c>
      <c r="Q9" s="505">
        <f t="shared" si="1"/>
        <v>44.969199178644764</v>
      </c>
      <c r="R9" s="23" t="s">
        <v>14</v>
      </c>
      <c r="U9" s="21"/>
      <c r="X9" s="3"/>
      <c r="Y9" s="3"/>
      <c r="Z9" s="3"/>
      <c r="AA9" s="3"/>
      <c r="AB9" s="3"/>
      <c r="AC9" s="3"/>
      <c r="AD9" s="3"/>
      <c r="AE9" s="14"/>
      <c r="AF9" s="3"/>
      <c r="AG9" s="15"/>
      <c r="AH9" s="6" t="s">
        <v>10</v>
      </c>
      <c r="AI9" s="28">
        <v>4.9565497264242033</v>
      </c>
    </row>
    <row r="10" spans="1:35" ht="18.75">
      <c r="A10" s="17" t="s">
        <v>10</v>
      </c>
      <c r="B10" s="18">
        <v>1602</v>
      </c>
      <c r="C10" s="19">
        <v>2000</v>
      </c>
      <c r="D10" s="20">
        <v>1320</v>
      </c>
      <c r="E10" s="20">
        <v>1264</v>
      </c>
      <c r="F10" s="20">
        <v>1289</v>
      </c>
      <c r="G10" s="20">
        <v>1062</v>
      </c>
      <c r="H10" s="20">
        <v>944</v>
      </c>
      <c r="I10" s="20">
        <v>781</v>
      </c>
      <c r="J10" s="21">
        <v>770</v>
      </c>
      <c r="K10" s="21">
        <v>753</v>
      </c>
      <c r="L10" s="21">
        <v>631</v>
      </c>
      <c r="M10" s="21">
        <v>661</v>
      </c>
      <c r="N10" s="21">
        <v>610</v>
      </c>
      <c r="O10" s="21">
        <v>521</v>
      </c>
      <c r="P10" s="22">
        <f t="shared" si="2"/>
        <v>3.8470058332718007</v>
      </c>
      <c r="Q10" s="505">
        <f t="shared" si="1"/>
        <v>-14.590163934426229</v>
      </c>
      <c r="R10" s="23" t="s">
        <v>16</v>
      </c>
      <c r="U10" s="21"/>
      <c r="Y10" s="3"/>
      <c r="Z10" s="3"/>
      <c r="AA10" s="3"/>
      <c r="AB10" s="3"/>
      <c r="AC10" s="3"/>
      <c r="AD10" s="3"/>
      <c r="AE10" s="14"/>
      <c r="AF10" s="3"/>
      <c r="AG10" s="15"/>
      <c r="AH10" s="6" t="s">
        <v>15</v>
      </c>
      <c r="AI10" s="7">
        <v>4.2613453492114584</v>
      </c>
    </row>
    <row r="11" spans="1:35" ht="18.75">
      <c r="A11" s="17" t="s">
        <v>17</v>
      </c>
      <c r="B11" s="18">
        <v>648</v>
      </c>
      <c r="C11" s="19">
        <v>902</v>
      </c>
      <c r="D11" s="20">
        <v>775</v>
      </c>
      <c r="E11" s="20">
        <v>880</v>
      </c>
      <c r="F11" s="20">
        <v>728</v>
      </c>
      <c r="G11" s="20">
        <v>520</v>
      </c>
      <c r="H11" s="20">
        <v>541</v>
      </c>
      <c r="I11" s="20">
        <v>359</v>
      </c>
      <c r="J11" s="21">
        <v>455</v>
      </c>
      <c r="K11" s="21">
        <v>472</v>
      </c>
      <c r="L11" s="21">
        <v>467</v>
      </c>
      <c r="M11" s="21">
        <v>395</v>
      </c>
      <c r="N11" s="21">
        <v>503</v>
      </c>
      <c r="O11" s="21">
        <v>482</v>
      </c>
      <c r="P11" s="22">
        <f t="shared" si="2"/>
        <v>3.5590341874030864</v>
      </c>
      <c r="Q11" s="505">
        <f t="shared" si="1"/>
        <v>-4.1749502982107352</v>
      </c>
      <c r="R11" s="23" t="s">
        <v>18</v>
      </c>
      <c r="U11" s="21"/>
      <c r="X11" s="3"/>
      <c r="Y11" s="3"/>
      <c r="Z11" s="3"/>
      <c r="AA11" s="3"/>
      <c r="AB11" s="3"/>
      <c r="AC11" s="3"/>
      <c r="AD11" s="3"/>
      <c r="AE11" s="14"/>
      <c r="AF11" s="3"/>
      <c r="AG11" s="15"/>
      <c r="AH11" s="29" t="s">
        <v>20</v>
      </c>
      <c r="AI11" s="28">
        <v>4.119729642742195</v>
      </c>
    </row>
    <row r="12" spans="1:35" ht="18.75">
      <c r="A12" s="17" t="s">
        <v>15</v>
      </c>
      <c r="B12" s="18">
        <v>596</v>
      </c>
      <c r="C12" s="19">
        <v>589</v>
      </c>
      <c r="D12" s="20">
        <v>718</v>
      </c>
      <c r="E12" s="20">
        <v>972</v>
      </c>
      <c r="F12" s="20">
        <v>729</v>
      </c>
      <c r="G12" s="20">
        <v>620</v>
      </c>
      <c r="H12" s="20">
        <v>546</v>
      </c>
      <c r="I12" s="20">
        <v>716</v>
      </c>
      <c r="J12" s="21">
        <v>662</v>
      </c>
      <c r="K12" s="21">
        <v>537</v>
      </c>
      <c r="L12" s="21">
        <v>483</v>
      </c>
      <c r="M12" s="21">
        <v>348</v>
      </c>
      <c r="N12" s="21">
        <v>377</v>
      </c>
      <c r="O12" s="21">
        <v>372</v>
      </c>
      <c r="P12" s="22">
        <f t="shared" si="2"/>
        <v>2.7468064682861995</v>
      </c>
      <c r="Q12" s="505">
        <f t="shared" si="1"/>
        <v>-1.3262599469496021</v>
      </c>
      <c r="R12" s="23" t="s">
        <v>21</v>
      </c>
      <c r="U12" s="21"/>
      <c r="X12" s="3"/>
      <c r="Y12" s="3"/>
      <c r="Z12" s="3"/>
      <c r="AA12" s="3"/>
      <c r="AB12" s="3"/>
      <c r="AC12" s="3"/>
      <c r="AD12" s="3"/>
      <c r="AE12" s="14"/>
      <c r="AF12" s="3"/>
      <c r="AG12" s="15"/>
      <c r="AH12" s="6" t="s">
        <v>23</v>
      </c>
      <c r="AI12" s="16">
        <v>3.3344061795944637</v>
      </c>
    </row>
    <row r="13" spans="1:35" ht="18.75">
      <c r="A13" s="17" t="s">
        <v>24</v>
      </c>
      <c r="B13" s="18">
        <v>455</v>
      </c>
      <c r="C13" s="19">
        <v>563</v>
      </c>
      <c r="D13" s="20">
        <v>642</v>
      </c>
      <c r="E13" s="20">
        <v>577</v>
      </c>
      <c r="F13" s="20">
        <v>573</v>
      </c>
      <c r="G13" s="20">
        <v>475</v>
      </c>
      <c r="H13" s="20">
        <v>540</v>
      </c>
      <c r="I13" s="20">
        <v>467</v>
      </c>
      <c r="J13" s="21">
        <v>417</v>
      </c>
      <c r="K13" s="21">
        <v>361</v>
      </c>
      <c r="L13" s="21">
        <v>405</v>
      </c>
      <c r="M13" s="21">
        <v>490</v>
      </c>
      <c r="N13" s="21">
        <v>342</v>
      </c>
      <c r="O13" s="21">
        <v>334</v>
      </c>
      <c r="P13" s="22">
        <f t="shared" si="2"/>
        <v>2.4662187107730928</v>
      </c>
      <c r="Q13" s="505">
        <f t="shared" si="1"/>
        <v>-2.3391812865497075</v>
      </c>
      <c r="R13" s="23" t="s">
        <v>25</v>
      </c>
      <c r="U13" s="21"/>
      <c r="X13" s="3"/>
      <c r="Y13" s="3"/>
      <c r="Z13" s="3"/>
      <c r="AA13" s="3"/>
      <c r="AB13" s="3"/>
      <c r="AC13" s="3"/>
      <c r="AD13" s="3"/>
      <c r="AE13" s="14"/>
      <c r="AF13" s="3"/>
      <c r="AG13" s="15"/>
      <c r="AH13" s="6" t="s">
        <v>17</v>
      </c>
      <c r="AI13" s="28">
        <v>2.9288702928870292</v>
      </c>
    </row>
    <row r="14" spans="1:35" ht="18.75">
      <c r="A14" s="17" t="s">
        <v>23</v>
      </c>
      <c r="B14" s="18">
        <v>313</v>
      </c>
      <c r="C14" s="19">
        <v>391</v>
      </c>
      <c r="D14" s="20">
        <v>364</v>
      </c>
      <c r="E14" s="20">
        <v>311</v>
      </c>
      <c r="F14" s="20">
        <v>391</v>
      </c>
      <c r="G14" s="20">
        <v>377</v>
      </c>
      <c r="H14" s="20">
        <v>744</v>
      </c>
      <c r="I14" s="20">
        <v>523</v>
      </c>
      <c r="J14" s="21">
        <v>518</v>
      </c>
      <c r="K14" s="21">
        <v>516</v>
      </c>
      <c r="L14" s="21">
        <v>494</v>
      </c>
      <c r="M14" s="21">
        <v>609</v>
      </c>
      <c r="N14" s="21">
        <v>987</v>
      </c>
      <c r="O14" s="21">
        <v>914</v>
      </c>
      <c r="P14" s="22">
        <f t="shared" si="2"/>
        <v>6.7488739570257694</v>
      </c>
      <c r="Q14" s="505">
        <f t="shared" si="1"/>
        <v>-7.3961499493414395</v>
      </c>
      <c r="R14" s="23" t="s">
        <v>27</v>
      </c>
      <c r="U14" s="21"/>
      <c r="X14" s="3"/>
      <c r="Y14" s="3"/>
      <c r="Z14" s="3"/>
      <c r="AA14" s="3"/>
      <c r="AB14" s="3"/>
      <c r="AC14" s="3"/>
      <c r="AD14" s="3"/>
      <c r="AE14" s="14"/>
      <c r="AF14" s="3"/>
      <c r="AG14" s="15"/>
      <c r="AH14" s="6" t="s">
        <v>24</v>
      </c>
      <c r="AI14" s="16">
        <v>2.6842613453492112</v>
      </c>
    </row>
    <row r="15" spans="1:35" ht="18.75">
      <c r="A15" s="17" t="s">
        <v>26</v>
      </c>
      <c r="B15" s="18">
        <v>172</v>
      </c>
      <c r="C15" s="19">
        <v>156</v>
      </c>
      <c r="D15" s="20">
        <v>146</v>
      </c>
      <c r="E15" s="20">
        <v>179</v>
      </c>
      <c r="F15" s="20">
        <v>207</v>
      </c>
      <c r="G15" s="20">
        <v>186</v>
      </c>
      <c r="H15" s="20">
        <v>346</v>
      </c>
      <c r="I15" s="20">
        <v>305</v>
      </c>
      <c r="J15" s="21">
        <v>279</v>
      </c>
      <c r="K15" s="21">
        <v>240</v>
      </c>
      <c r="L15" s="21">
        <v>219</v>
      </c>
      <c r="M15" s="21">
        <v>245</v>
      </c>
      <c r="N15" s="21">
        <v>267</v>
      </c>
      <c r="O15" s="21">
        <v>228</v>
      </c>
      <c r="P15" s="22">
        <f t="shared" si="2"/>
        <v>1.6835265450786383</v>
      </c>
      <c r="Q15" s="505">
        <f t="shared" si="1"/>
        <v>-14.606741573033707</v>
      </c>
      <c r="R15" s="23" t="s">
        <v>29</v>
      </c>
      <c r="U15" s="21"/>
      <c r="X15" s="3"/>
      <c r="Y15" s="3"/>
      <c r="Z15" s="3"/>
      <c r="AA15" s="3"/>
      <c r="AB15" s="3"/>
      <c r="AC15" s="3"/>
      <c r="AD15" s="3"/>
      <c r="AE15" s="14"/>
      <c r="AF15" s="3"/>
      <c r="AG15" s="15"/>
      <c r="AH15" s="29" t="s">
        <v>30</v>
      </c>
      <c r="AI15" s="16">
        <v>1.9826198905696812</v>
      </c>
    </row>
    <row r="16" spans="1:35" ht="18.75">
      <c r="A16" s="17" t="s">
        <v>28</v>
      </c>
      <c r="B16" s="18">
        <v>98</v>
      </c>
      <c r="C16" s="19">
        <v>133</v>
      </c>
      <c r="D16" s="20">
        <v>136</v>
      </c>
      <c r="E16" s="20">
        <v>126</v>
      </c>
      <c r="F16" s="20">
        <v>97</v>
      </c>
      <c r="G16" s="20">
        <v>77</v>
      </c>
      <c r="H16" s="20">
        <v>91</v>
      </c>
      <c r="I16" s="20">
        <v>97</v>
      </c>
      <c r="J16" s="21">
        <v>86</v>
      </c>
      <c r="K16" s="21">
        <v>71</v>
      </c>
      <c r="L16" s="21">
        <v>86</v>
      </c>
      <c r="M16" s="21">
        <v>108</v>
      </c>
      <c r="N16" s="21">
        <v>150</v>
      </c>
      <c r="O16" s="21">
        <v>116</v>
      </c>
      <c r="P16" s="22">
        <f t="shared" si="2"/>
        <v>0.85653104925053536</v>
      </c>
      <c r="Q16" s="505">
        <f t="shared" si="1"/>
        <v>-22.666666666666664</v>
      </c>
      <c r="R16" s="23" t="s">
        <v>31</v>
      </c>
      <c r="U16" s="21"/>
      <c r="X16" s="3"/>
      <c r="Y16" s="3"/>
      <c r="Z16" s="3"/>
      <c r="AA16" s="3"/>
      <c r="AB16" s="3"/>
      <c r="AC16" s="3"/>
      <c r="AD16" s="3"/>
      <c r="AE16" s="14"/>
      <c r="AF16" s="3"/>
      <c r="AG16" s="15"/>
      <c r="AH16" s="29" t="s">
        <v>32</v>
      </c>
      <c r="AI16" s="16">
        <v>1.9697457354361119</v>
      </c>
    </row>
    <row r="17" spans="1:35" ht="18.75">
      <c r="A17" s="114" t="s">
        <v>11</v>
      </c>
      <c r="B17" s="574">
        <v>1763</v>
      </c>
      <c r="C17" s="575">
        <v>2399</v>
      </c>
      <c r="D17" s="537">
        <v>3414</v>
      </c>
      <c r="E17" s="537">
        <v>3616</v>
      </c>
      <c r="F17" s="537">
        <v>3310</v>
      </c>
      <c r="G17" s="537">
        <v>2505</v>
      </c>
      <c r="H17" s="576">
        <v>2767</v>
      </c>
      <c r="I17" s="576">
        <v>2977</v>
      </c>
      <c r="J17" s="576">
        <v>3047</v>
      </c>
      <c r="K17" s="43">
        <v>2567</v>
      </c>
      <c r="L17" s="43">
        <f>SUM(L18:L30)</f>
        <v>2815</v>
      </c>
      <c r="M17" s="43">
        <f>SUM(M18:M30)</f>
        <v>2791</v>
      </c>
      <c r="N17" s="43">
        <v>2278</v>
      </c>
      <c r="O17" s="43">
        <v>2135</v>
      </c>
      <c r="P17" s="641">
        <f t="shared" si="2"/>
        <v>15.764601639223214</v>
      </c>
      <c r="Q17" s="513">
        <f t="shared" si="1"/>
        <v>-6.2774363476733974</v>
      </c>
      <c r="R17" s="116" t="s">
        <v>33</v>
      </c>
      <c r="U17" s="21"/>
      <c r="X17" s="3"/>
      <c r="Y17" s="3"/>
      <c r="Z17" s="3"/>
      <c r="AA17" s="3"/>
      <c r="AB17" s="3"/>
      <c r="AC17" s="3"/>
      <c r="AD17" s="3"/>
      <c r="AE17" s="14"/>
      <c r="AF17" s="3"/>
      <c r="AG17" s="15"/>
      <c r="AH17" s="6" t="s">
        <v>26</v>
      </c>
      <c r="AI17" s="28">
        <v>1.7959446411329256</v>
      </c>
    </row>
    <row r="18" spans="1:35" ht="18.75" hidden="1">
      <c r="A18" s="30" t="s">
        <v>34</v>
      </c>
      <c r="B18" s="31"/>
      <c r="C18" s="31"/>
      <c r="D18" s="31"/>
      <c r="E18" s="31"/>
      <c r="F18" s="31"/>
      <c r="G18" s="31"/>
      <c r="H18" s="21">
        <v>123</v>
      </c>
      <c r="I18" s="21">
        <v>101</v>
      </c>
      <c r="J18" s="21">
        <v>105</v>
      </c>
      <c r="K18" s="21">
        <v>29</v>
      </c>
      <c r="L18" s="21">
        <v>29</v>
      </c>
      <c r="M18" s="21">
        <v>24</v>
      </c>
      <c r="N18" s="558"/>
      <c r="O18" s="558"/>
      <c r="P18" s="22">
        <f t="shared" ref="P18:P30" si="3">N18/$N$5*100</f>
        <v>0</v>
      </c>
      <c r="Q18" s="505">
        <f t="shared" ref="Q18:Q30" si="4">((N18-M18)/M18)*100</f>
        <v>-100</v>
      </c>
      <c r="R18" s="32" t="s">
        <v>35</v>
      </c>
      <c r="U18" s="21"/>
      <c r="X18" s="3"/>
      <c r="Y18" s="3"/>
      <c r="Z18" s="3"/>
      <c r="AA18" s="3"/>
      <c r="AB18" s="3"/>
      <c r="AC18" s="3"/>
      <c r="AD18" s="3"/>
      <c r="AE18" s="14"/>
      <c r="AF18" s="3"/>
      <c r="AG18" s="15"/>
    </row>
    <row r="19" spans="1:35" ht="18.75" hidden="1">
      <c r="A19" s="30" t="s">
        <v>37</v>
      </c>
      <c r="B19" s="31"/>
      <c r="C19" s="31"/>
      <c r="D19" s="31"/>
      <c r="E19" s="31"/>
      <c r="F19" s="31"/>
      <c r="G19" s="31"/>
      <c r="H19" s="21">
        <v>62</v>
      </c>
      <c r="I19" s="21">
        <v>59</v>
      </c>
      <c r="J19" s="21">
        <v>70</v>
      </c>
      <c r="K19" s="21">
        <v>36</v>
      </c>
      <c r="L19" s="21">
        <v>56</v>
      </c>
      <c r="M19" s="21">
        <v>63</v>
      </c>
      <c r="N19" s="558"/>
      <c r="O19" s="558"/>
      <c r="P19" s="22">
        <f t="shared" si="3"/>
        <v>0</v>
      </c>
      <c r="Q19" s="505">
        <f t="shared" si="4"/>
        <v>-100</v>
      </c>
      <c r="R19" s="32" t="s">
        <v>38</v>
      </c>
      <c r="U19" s="21"/>
      <c r="X19" s="3"/>
      <c r="Y19" s="3"/>
      <c r="Z19" s="3"/>
      <c r="AA19" s="3"/>
      <c r="AB19" s="3"/>
      <c r="AC19" s="3"/>
      <c r="AD19" s="3"/>
      <c r="AE19" s="14"/>
      <c r="AF19" s="3"/>
      <c r="AG19" s="15"/>
      <c r="AH19" s="33" t="s">
        <v>39</v>
      </c>
      <c r="AI19" s="34">
        <v>0.90762793691663979</v>
      </c>
    </row>
    <row r="20" spans="1:35" ht="18.75" hidden="1">
      <c r="A20" s="30" t="s">
        <v>40</v>
      </c>
      <c r="H20" s="21">
        <v>50</v>
      </c>
      <c r="I20" s="21">
        <v>47</v>
      </c>
      <c r="J20" s="21">
        <v>54</v>
      </c>
      <c r="K20" s="21">
        <v>55</v>
      </c>
      <c r="L20" s="21">
        <v>60</v>
      </c>
      <c r="M20" s="21">
        <v>40</v>
      </c>
      <c r="N20" s="558"/>
      <c r="O20" s="558"/>
      <c r="P20" s="22">
        <f t="shared" si="3"/>
        <v>0</v>
      </c>
      <c r="Q20" s="505">
        <f t="shared" si="4"/>
        <v>-100</v>
      </c>
      <c r="R20" s="32" t="s">
        <v>41</v>
      </c>
      <c r="U20" s="21"/>
      <c r="X20" s="3"/>
      <c r="Y20" s="3"/>
      <c r="Z20" s="3"/>
      <c r="AA20" s="3"/>
      <c r="AB20" s="3"/>
      <c r="AC20" s="3"/>
      <c r="AD20" s="3"/>
      <c r="AE20" s="14"/>
      <c r="AF20" s="3"/>
      <c r="AG20" s="15"/>
      <c r="AH20" s="33" t="s">
        <v>34</v>
      </c>
      <c r="AI20" s="34">
        <v>0.67589314451239135</v>
      </c>
    </row>
    <row r="21" spans="1:35" ht="18.75" hidden="1">
      <c r="A21" s="30" t="s">
        <v>42</v>
      </c>
      <c r="H21" s="21">
        <v>108</v>
      </c>
      <c r="I21" s="21">
        <v>77</v>
      </c>
      <c r="J21" s="21">
        <v>71</v>
      </c>
      <c r="K21" s="21">
        <v>58</v>
      </c>
      <c r="L21" s="21">
        <v>68</v>
      </c>
      <c r="M21" s="21">
        <v>74</v>
      </c>
      <c r="N21" s="558"/>
      <c r="O21" s="558"/>
      <c r="P21" s="22">
        <f t="shared" si="3"/>
        <v>0</v>
      </c>
      <c r="Q21" s="505">
        <f t="shared" si="4"/>
        <v>-100</v>
      </c>
      <c r="R21" s="32" t="s">
        <v>43</v>
      </c>
      <c r="U21" s="21"/>
      <c r="X21" s="3"/>
      <c r="Y21" s="3"/>
      <c r="Z21" s="3"/>
      <c r="AA21" s="3"/>
      <c r="AB21" s="3"/>
      <c r="AC21" s="3"/>
      <c r="AD21" s="3"/>
      <c r="AE21" s="14"/>
      <c r="AF21" s="3"/>
      <c r="AG21" s="15"/>
      <c r="AH21" s="35" t="s">
        <v>28</v>
      </c>
      <c r="AI21" s="34">
        <v>0.5535886707434825</v>
      </c>
    </row>
    <row r="22" spans="1:35" ht="18.75" hidden="1">
      <c r="A22" s="30" t="s">
        <v>32</v>
      </c>
      <c r="H22" s="21">
        <v>201</v>
      </c>
      <c r="I22" s="21">
        <v>275</v>
      </c>
      <c r="J22" s="21">
        <v>306</v>
      </c>
      <c r="K22" s="21">
        <v>246</v>
      </c>
      <c r="L22" s="21">
        <v>218</v>
      </c>
      <c r="M22" s="21">
        <v>112</v>
      </c>
      <c r="N22" s="558"/>
      <c r="O22" s="558"/>
      <c r="P22" s="22">
        <f t="shared" si="3"/>
        <v>0</v>
      </c>
      <c r="Q22" s="505">
        <f t="shared" si="4"/>
        <v>-100</v>
      </c>
      <c r="R22" s="32" t="s">
        <v>44</v>
      </c>
      <c r="U22" s="21"/>
      <c r="X22" s="3"/>
      <c r="Y22" s="3"/>
      <c r="Z22" s="3"/>
      <c r="AA22" s="3"/>
      <c r="AB22" s="3"/>
      <c r="AC22" s="3"/>
      <c r="AD22" s="3"/>
      <c r="AE22" s="14"/>
      <c r="AF22" s="3"/>
      <c r="AG22" s="15"/>
      <c r="AH22" s="33" t="s">
        <v>42</v>
      </c>
      <c r="AI22" s="34">
        <v>0.45703250724171229</v>
      </c>
    </row>
    <row r="23" spans="1:35" ht="18.75" hidden="1">
      <c r="A23" s="30" t="s">
        <v>30</v>
      </c>
      <c r="H23" s="21">
        <v>320</v>
      </c>
      <c r="I23" s="21">
        <v>286</v>
      </c>
      <c r="J23" s="21">
        <v>308</v>
      </c>
      <c r="K23" s="21">
        <v>213</v>
      </c>
      <c r="L23" s="21">
        <v>185</v>
      </c>
      <c r="M23" s="21">
        <v>153</v>
      </c>
      <c r="N23" s="558"/>
      <c r="O23" s="558"/>
      <c r="P23" s="22">
        <f t="shared" si="3"/>
        <v>0</v>
      </c>
      <c r="Q23" s="505">
        <f t="shared" si="4"/>
        <v>-100</v>
      </c>
      <c r="R23" s="32" t="s">
        <v>45</v>
      </c>
      <c r="U23" s="21"/>
      <c r="X23" s="3"/>
      <c r="Y23" s="3"/>
      <c r="Z23" s="3"/>
      <c r="AA23" s="3"/>
      <c r="AB23" s="3"/>
      <c r="AC23" s="3"/>
      <c r="AD23" s="3"/>
      <c r="AE23" s="14"/>
      <c r="AF23" s="3"/>
      <c r="AG23" s="15"/>
      <c r="AH23" s="33" t="s">
        <v>37</v>
      </c>
      <c r="AI23" s="36">
        <v>0.45059542967492755</v>
      </c>
    </row>
    <row r="24" spans="1:35" ht="18.75" hidden="1">
      <c r="A24" s="30" t="s">
        <v>39</v>
      </c>
      <c r="H24" s="21">
        <v>100</v>
      </c>
      <c r="I24" s="21">
        <v>147</v>
      </c>
      <c r="J24" s="21">
        <v>141</v>
      </c>
      <c r="K24" s="21">
        <v>92</v>
      </c>
      <c r="L24" s="21">
        <v>79</v>
      </c>
      <c r="M24" s="21">
        <v>121</v>
      </c>
      <c r="N24" s="558"/>
      <c r="O24" s="558"/>
      <c r="P24" s="22">
        <f t="shared" si="3"/>
        <v>0</v>
      </c>
      <c r="Q24" s="505">
        <f t="shared" si="4"/>
        <v>-100</v>
      </c>
      <c r="R24" s="32" t="s">
        <v>46</v>
      </c>
      <c r="U24" s="21"/>
      <c r="X24" s="3"/>
      <c r="Y24" s="3"/>
      <c r="Z24" s="3"/>
      <c r="AA24" s="3"/>
      <c r="AB24" s="3"/>
      <c r="AC24" s="3"/>
      <c r="AD24" s="3"/>
      <c r="AE24" s="3"/>
      <c r="AH24" s="33" t="s">
        <v>47</v>
      </c>
      <c r="AI24" s="34">
        <v>0.41841004184100417</v>
      </c>
    </row>
    <row r="25" spans="1:35" s="38" customFormat="1" ht="18.75" hidden="1">
      <c r="A25" s="30" t="s">
        <v>47</v>
      </c>
      <c r="B25" s="18"/>
      <c r="C25" s="18"/>
      <c r="D25" s="18"/>
      <c r="E25" s="18"/>
      <c r="F25" s="37"/>
      <c r="G25" s="37"/>
      <c r="H25" s="21">
        <v>83</v>
      </c>
      <c r="I25" s="21">
        <v>72</v>
      </c>
      <c r="J25" s="21">
        <v>65</v>
      </c>
      <c r="K25" s="21">
        <v>87</v>
      </c>
      <c r="L25" s="21">
        <v>73</v>
      </c>
      <c r="M25" s="21">
        <v>104</v>
      </c>
      <c r="N25" s="558"/>
      <c r="O25" s="558"/>
      <c r="P25" s="22">
        <f t="shared" si="3"/>
        <v>0</v>
      </c>
      <c r="Q25" s="505">
        <f t="shared" si="4"/>
        <v>-100</v>
      </c>
      <c r="R25" s="32" t="s">
        <v>48</v>
      </c>
      <c r="U25" s="21"/>
      <c r="X25" s="24"/>
      <c r="Y25" s="24"/>
      <c r="Z25" s="24"/>
      <c r="AA25" s="24"/>
      <c r="AB25" s="24"/>
      <c r="AC25" s="24"/>
      <c r="AD25" s="24"/>
      <c r="AE25" s="24"/>
      <c r="AF25" s="24"/>
      <c r="AH25" s="33" t="s">
        <v>40</v>
      </c>
      <c r="AI25" s="36">
        <v>0.34760218860637271</v>
      </c>
    </row>
    <row r="26" spans="1:35" s="38" customFormat="1" ht="18.75" hidden="1">
      <c r="A26" s="30" t="s">
        <v>49</v>
      </c>
      <c r="B26" s="1"/>
      <c r="C26" s="1"/>
      <c r="D26" s="1"/>
      <c r="E26" s="1"/>
      <c r="F26" s="1"/>
      <c r="G26" s="1"/>
      <c r="H26" s="21">
        <v>53</v>
      </c>
      <c r="I26" s="21">
        <v>55</v>
      </c>
      <c r="J26" s="21">
        <v>52</v>
      </c>
      <c r="K26" s="21">
        <v>28</v>
      </c>
      <c r="L26" s="21">
        <v>72</v>
      </c>
      <c r="M26" s="21">
        <v>56</v>
      </c>
      <c r="N26" s="558"/>
      <c r="O26" s="558"/>
      <c r="P26" s="22">
        <f t="shared" si="3"/>
        <v>0</v>
      </c>
      <c r="Q26" s="505">
        <f t="shared" si="4"/>
        <v>-100</v>
      </c>
      <c r="R26" s="32" t="s">
        <v>50</v>
      </c>
      <c r="U26" s="21"/>
      <c r="X26" s="24"/>
      <c r="Y26" s="24"/>
      <c r="Z26" s="24"/>
      <c r="AA26" s="24"/>
      <c r="AB26" s="24"/>
      <c r="AC26" s="24"/>
      <c r="AD26" s="24"/>
      <c r="AE26" s="24"/>
      <c r="AF26" s="24"/>
      <c r="AH26" s="33" t="s">
        <v>49</v>
      </c>
      <c r="AI26" s="36">
        <v>0.33472803347280333</v>
      </c>
    </row>
    <row r="27" spans="1:35" ht="18.75" hidden="1">
      <c r="A27" s="30" t="s">
        <v>20</v>
      </c>
      <c r="H27" s="21">
        <v>515</v>
      </c>
      <c r="I27" s="21">
        <v>599</v>
      </c>
      <c r="J27" s="21">
        <v>640</v>
      </c>
      <c r="K27" s="21">
        <v>536</v>
      </c>
      <c r="L27" s="21">
        <v>492</v>
      </c>
      <c r="M27" s="21">
        <v>623</v>
      </c>
      <c r="N27" s="558"/>
      <c r="O27" s="558"/>
      <c r="P27" s="22">
        <f t="shared" si="3"/>
        <v>0</v>
      </c>
      <c r="Q27" s="505">
        <f t="shared" si="4"/>
        <v>-100</v>
      </c>
      <c r="R27" s="32" t="s">
        <v>51</v>
      </c>
      <c r="U27" s="21"/>
      <c r="AH27" s="33" t="s">
        <v>52</v>
      </c>
      <c r="AI27" s="34">
        <v>0.23817186997103315</v>
      </c>
    </row>
    <row r="28" spans="1:35" ht="18.75" hidden="1">
      <c r="A28" s="30" t="s">
        <v>52</v>
      </c>
      <c r="H28" s="21">
        <v>57</v>
      </c>
      <c r="I28" s="21">
        <v>41</v>
      </c>
      <c r="J28" s="21">
        <v>37</v>
      </c>
      <c r="K28" s="21">
        <v>39</v>
      </c>
      <c r="L28" s="21">
        <v>19</v>
      </c>
      <c r="M28" s="21">
        <v>8</v>
      </c>
      <c r="N28" s="558"/>
      <c r="O28" s="558"/>
      <c r="P28" s="22">
        <f t="shared" si="3"/>
        <v>0</v>
      </c>
      <c r="Q28" s="505">
        <f t="shared" si="4"/>
        <v>-100</v>
      </c>
      <c r="R28" s="32" t="s">
        <v>53</v>
      </c>
      <c r="U28" s="21"/>
      <c r="AH28" s="39" t="s">
        <v>54</v>
      </c>
      <c r="AI28" s="15">
        <v>0.14805278403604766</v>
      </c>
    </row>
    <row r="29" spans="1:35" ht="18.75" hidden="1">
      <c r="A29" s="30" t="s">
        <v>54</v>
      </c>
      <c r="H29" s="21">
        <v>28</v>
      </c>
      <c r="I29" s="21">
        <v>20</v>
      </c>
      <c r="J29" s="21">
        <v>23</v>
      </c>
      <c r="K29" s="21">
        <v>27</v>
      </c>
      <c r="L29" s="21">
        <v>15</v>
      </c>
      <c r="M29" s="21">
        <v>17</v>
      </c>
      <c r="N29" s="558"/>
      <c r="O29" s="558"/>
      <c r="P29" s="22">
        <f t="shared" si="3"/>
        <v>0</v>
      </c>
      <c r="Q29" s="505">
        <f t="shared" si="4"/>
        <v>-100</v>
      </c>
      <c r="R29" s="32" t="s">
        <v>55</v>
      </c>
      <c r="U29" s="21"/>
      <c r="X29" s="3"/>
      <c r="Y29" s="3"/>
      <c r="Z29" s="3"/>
      <c r="AA29" s="3"/>
      <c r="AB29" s="3"/>
      <c r="AC29" s="3"/>
      <c r="AD29" s="3"/>
      <c r="AE29" s="3"/>
      <c r="AH29" s="40"/>
      <c r="AI29" s="28">
        <f>SUM(AI19:AI28)</f>
        <v>4.5317026070164141</v>
      </c>
    </row>
    <row r="30" spans="1:35" ht="18.75" hidden="1">
      <c r="A30" s="41" t="s">
        <v>11</v>
      </c>
      <c r="B30" s="42"/>
      <c r="C30" s="42"/>
      <c r="D30" s="42"/>
      <c r="E30" s="42"/>
      <c r="F30" s="42"/>
      <c r="G30" s="42"/>
      <c r="H30" s="43">
        <v>1067</v>
      </c>
      <c r="I30" s="43">
        <v>1198</v>
      </c>
      <c r="J30" s="43">
        <v>1175</v>
      </c>
      <c r="K30" s="43">
        <v>1121</v>
      </c>
      <c r="L30" s="43">
        <v>1449</v>
      </c>
      <c r="M30" s="43">
        <v>1396</v>
      </c>
      <c r="N30" s="559"/>
      <c r="O30" s="558"/>
      <c r="P30" s="22">
        <f t="shared" si="3"/>
        <v>0</v>
      </c>
      <c r="Q30" s="505">
        <f t="shared" si="4"/>
        <v>-100</v>
      </c>
      <c r="R30" s="44" t="s">
        <v>33</v>
      </c>
      <c r="U30" s="21"/>
      <c r="X30" s="3"/>
      <c r="Y30" s="3"/>
      <c r="Z30" s="3"/>
      <c r="AA30" s="3"/>
      <c r="AB30" s="3"/>
      <c r="AC30" s="3"/>
      <c r="AD30" s="3"/>
      <c r="AE30" s="3"/>
      <c r="AH30" s="30" t="s">
        <v>11</v>
      </c>
      <c r="AI30" s="1">
        <v>7.5635661409719983</v>
      </c>
    </row>
    <row r="31" spans="1:35" s="45" customFormat="1" ht="16.5">
      <c r="A31" s="47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56" t="s">
        <v>57</v>
      </c>
      <c r="U31" s="21"/>
      <c r="Y31" s="3"/>
      <c r="Z31" s="3"/>
      <c r="AA31" s="3"/>
      <c r="AB31" s="3"/>
      <c r="AC31" s="3"/>
      <c r="AD31" s="3"/>
      <c r="AE31" s="3"/>
      <c r="AF31" s="3"/>
      <c r="AH31" s="46" t="s">
        <v>11</v>
      </c>
      <c r="AI31" s="34">
        <v>19.61377534599292</v>
      </c>
    </row>
    <row r="32" spans="1:35">
      <c r="X32" s="3"/>
      <c r="Y32" s="3"/>
      <c r="Z32" s="3"/>
      <c r="AA32" s="3"/>
      <c r="AB32" s="3"/>
      <c r="AC32" s="3"/>
      <c r="AD32" s="3"/>
      <c r="AE32" s="3"/>
      <c r="AF32" s="3"/>
    </row>
    <row r="33" spans="22:45" ht="19.5" customHeight="1">
      <c r="V33" s="30"/>
      <c r="W33" s="30"/>
    </row>
    <row r="34" spans="22:45" ht="19.5" customHeight="1">
      <c r="V34" s="30"/>
      <c r="W34" s="30"/>
    </row>
    <row r="35" spans="22:45" ht="19.5" customHeight="1">
      <c r="V35" s="527"/>
      <c r="W35" s="30"/>
    </row>
    <row r="36" spans="22:45" ht="19.5" customHeight="1">
      <c r="V36" s="528"/>
      <c r="W36" s="30"/>
    </row>
    <row r="37" spans="22:45">
      <c r="V37" s="528"/>
      <c r="W37" s="30"/>
    </row>
    <row r="38" spans="22:45">
      <c r="V38" s="528"/>
      <c r="W38" s="30"/>
    </row>
    <row r="39" spans="22:45">
      <c r="V39" s="528"/>
    </row>
    <row r="40" spans="22:45">
      <c r="V40" s="528"/>
    </row>
    <row r="41" spans="22:45">
      <c r="V41" s="528"/>
    </row>
    <row r="42" spans="22:45">
      <c r="V42" s="528"/>
    </row>
    <row r="43" spans="22:45">
      <c r="V43" s="528"/>
      <c r="AG43" s="1">
        <v>2010</v>
      </c>
      <c r="AH43" s="1">
        <v>2011</v>
      </c>
      <c r="AI43" s="1">
        <v>2012</v>
      </c>
      <c r="AJ43" s="1">
        <v>2013</v>
      </c>
      <c r="AK43" s="1">
        <v>2014</v>
      </c>
      <c r="AL43" s="1">
        <v>2015</v>
      </c>
      <c r="AM43" s="1">
        <v>2016</v>
      </c>
      <c r="AN43" s="1">
        <v>2017</v>
      </c>
      <c r="AO43" s="1">
        <v>2018</v>
      </c>
      <c r="AP43" s="1">
        <v>2019</v>
      </c>
      <c r="AQ43" s="1">
        <v>2020</v>
      </c>
      <c r="AR43" s="1">
        <v>2021</v>
      </c>
      <c r="AS43" s="1">
        <v>2022</v>
      </c>
    </row>
    <row r="44" spans="22:45">
      <c r="V44" s="529"/>
      <c r="AF44" s="17" t="s">
        <v>3</v>
      </c>
      <c r="AG44" s="48">
        <v>-0.14973795857249811</v>
      </c>
      <c r="AH44" s="48">
        <v>18.320419895026244</v>
      </c>
      <c r="AI44" s="48">
        <v>38.804393747359526</v>
      </c>
      <c r="AJ44" s="48">
        <v>1.7044589864556383</v>
      </c>
      <c r="AK44" s="48">
        <v>-23.986233727367949</v>
      </c>
      <c r="AL44" s="48">
        <f t="shared" ref="AL44:AS48" si="5">((H6-G6)/G6)*100</f>
        <v>-21.102362204724407</v>
      </c>
      <c r="AM44" s="48">
        <f t="shared" si="5"/>
        <v>-9.780439121756487</v>
      </c>
      <c r="AN44" s="48">
        <f t="shared" si="5"/>
        <v>-3.125</v>
      </c>
      <c r="AO44" s="48">
        <f>((K6-J6)/J6)*100</f>
        <v>-6.6514416214673133</v>
      </c>
      <c r="AP44" s="48">
        <f>((L6-K6)/K6)*100</f>
        <v>39.26605504587156</v>
      </c>
      <c r="AQ44" s="48">
        <f>((M6-L6)/L6)*100</f>
        <v>-21.365832235397452</v>
      </c>
      <c r="AR44" s="48">
        <f>((N6-M6)/M6)*100</f>
        <v>30.187098575816812</v>
      </c>
      <c r="AS44" s="48">
        <f>((O6-N6)/N6)*100</f>
        <v>-14.586014586014587</v>
      </c>
    </row>
    <row r="45" spans="22:45">
      <c r="AF45" s="17" t="s">
        <v>6</v>
      </c>
      <c r="AG45" s="48">
        <v>-19.349485562562229</v>
      </c>
      <c r="AH45" s="48">
        <v>-7.3662551440329223</v>
      </c>
      <c r="AI45" s="48">
        <v>-12.305641936916926</v>
      </c>
      <c r="AJ45" s="48">
        <v>-2.2289766970618032</v>
      </c>
      <c r="AK45" s="48">
        <v>10.725388601036268</v>
      </c>
      <c r="AL45" s="48">
        <f t="shared" si="5"/>
        <v>-4.3518951801591017</v>
      </c>
      <c r="AM45" s="48">
        <f t="shared" si="5"/>
        <v>9.6868884540117417</v>
      </c>
      <c r="AN45" s="48">
        <f t="shared" si="5"/>
        <v>-6.1106155218554861</v>
      </c>
      <c r="AO45" s="48">
        <f t="shared" si="5"/>
        <v>-4.6555819477434683</v>
      </c>
      <c r="AP45" s="48">
        <f t="shared" si="5"/>
        <v>15.794718485301445</v>
      </c>
      <c r="AQ45" s="48">
        <f t="shared" si="5"/>
        <v>-40.189328743545609</v>
      </c>
      <c r="AR45" s="48">
        <f t="shared" si="5"/>
        <v>11.726618705035971</v>
      </c>
      <c r="AS45" s="48">
        <f t="shared" si="5"/>
        <v>4.1854475209272382</v>
      </c>
    </row>
    <row r="46" spans="22:45">
      <c r="AF46" s="17" t="s">
        <v>8</v>
      </c>
      <c r="AG46" s="48">
        <v>-31.65680473372781</v>
      </c>
      <c r="AH46" s="48">
        <v>12.739641311069882</v>
      </c>
      <c r="AI46" s="48">
        <v>39.001645639056498</v>
      </c>
      <c r="AJ46" s="48">
        <v>56.471981057616418</v>
      </c>
      <c r="AK46" s="48">
        <v>-20.807061790668349</v>
      </c>
      <c r="AL46" s="48">
        <f t="shared" si="5"/>
        <v>-33.789808917197448</v>
      </c>
      <c r="AM46" s="48">
        <f t="shared" si="5"/>
        <v>14.237614237614238</v>
      </c>
      <c r="AN46" s="48">
        <f t="shared" si="5"/>
        <v>-14.189473684210526</v>
      </c>
      <c r="AO46" s="48">
        <f t="shared" si="5"/>
        <v>9.4210009813542683</v>
      </c>
      <c r="AP46" s="48">
        <f t="shared" si="5"/>
        <v>-1.883408071748879</v>
      </c>
      <c r="AQ46" s="48">
        <f t="shared" si="5"/>
        <v>-34.872029250457039</v>
      </c>
      <c r="AR46" s="48">
        <f t="shared" si="5"/>
        <v>1.0526315789473684</v>
      </c>
      <c r="AS46" s="48">
        <f t="shared" si="5"/>
        <v>-0.76388888888888884</v>
      </c>
    </row>
    <row r="47" spans="22:45">
      <c r="AF47" s="17" t="s">
        <v>13</v>
      </c>
      <c r="AG47" s="48">
        <v>-19.91584852734923</v>
      </c>
      <c r="AH47" s="48">
        <v>-13.601868067717454</v>
      </c>
      <c r="AI47" s="48">
        <v>1.8918918918918921</v>
      </c>
      <c r="AJ47" s="48">
        <v>31.49867374005305</v>
      </c>
      <c r="AK47" s="48">
        <v>1.5632879475542107</v>
      </c>
      <c r="AL47" s="48">
        <f t="shared" si="5"/>
        <v>-14.995034756703079</v>
      </c>
      <c r="AM47" s="48">
        <f t="shared" si="5"/>
        <v>6.83411214953271</v>
      </c>
      <c r="AN47" s="48">
        <f t="shared" si="5"/>
        <v>-9.5133952979770378</v>
      </c>
      <c r="AO47" s="48">
        <f t="shared" si="5"/>
        <v>7.9758308157099691</v>
      </c>
      <c r="AP47" s="48">
        <f t="shared" si="5"/>
        <v>1.5109121432568551</v>
      </c>
      <c r="AQ47" s="48">
        <f t="shared" si="5"/>
        <v>-58.985667034178611</v>
      </c>
      <c r="AR47" s="48">
        <f t="shared" si="5"/>
        <v>30.913978494623656</v>
      </c>
      <c r="AS47" s="48">
        <f t="shared" si="5"/>
        <v>44.969199178644764</v>
      </c>
    </row>
    <row r="48" spans="22:45">
      <c r="AF48" s="17" t="s">
        <v>10</v>
      </c>
      <c r="AG48" s="48">
        <v>-23.7</v>
      </c>
      <c r="AH48" s="48">
        <v>-13.499344692005241</v>
      </c>
      <c r="AI48" s="48">
        <v>-4.2424242424242431</v>
      </c>
      <c r="AJ48" s="48">
        <v>1.9778481012658229</v>
      </c>
      <c r="AK48" s="48">
        <v>-17.610550814584951</v>
      </c>
      <c r="AL48" s="48">
        <f t="shared" si="5"/>
        <v>-11.111111111111111</v>
      </c>
      <c r="AM48" s="48">
        <f t="shared" si="5"/>
        <v>-17.266949152542374</v>
      </c>
      <c r="AN48" s="48">
        <f t="shared" si="5"/>
        <v>-1.4084507042253522</v>
      </c>
      <c r="AO48" s="48">
        <f t="shared" si="5"/>
        <v>-2.2077922077922079</v>
      </c>
      <c r="AP48" s="48">
        <f t="shared" si="5"/>
        <v>-16.201859229747676</v>
      </c>
      <c r="AQ48" s="48">
        <f t="shared" si="5"/>
        <v>4.7543581616481774</v>
      </c>
      <c r="AR48" s="48">
        <f t="shared" si="5"/>
        <v>-7.7155824508320734</v>
      </c>
      <c r="AS48" s="48">
        <f t="shared" si="5"/>
        <v>-14.590163934426229</v>
      </c>
    </row>
  </sheetData>
  <mergeCells count="18">
    <mergeCell ref="M3:M4"/>
    <mergeCell ref="N3:N4"/>
    <mergeCell ref="O3:O4"/>
    <mergeCell ref="I3:I4"/>
    <mergeCell ref="J3:J4"/>
    <mergeCell ref="R3:R4"/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V36:V43" xr:uid="{00000000-0002-0000-0000-000000000000}">
      <formula1>0</formula1>
      <formula2>1000</formula2>
    </dataValidation>
  </dataValidations>
  <pageMargins left="0.7" right="0.7" top="0.75" bottom="0.75" header="0.3" footer="0.3"/>
  <pageSetup scale="53" orientation="portrait" horizontalDpi="4294967295" verticalDpi="4294967295" r:id="rId1"/>
  <colBreaks count="1" manualBreakCount="1">
    <brk id="19" max="67" man="1"/>
  </colBreaks>
  <ignoredErrors>
    <ignoredError sqref="I5:K5" formulaRange="1"/>
    <ignoredError sqref="Q5:Q17 AL44:AS4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V40"/>
  <sheetViews>
    <sheetView zoomScale="106" zoomScaleNormal="106" workbookViewId="0">
      <selection activeCell="O8" sqref="O8"/>
    </sheetView>
  </sheetViews>
  <sheetFormatPr defaultColWidth="15.42578125" defaultRowHeight="15"/>
  <cols>
    <col min="1" max="1" width="23.42578125" style="1" customWidth="1"/>
    <col min="2" max="6" width="10.85546875" style="1" hidden="1" customWidth="1"/>
    <col min="7" max="13" width="9.85546875" style="1" customWidth="1"/>
    <col min="14" max="14" width="11.5703125" style="1" customWidth="1"/>
    <col min="15" max="15" width="17.42578125" style="1" customWidth="1"/>
    <col min="16" max="16" width="21.140625" style="1" customWidth="1"/>
    <col min="17" max="17" width="2.85546875" style="1" customWidth="1"/>
    <col min="18" max="18" width="22.140625" style="1" bestFit="1" customWidth="1"/>
    <col min="19" max="16384" width="15.42578125" style="1"/>
  </cols>
  <sheetData>
    <row r="1" spans="1:22" ht="18.75">
      <c r="A1" s="750" t="s">
        <v>612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</row>
    <row r="2" spans="1:22" ht="21.75" customHeight="1">
      <c r="A2" s="689" t="s">
        <v>611</v>
      </c>
      <c r="B2" s="689"/>
      <c r="C2" s="689"/>
      <c r="D2" s="689"/>
      <c r="E2" s="689"/>
      <c r="F2" s="689"/>
      <c r="G2" s="689"/>
      <c r="H2" s="689"/>
      <c r="I2" s="689"/>
      <c r="J2" s="690"/>
      <c r="K2" s="690"/>
      <c r="L2" s="689"/>
      <c r="M2" s="692"/>
      <c r="N2" s="689"/>
      <c r="O2" s="689"/>
      <c r="P2" s="689"/>
      <c r="R2" s="2"/>
    </row>
    <row r="3" spans="1:22" ht="51.75">
      <c r="A3" s="734" t="s">
        <v>163</v>
      </c>
      <c r="B3" s="737">
        <v>2011</v>
      </c>
      <c r="C3" s="737">
        <v>2012</v>
      </c>
      <c r="D3" s="731">
        <v>2013</v>
      </c>
      <c r="E3" s="731">
        <v>2014</v>
      </c>
      <c r="F3" s="731">
        <v>2015</v>
      </c>
      <c r="G3" s="731">
        <v>2016</v>
      </c>
      <c r="H3" s="731">
        <v>2017</v>
      </c>
      <c r="I3" s="731">
        <v>2018</v>
      </c>
      <c r="J3" s="731">
        <v>2019</v>
      </c>
      <c r="K3" s="731">
        <v>2020</v>
      </c>
      <c r="L3" s="731">
        <v>2021</v>
      </c>
      <c r="M3" s="731">
        <v>2022</v>
      </c>
      <c r="N3" s="211" t="s">
        <v>613</v>
      </c>
      <c r="O3" s="516" t="s">
        <v>209</v>
      </c>
      <c r="P3" s="723" t="s">
        <v>165</v>
      </c>
      <c r="S3" s="3"/>
      <c r="T3" s="3"/>
      <c r="U3" s="3"/>
      <c r="V3" s="3"/>
    </row>
    <row r="4" spans="1:22" ht="24">
      <c r="A4" s="736"/>
      <c r="B4" s="739"/>
      <c r="C4" s="739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210" t="s">
        <v>210</v>
      </c>
      <c r="O4" s="161" t="s">
        <v>606</v>
      </c>
      <c r="P4" s="687"/>
      <c r="S4" s="3"/>
      <c r="T4" s="3"/>
      <c r="U4" s="3"/>
      <c r="V4" s="3"/>
    </row>
    <row r="5" spans="1:22" s="96" customFormat="1" ht="18.75">
      <c r="A5" s="8" t="s">
        <v>4</v>
      </c>
      <c r="B5" s="162">
        <f t="shared" ref="B5:I5" si="0">B6+B10</f>
        <v>1320</v>
      </c>
      <c r="C5" s="162">
        <f t="shared" si="0"/>
        <v>1264</v>
      </c>
      <c r="D5" s="162">
        <f t="shared" si="0"/>
        <v>1289</v>
      </c>
      <c r="E5" s="162">
        <f t="shared" si="0"/>
        <v>1062</v>
      </c>
      <c r="F5" s="162">
        <f t="shared" si="0"/>
        <v>944</v>
      </c>
      <c r="G5" s="162">
        <f t="shared" si="0"/>
        <v>781</v>
      </c>
      <c r="H5" s="162">
        <f t="shared" si="0"/>
        <v>770</v>
      </c>
      <c r="I5" s="162">
        <f t="shared" si="0"/>
        <v>753</v>
      </c>
      <c r="J5" s="162">
        <f>J6+J10</f>
        <v>631</v>
      </c>
      <c r="K5" s="162">
        <f>K6+K10</f>
        <v>661</v>
      </c>
      <c r="L5" s="162">
        <f>L6+L10</f>
        <v>610</v>
      </c>
      <c r="M5" s="162">
        <f>M6+M10</f>
        <v>521</v>
      </c>
      <c r="N5" s="578">
        <f t="shared" ref="N5:N10" si="1">M5/M$5*100</f>
        <v>100</v>
      </c>
      <c r="O5" s="579">
        <f t="shared" ref="O5:O10" si="2">((M5-L5)/L5*100)</f>
        <v>-14.590163934426229</v>
      </c>
      <c r="P5" s="171" t="s">
        <v>129</v>
      </c>
      <c r="Q5" s="162"/>
      <c r="R5" s="162"/>
      <c r="S5" s="99"/>
      <c r="T5" s="99"/>
      <c r="U5" s="99"/>
      <c r="V5" s="99"/>
    </row>
    <row r="6" spans="1:22" s="96" customFormat="1" ht="18.75">
      <c r="A6" s="8" t="s">
        <v>211</v>
      </c>
      <c r="B6" s="11">
        <f t="shared" ref="B6:G6" si="3">SUM(B7:B9)</f>
        <v>207</v>
      </c>
      <c r="C6" s="11">
        <f t="shared" si="3"/>
        <v>158</v>
      </c>
      <c r="D6" s="11">
        <f t="shared" si="3"/>
        <v>192</v>
      </c>
      <c r="E6" s="11">
        <f t="shared" si="3"/>
        <v>268</v>
      </c>
      <c r="F6" s="11">
        <f>SUM(F7:F9)</f>
        <v>203</v>
      </c>
      <c r="G6" s="11">
        <f t="shared" si="3"/>
        <v>215</v>
      </c>
      <c r="H6" s="11">
        <f t="shared" ref="H6:M6" si="4">SUM(H7:H9)</f>
        <v>219</v>
      </c>
      <c r="I6" s="11">
        <f t="shared" si="4"/>
        <v>223</v>
      </c>
      <c r="J6" s="11">
        <f t="shared" si="4"/>
        <v>131</v>
      </c>
      <c r="K6" s="11">
        <f t="shared" si="4"/>
        <v>151</v>
      </c>
      <c r="L6" s="11">
        <f t="shared" si="4"/>
        <v>106</v>
      </c>
      <c r="M6" s="11">
        <f t="shared" si="4"/>
        <v>67</v>
      </c>
      <c r="N6" s="578">
        <f t="shared" si="1"/>
        <v>12.859884836852206</v>
      </c>
      <c r="O6" s="662">
        <f t="shared" si="2"/>
        <v>-36.79245283018868</v>
      </c>
      <c r="P6" s="171" t="s">
        <v>212</v>
      </c>
      <c r="Q6" s="11"/>
      <c r="R6" s="11"/>
      <c r="S6" s="99"/>
      <c r="T6" s="99"/>
      <c r="U6" s="99"/>
      <c r="V6" s="99"/>
    </row>
    <row r="7" spans="1:22" s="113" customFormat="1" ht="18.75">
      <c r="A7" s="100" t="s">
        <v>213</v>
      </c>
      <c r="B7" s="163">
        <v>113</v>
      </c>
      <c r="C7" s="163">
        <v>34</v>
      </c>
      <c r="D7" s="163">
        <v>23</v>
      </c>
      <c r="E7" s="203">
        <v>20</v>
      </c>
      <c r="F7" s="203">
        <v>18</v>
      </c>
      <c r="G7" s="203">
        <v>22</v>
      </c>
      <c r="H7" s="203">
        <v>17</v>
      </c>
      <c r="I7" s="203">
        <v>26</v>
      </c>
      <c r="J7" s="203">
        <v>6</v>
      </c>
      <c r="K7" s="203">
        <v>12</v>
      </c>
      <c r="L7" s="203">
        <v>4</v>
      </c>
      <c r="M7" s="203">
        <v>5</v>
      </c>
      <c r="N7" s="663">
        <f t="shared" si="1"/>
        <v>0.95969289827255266</v>
      </c>
      <c r="O7" s="662">
        <f t="shared" si="2"/>
        <v>25</v>
      </c>
      <c r="P7" s="23" t="s">
        <v>214</v>
      </c>
      <c r="Q7" s="163"/>
      <c r="R7" s="163"/>
      <c r="S7" s="99"/>
      <c r="T7" s="102"/>
      <c r="U7" s="102"/>
      <c r="V7" s="102"/>
    </row>
    <row r="8" spans="1:22" s="113" customFormat="1" ht="18.75">
      <c r="A8" s="100" t="s">
        <v>215</v>
      </c>
      <c r="B8" s="163">
        <v>49</v>
      </c>
      <c r="C8" s="163">
        <v>38</v>
      </c>
      <c r="D8" s="163">
        <v>26</v>
      </c>
      <c r="E8" s="203">
        <v>21</v>
      </c>
      <c r="F8" s="203">
        <v>21</v>
      </c>
      <c r="G8" s="203">
        <v>24</v>
      </c>
      <c r="H8" s="203">
        <v>34</v>
      </c>
      <c r="I8" s="203">
        <v>48</v>
      </c>
      <c r="J8" s="203">
        <v>16</v>
      </c>
      <c r="K8" s="203">
        <v>7</v>
      </c>
      <c r="L8" s="203">
        <v>10</v>
      </c>
      <c r="M8" s="203">
        <v>10</v>
      </c>
      <c r="N8" s="663">
        <f t="shared" si="1"/>
        <v>1.9193857965451053</v>
      </c>
      <c r="O8" s="662">
        <f t="shared" si="2"/>
        <v>0</v>
      </c>
      <c r="P8" s="23" t="s">
        <v>216</v>
      </c>
      <c r="Q8" s="163"/>
      <c r="R8" s="163"/>
      <c r="S8" s="99"/>
      <c r="T8" s="102"/>
      <c r="U8" s="102"/>
      <c r="V8" s="102"/>
    </row>
    <row r="9" spans="1:22" s="113" customFormat="1" ht="18.75">
      <c r="A9" s="100" t="s">
        <v>217</v>
      </c>
      <c r="B9" s="163">
        <v>45</v>
      </c>
      <c r="C9" s="163">
        <v>86</v>
      </c>
      <c r="D9" s="163">
        <v>143</v>
      </c>
      <c r="E9" s="203">
        <v>227</v>
      </c>
      <c r="F9" s="203">
        <v>164</v>
      </c>
      <c r="G9" s="203">
        <v>169</v>
      </c>
      <c r="H9" s="203">
        <v>168</v>
      </c>
      <c r="I9" s="203">
        <v>149</v>
      </c>
      <c r="J9" s="203">
        <v>109</v>
      </c>
      <c r="K9" s="203">
        <v>132</v>
      </c>
      <c r="L9" s="203">
        <v>92</v>
      </c>
      <c r="M9" s="203">
        <v>52</v>
      </c>
      <c r="N9" s="663">
        <f t="shared" si="1"/>
        <v>9.9808061420345489</v>
      </c>
      <c r="O9" s="662">
        <f t="shared" si="2"/>
        <v>-43.478260869565219</v>
      </c>
      <c r="P9" s="23" t="s">
        <v>218</v>
      </c>
      <c r="Q9" s="163"/>
      <c r="R9" s="163"/>
      <c r="S9" s="99"/>
      <c r="T9" s="102"/>
      <c r="U9" s="102"/>
      <c r="V9" s="102"/>
    </row>
    <row r="10" spans="1:22" s="206" customFormat="1" ht="18.75">
      <c r="A10" s="4" t="s">
        <v>219</v>
      </c>
      <c r="B10" s="204">
        <v>1113</v>
      </c>
      <c r="C10" s="204">
        <v>1106</v>
      </c>
      <c r="D10" s="204">
        <v>1097</v>
      </c>
      <c r="E10" s="176">
        <v>794</v>
      </c>
      <c r="F10" s="176">
        <v>741</v>
      </c>
      <c r="G10" s="176">
        <v>566</v>
      </c>
      <c r="H10" s="176">
        <v>551</v>
      </c>
      <c r="I10" s="176">
        <v>530</v>
      </c>
      <c r="J10" s="176">
        <v>500</v>
      </c>
      <c r="K10" s="176">
        <v>510</v>
      </c>
      <c r="L10" s="176">
        <v>504</v>
      </c>
      <c r="M10" s="176">
        <v>454</v>
      </c>
      <c r="N10" s="664">
        <f t="shared" si="1"/>
        <v>87.140115163147797</v>
      </c>
      <c r="O10" s="665">
        <f t="shared" si="2"/>
        <v>-9.9206349206349209</v>
      </c>
      <c r="P10" s="205" t="s">
        <v>220</v>
      </c>
      <c r="Q10" s="11"/>
      <c r="R10" s="11"/>
      <c r="S10" s="99"/>
      <c r="T10" s="99"/>
      <c r="U10" s="99"/>
      <c r="V10" s="99"/>
    </row>
    <row r="11" spans="1:22">
      <c r="A11" s="79" t="s">
        <v>56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476" t="s">
        <v>57</v>
      </c>
      <c r="S11" s="3"/>
      <c r="T11" s="3"/>
      <c r="U11" s="3"/>
      <c r="V11" s="3"/>
    </row>
    <row r="12" spans="1:22">
      <c r="S12" s="3"/>
      <c r="T12" s="3"/>
      <c r="U12" s="3"/>
      <c r="V12" s="3"/>
    </row>
    <row r="13" spans="1:22">
      <c r="A13" s="106"/>
      <c r="S13" s="3"/>
      <c r="T13" s="3"/>
      <c r="U13" s="3"/>
      <c r="V13" s="3"/>
    </row>
    <row r="14" spans="1:22">
      <c r="S14" s="3"/>
      <c r="T14" s="3"/>
      <c r="U14" s="3"/>
      <c r="V14" s="3"/>
    </row>
    <row r="15" spans="1:22">
      <c r="S15" s="3"/>
      <c r="T15" s="3"/>
      <c r="U15" s="3"/>
      <c r="V15" s="3"/>
    </row>
    <row r="16" spans="1:22">
      <c r="S16" s="3"/>
      <c r="T16" s="3"/>
      <c r="U16" s="3"/>
      <c r="V16" s="3"/>
    </row>
    <row r="17" spans="1:22">
      <c r="S17" s="3"/>
      <c r="T17" s="3"/>
      <c r="U17" s="3"/>
      <c r="V17" s="3"/>
    </row>
    <row r="18" spans="1:22" ht="17.25">
      <c r="A18" s="8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7"/>
      <c r="P18" s="82"/>
      <c r="S18" s="3"/>
      <c r="T18" s="3"/>
      <c r="U18" s="3"/>
      <c r="V18" s="3"/>
    </row>
    <row r="19" spans="1:22">
      <c r="S19" s="3"/>
      <c r="T19" s="3"/>
      <c r="U19" s="3"/>
      <c r="V19" s="3"/>
    </row>
    <row r="20" spans="1:22">
      <c r="S20" s="3"/>
      <c r="T20" s="3"/>
      <c r="U20" s="3"/>
      <c r="V20" s="3"/>
    </row>
    <row r="27" spans="1:22">
      <c r="Q27" s="207"/>
      <c r="R27" s="207"/>
      <c r="S27" s="207"/>
    </row>
    <row r="28" spans="1:22">
      <c r="Q28" s="96"/>
      <c r="R28" s="96"/>
      <c r="S28" s="207"/>
    </row>
    <row r="29" spans="1:22">
      <c r="Q29" s="96"/>
      <c r="R29" s="96"/>
      <c r="S29" s="207"/>
    </row>
    <row r="30" spans="1:22">
      <c r="Q30" s="96"/>
      <c r="R30" s="96"/>
      <c r="S30" s="207"/>
    </row>
    <row r="31" spans="1:22">
      <c r="Q31" s="96"/>
      <c r="R31" s="96"/>
      <c r="S31" s="207"/>
    </row>
    <row r="32" spans="1:22">
      <c r="Q32" s="96"/>
      <c r="R32" s="96"/>
      <c r="S32" s="207"/>
    </row>
    <row r="33" spans="17:22">
      <c r="Q33" s="96"/>
      <c r="R33" s="96"/>
      <c r="S33" s="207"/>
    </row>
    <row r="34" spans="17:22">
      <c r="T34" s="208"/>
      <c r="U34" s="209"/>
      <c r="V34" s="207"/>
    </row>
    <row r="35" spans="17:22">
      <c r="T35" s="208"/>
      <c r="U35" s="209"/>
      <c r="V35" s="207"/>
    </row>
    <row r="36" spans="17:22">
      <c r="Q36" s="207"/>
      <c r="R36" s="207"/>
      <c r="S36" s="207"/>
      <c r="U36" s="8"/>
      <c r="V36" s="11"/>
    </row>
    <row r="37" spans="17:22">
      <c r="Q37" s="207"/>
      <c r="R37" s="207"/>
      <c r="S37" s="207"/>
    </row>
    <row r="38" spans="17:22">
      <c r="Q38" s="207"/>
      <c r="R38" s="207"/>
      <c r="S38" s="207"/>
    </row>
    <row r="39" spans="17:22">
      <c r="Q39" s="207"/>
      <c r="R39" s="207"/>
      <c r="S39" s="207"/>
    </row>
    <row r="40" spans="17:22">
      <c r="Q40" s="207"/>
      <c r="R40" s="207"/>
      <c r="S40" s="207"/>
    </row>
  </sheetData>
  <mergeCells count="16">
    <mergeCell ref="I3:I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pageMargins left="0.7" right="0.7" top="0.75" bottom="0.75" header="0.3" footer="0.3"/>
  <pageSetup paperSize="9" scale="56" orientation="portrait" r:id="rId1"/>
  <colBreaks count="1" manualBreakCount="1">
    <brk id="17" max="59" man="1"/>
  </colBreaks>
  <ignoredErrors>
    <ignoredError sqref="G6:L6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Y15"/>
  <sheetViews>
    <sheetView topLeftCell="A4" zoomScale="96" zoomScaleNormal="96" workbookViewId="0">
      <selection activeCell="N14" sqref="N14"/>
    </sheetView>
  </sheetViews>
  <sheetFormatPr defaultColWidth="9.140625" defaultRowHeight="15"/>
  <cols>
    <col min="1" max="1" width="26.140625" style="1" customWidth="1"/>
    <col min="2" max="6" width="0" style="1" hidden="1" customWidth="1"/>
    <col min="7" max="13" width="10.42578125" style="1" customWidth="1"/>
    <col min="14" max="14" width="22.42578125" style="1" customWidth="1"/>
    <col min="15" max="15" width="24.85546875" style="1" customWidth="1"/>
    <col min="16" max="16" width="41" style="1" customWidth="1"/>
    <col min="17" max="22" width="24.85546875" style="1" customWidth="1"/>
    <col min="23" max="23" width="25.7109375" style="1" customWidth="1"/>
    <col min="24" max="16384" width="9.140625" style="1"/>
  </cols>
  <sheetData>
    <row r="1" spans="1:25" ht="21">
      <c r="A1" s="755" t="s">
        <v>591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212"/>
      <c r="Q1" s="212"/>
      <c r="R1" s="212"/>
      <c r="S1" s="212"/>
      <c r="T1" s="212"/>
      <c r="U1" s="212"/>
      <c r="V1" s="212"/>
    </row>
    <row r="2" spans="1:25">
      <c r="A2" s="756" t="s">
        <v>614</v>
      </c>
      <c r="B2" s="756"/>
      <c r="C2" s="756"/>
      <c r="D2" s="756"/>
      <c r="E2" s="756"/>
      <c r="F2" s="756"/>
      <c r="G2" s="756"/>
      <c r="H2" s="756"/>
      <c r="I2" s="756"/>
      <c r="J2" s="756"/>
      <c r="K2" s="757"/>
      <c r="L2" s="758"/>
      <c r="M2" s="759"/>
      <c r="N2" s="756"/>
      <c r="O2" s="756"/>
      <c r="P2" s="213"/>
      <c r="Q2" s="213"/>
      <c r="R2" s="213"/>
      <c r="S2" s="213"/>
      <c r="T2" s="213"/>
      <c r="U2" s="213"/>
      <c r="V2" s="213"/>
    </row>
    <row r="3" spans="1:25" ht="34.5">
      <c r="A3" s="760" t="s">
        <v>163</v>
      </c>
      <c r="B3" s="751">
        <v>2011</v>
      </c>
      <c r="C3" s="751">
        <v>2012</v>
      </c>
      <c r="D3" s="751">
        <v>2013</v>
      </c>
      <c r="E3" s="751">
        <v>2014</v>
      </c>
      <c r="F3" s="751">
        <v>2015</v>
      </c>
      <c r="G3" s="751">
        <v>2016</v>
      </c>
      <c r="H3" s="751">
        <v>2017</v>
      </c>
      <c r="I3" s="751">
        <v>2018</v>
      </c>
      <c r="J3" s="751">
        <v>2019</v>
      </c>
      <c r="K3" s="751">
        <v>2020</v>
      </c>
      <c r="L3" s="751">
        <v>2021</v>
      </c>
      <c r="M3" s="751">
        <v>2022</v>
      </c>
      <c r="N3" s="214" t="s">
        <v>209</v>
      </c>
      <c r="O3" s="753" t="s">
        <v>165</v>
      </c>
      <c r="P3" s="215"/>
      <c r="Q3" s="215"/>
      <c r="R3" s="215"/>
      <c r="S3" s="215"/>
      <c r="T3" s="215"/>
      <c r="U3" s="215"/>
      <c r="V3" s="215"/>
    </row>
    <row r="4" spans="1:25" ht="18.75">
      <c r="A4" s="761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533" t="s">
        <v>589</v>
      </c>
      <c r="O4" s="754"/>
      <c r="P4" s="216"/>
      <c r="Q4" s="216"/>
      <c r="R4" s="216"/>
      <c r="S4" s="216"/>
      <c r="T4" s="216"/>
      <c r="U4" s="216"/>
      <c r="V4" s="216"/>
    </row>
    <row r="5" spans="1:25" s="220" customFormat="1" ht="18.75">
      <c r="A5" s="217" t="s">
        <v>4</v>
      </c>
      <c r="B5" s="218">
        <f>SUM(B6:B12)</f>
        <v>171</v>
      </c>
      <c r="C5" s="218">
        <f>SUM(C6:C12)</f>
        <v>190</v>
      </c>
      <c r="D5" s="218">
        <f>SUM(D6:D12)</f>
        <v>183</v>
      </c>
      <c r="E5" s="218">
        <f>SUM(E6:E12)</f>
        <v>174</v>
      </c>
      <c r="F5" s="218">
        <f>SUM(F6:F12)</f>
        <v>172</v>
      </c>
      <c r="G5" s="218">
        <f t="shared" ref="G5:L5" si="0">SUM(G6:G12)</f>
        <v>154</v>
      </c>
      <c r="H5" s="218">
        <f t="shared" si="0"/>
        <v>174</v>
      </c>
      <c r="I5" s="218">
        <f t="shared" si="0"/>
        <v>181</v>
      </c>
      <c r="J5" s="218">
        <f t="shared" si="0"/>
        <v>224</v>
      </c>
      <c r="K5" s="218">
        <f t="shared" si="0"/>
        <v>174</v>
      </c>
      <c r="L5" s="218">
        <f t="shared" si="0"/>
        <v>182</v>
      </c>
      <c r="M5" s="218">
        <f>SUM(M6:M12)</f>
        <v>203</v>
      </c>
      <c r="N5" s="605">
        <f>((M5-L5)/L5)*100</f>
        <v>11.538461538461538</v>
      </c>
      <c r="O5" s="219" t="s">
        <v>129</v>
      </c>
      <c r="P5" s="438"/>
      <c r="Q5" s="438"/>
      <c r="R5" s="438"/>
      <c r="S5" s="219"/>
      <c r="T5" s="219"/>
      <c r="U5" s="219"/>
      <c r="V5" s="219"/>
      <c r="X5" s="26"/>
    </row>
    <row r="6" spans="1:25" s="26" customFormat="1" ht="18.75">
      <c r="A6" s="221" t="s">
        <v>221</v>
      </c>
      <c r="B6" s="222">
        <v>3</v>
      </c>
      <c r="C6" s="222">
        <v>10</v>
      </c>
      <c r="D6" s="83">
        <v>3</v>
      </c>
      <c r="E6" s="188">
        <v>3</v>
      </c>
      <c r="F6" s="188">
        <v>11</v>
      </c>
      <c r="G6" s="188">
        <v>5</v>
      </c>
      <c r="H6" s="188">
        <v>9</v>
      </c>
      <c r="I6" s="188">
        <v>3</v>
      </c>
      <c r="J6" s="188">
        <v>3</v>
      </c>
      <c r="K6" s="188">
        <v>2</v>
      </c>
      <c r="L6" s="188">
        <v>4</v>
      </c>
      <c r="M6" s="188">
        <v>4</v>
      </c>
      <c r="N6" s="223">
        <f t="shared" ref="N6:N12" si="1">((M6-L6)/L6)*100</f>
        <v>0</v>
      </c>
      <c r="O6" s="190" t="s">
        <v>222</v>
      </c>
      <c r="P6" s="188"/>
      <c r="Q6" s="188"/>
      <c r="R6" s="188"/>
      <c r="S6" s="224"/>
      <c r="T6" s="224"/>
      <c r="U6" s="224"/>
      <c r="V6" s="224"/>
      <c r="X6" s="221" t="s">
        <v>223</v>
      </c>
      <c r="Y6" s="7">
        <f t="shared" ref="Y6:Y11" si="2">(H6/$H$5)*100</f>
        <v>5.1724137931034484</v>
      </c>
    </row>
    <row r="7" spans="1:25" s="26" customFormat="1" ht="18.75">
      <c r="A7" s="221" t="s">
        <v>224</v>
      </c>
      <c r="B7" s="222">
        <v>13</v>
      </c>
      <c r="C7" s="222">
        <v>8</v>
      </c>
      <c r="D7" s="83">
        <v>19</v>
      </c>
      <c r="E7" s="188">
        <v>12</v>
      </c>
      <c r="F7" s="188">
        <v>15</v>
      </c>
      <c r="G7" s="188">
        <v>17</v>
      </c>
      <c r="H7" s="188">
        <v>17</v>
      </c>
      <c r="I7" s="188">
        <v>14</v>
      </c>
      <c r="J7" s="188">
        <v>17</v>
      </c>
      <c r="K7" s="188">
        <v>13</v>
      </c>
      <c r="L7" s="188">
        <v>18</v>
      </c>
      <c r="M7" s="188">
        <v>15</v>
      </c>
      <c r="N7" s="223">
        <f t="shared" si="1"/>
        <v>-16.666666666666664</v>
      </c>
      <c r="O7" s="190" t="s">
        <v>225</v>
      </c>
      <c r="P7" s="188"/>
      <c r="Q7" s="188"/>
      <c r="R7" s="188"/>
      <c r="S7" s="224"/>
      <c r="T7" s="224"/>
      <c r="U7" s="224"/>
      <c r="V7" s="224"/>
      <c r="X7" s="221" t="s">
        <v>226</v>
      </c>
      <c r="Y7" s="7">
        <f t="shared" si="2"/>
        <v>9.7701149425287355</v>
      </c>
    </row>
    <row r="8" spans="1:25" s="26" customFormat="1" ht="18.75">
      <c r="A8" s="221" t="s">
        <v>227</v>
      </c>
      <c r="B8" s="222">
        <v>13</v>
      </c>
      <c r="C8" s="222">
        <v>12</v>
      </c>
      <c r="D8" s="83">
        <v>15</v>
      </c>
      <c r="E8" s="188">
        <v>14</v>
      </c>
      <c r="F8" s="188">
        <v>11</v>
      </c>
      <c r="G8" s="188">
        <v>16</v>
      </c>
      <c r="H8" s="188">
        <v>19</v>
      </c>
      <c r="I8" s="188">
        <v>15</v>
      </c>
      <c r="J8" s="188">
        <v>28</v>
      </c>
      <c r="K8" s="188">
        <v>11</v>
      </c>
      <c r="L8" s="188">
        <v>4</v>
      </c>
      <c r="M8" s="188">
        <v>9</v>
      </c>
      <c r="N8" s="668" t="s">
        <v>654</v>
      </c>
      <c r="O8" s="190" t="s">
        <v>228</v>
      </c>
      <c r="P8" s="188"/>
      <c r="Q8" s="188"/>
      <c r="R8" s="188"/>
      <c r="S8" s="224"/>
      <c r="T8" s="224"/>
      <c r="U8" s="224"/>
      <c r="V8" s="224"/>
      <c r="X8" s="221" t="s">
        <v>227</v>
      </c>
      <c r="Y8" s="7">
        <f t="shared" si="2"/>
        <v>10.919540229885058</v>
      </c>
    </row>
    <row r="9" spans="1:25" s="26" customFormat="1" ht="18.75">
      <c r="A9" s="221" t="s">
        <v>6</v>
      </c>
      <c r="B9" s="222">
        <v>7</v>
      </c>
      <c r="C9" s="222">
        <v>5</v>
      </c>
      <c r="D9" s="83">
        <v>2</v>
      </c>
      <c r="E9" s="188">
        <v>10</v>
      </c>
      <c r="F9" s="188">
        <v>12</v>
      </c>
      <c r="G9" s="188">
        <v>4</v>
      </c>
      <c r="H9" s="188">
        <v>9</v>
      </c>
      <c r="I9" s="188">
        <v>8</v>
      </c>
      <c r="J9" s="188">
        <v>5</v>
      </c>
      <c r="K9" s="188">
        <v>0</v>
      </c>
      <c r="L9" s="188">
        <v>6</v>
      </c>
      <c r="M9" s="188">
        <v>5</v>
      </c>
      <c r="N9" s="223">
        <f t="shared" si="1"/>
        <v>-16.666666666666664</v>
      </c>
      <c r="O9" s="190" t="s">
        <v>229</v>
      </c>
      <c r="P9" s="188"/>
      <c r="Q9" s="188"/>
      <c r="R9" s="188"/>
      <c r="S9" s="224"/>
      <c r="T9" s="224"/>
      <c r="U9" s="224"/>
      <c r="V9" s="224"/>
      <c r="X9" s="221" t="s">
        <v>6</v>
      </c>
      <c r="Y9" s="7">
        <f t="shared" si="2"/>
        <v>5.1724137931034484</v>
      </c>
    </row>
    <row r="10" spans="1:25" s="26" customFormat="1" ht="18.75">
      <c r="A10" s="221" t="s">
        <v>306</v>
      </c>
      <c r="B10" s="435" t="s">
        <v>128</v>
      </c>
      <c r="C10" s="435" t="s">
        <v>128</v>
      </c>
      <c r="D10" s="436" t="s">
        <v>128</v>
      </c>
      <c r="E10" s="188" t="s">
        <v>128</v>
      </c>
      <c r="F10" s="188" t="s">
        <v>128</v>
      </c>
      <c r="G10" s="188" t="s">
        <v>128</v>
      </c>
      <c r="H10" s="188" t="s">
        <v>128</v>
      </c>
      <c r="I10" s="188">
        <v>4</v>
      </c>
      <c r="J10" s="188">
        <v>0</v>
      </c>
      <c r="K10" s="188">
        <v>1</v>
      </c>
      <c r="L10" s="188">
        <v>1</v>
      </c>
      <c r="M10" s="188">
        <v>1</v>
      </c>
      <c r="N10" s="223">
        <f t="shared" si="1"/>
        <v>0</v>
      </c>
      <c r="O10" s="190" t="s">
        <v>307</v>
      </c>
      <c r="P10" s="188"/>
      <c r="Q10" s="188"/>
      <c r="R10" s="188"/>
      <c r="S10" s="224"/>
      <c r="T10" s="224"/>
      <c r="U10" s="224"/>
      <c r="V10" s="224"/>
      <c r="X10" s="221" t="s">
        <v>230</v>
      </c>
      <c r="Y10" s="7" t="e">
        <f t="shared" si="2"/>
        <v>#VALUE!</v>
      </c>
    </row>
    <row r="11" spans="1:25" s="26" customFormat="1" ht="18.75">
      <c r="A11" s="221" t="s">
        <v>230</v>
      </c>
      <c r="B11" s="222">
        <v>8</v>
      </c>
      <c r="C11" s="222">
        <v>30</v>
      </c>
      <c r="D11" s="83">
        <v>15</v>
      </c>
      <c r="E11" s="188">
        <v>13</v>
      </c>
      <c r="F11" s="188">
        <v>18</v>
      </c>
      <c r="G11" s="188">
        <v>12</v>
      </c>
      <c r="H11" s="188">
        <v>12</v>
      </c>
      <c r="I11" s="188">
        <v>22</v>
      </c>
      <c r="J11" s="188">
        <v>7</v>
      </c>
      <c r="K11" s="188">
        <v>9</v>
      </c>
      <c r="L11" s="188">
        <v>22</v>
      </c>
      <c r="M11" s="188">
        <v>15</v>
      </c>
      <c r="N11" s="223">
        <f t="shared" si="1"/>
        <v>-31.818181818181817</v>
      </c>
      <c r="O11" s="190" t="s">
        <v>231</v>
      </c>
      <c r="P11" s="188"/>
      <c r="Q11" s="188"/>
      <c r="R11" s="188"/>
      <c r="S11" s="224"/>
      <c r="T11" s="224"/>
      <c r="U11" s="224"/>
      <c r="V11" s="224"/>
      <c r="X11" s="225" t="s">
        <v>232</v>
      </c>
      <c r="Y11" s="7">
        <f t="shared" si="2"/>
        <v>6.8965517241379306</v>
      </c>
    </row>
    <row r="12" spans="1:25" s="26" customFormat="1" ht="18.75">
      <c r="A12" s="225" t="s">
        <v>232</v>
      </c>
      <c r="B12" s="226">
        <v>127</v>
      </c>
      <c r="C12" s="226">
        <v>125</v>
      </c>
      <c r="D12" s="227">
        <v>129</v>
      </c>
      <c r="E12" s="194">
        <v>122</v>
      </c>
      <c r="F12" s="194">
        <v>105</v>
      </c>
      <c r="G12" s="194">
        <v>100</v>
      </c>
      <c r="H12" s="194">
        <v>108</v>
      </c>
      <c r="I12" s="194">
        <v>115</v>
      </c>
      <c r="J12" s="194">
        <v>164</v>
      </c>
      <c r="K12" s="194">
        <v>138</v>
      </c>
      <c r="L12" s="194">
        <v>127</v>
      </c>
      <c r="M12" s="194">
        <v>154</v>
      </c>
      <c r="N12" s="228">
        <f t="shared" si="1"/>
        <v>21.259842519685041</v>
      </c>
      <c r="O12" s="195" t="s">
        <v>233</v>
      </c>
      <c r="P12" s="188"/>
      <c r="Q12" s="188"/>
      <c r="R12" s="188"/>
      <c r="S12" s="224"/>
      <c r="T12" s="224"/>
      <c r="U12" s="224"/>
      <c r="V12" s="224"/>
      <c r="X12" s="221"/>
      <c r="Y12" s="7"/>
    </row>
    <row r="13" spans="1:25">
      <c r="A13" s="580" t="s">
        <v>592</v>
      </c>
    </row>
    <row r="14" spans="1:25">
      <c r="A14" s="117" t="s">
        <v>56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437" t="s">
        <v>57</v>
      </c>
      <c r="P14" s="231"/>
      <c r="Q14" s="229"/>
      <c r="S14" s="229"/>
      <c r="T14" s="229"/>
      <c r="U14" s="229"/>
      <c r="V14" s="229"/>
    </row>
    <row r="15" spans="1:25">
      <c r="B15" s="230"/>
    </row>
  </sheetData>
  <mergeCells count="16">
    <mergeCell ref="I3:I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BR31"/>
  <sheetViews>
    <sheetView workbookViewId="0">
      <selection activeCell="X24" sqref="X24"/>
    </sheetView>
  </sheetViews>
  <sheetFormatPr defaultColWidth="9.140625" defaultRowHeight="15"/>
  <cols>
    <col min="1" max="1" width="16.28515625" style="1" customWidth="1"/>
    <col min="2" max="4" width="9.42578125" style="1" hidden="1" customWidth="1"/>
    <col min="5" max="5" width="10.85546875" style="1" hidden="1" customWidth="1"/>
    <col min="6" max="9" width="10.5703125" style="1" hidden="1" customWidth="1"/>
    <col min="10" max="12" width="10.5703125" style="1" bestFit="1" customWidth="1"/>
    <col min="13" max="16" width="10.5703125" style="1" customWidth="1"/>
    <col min="17" max="17" width="19.140625" style="1" customWidth="1"/>
    <col min="18" max="18" width="14.140625" style="1" customWidth="1"/>
    <col min="19" max="19" width="14.7109375" style="1" customWidth="1"/>
    <col min="20" max="20" width="1.28515625" style="1" customWidth="1"/>
    <col min="21" max="22" width="3.42578125" style="1" customWidth="1"/>
    <col min="23" max="23" width="7.85546875" style="1" customWidth="1"/>
    <col min="24" max="24" width="5.7109375" style="1" bestFit="1" customWidth="1"/>
    <col min="25" max="64" width="3.42578125" style="1" customWidth="1"/>
    <col min="65" max="16384" width="9.140625" style="1"/>
  </cols>
  <sheetData>
    <row r="1" spans="1:70" ht="21.75">
      <c r="A1" s="688" t="s">
        <v>617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</row>
    <row r="2" spans="1:70" ht="21.75" customHeight="1">
      <c r="A2" s="689" t="s">
        <v>616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90"/>
      <c r="N2" s="690"/>
      <c r="O2" s="691"/>
      <c r="P2" s="692"/>
      <c r="Q2" s="689"/>
      <c r="R2" s="689"/>
      <c r="S2" s="689"/>
    </row>
    <row r="3" spans="1:70" ht="51.75">
      <c r="A3" s="734" t="s">
        <v>59</v>
      </c>
      <c r="B3" s="684">
        <v>2008</v>
      </c>
      <c r="C3" s="684">
        <v>2009</v>
      </c>
      <c r="D3" s="731">
        <v>2010</v>
      </c>
      <c r="E3" s="684">
        <v>2011</v>
      </c>
      <c r="F3" s="684">
        <v>2012</v>
      </c>
      <c r="G3" s="684">
        <v>2013</v>
      </c>
      <c r="H3" s="684">
        <v>2014</v>
      </c>
      <c r="I3" s="684">
        <v>2015</v>
      </c>
      <c r="J3" s="684">
        <v>2016</v>
      </c>
      <c r="K3" s="684">
        <v>2017</v>
      </c>
      <c r="L3" s="684">
        <v>2018</v>
      </c>
      <c r="M3" s="684">
        <v>2019</v>
      </c>
      <c r="N3" s="684">
        <v>2020</v>
      </c>
      <c r="O3" s="684">
        <v>2021</v>
      </c>
      <c r="P3" s="684">
        <v>2022</v>
      </c>
      <c r="Q3" s="516" t="s">
        <v>209</v>
      </c>
      <c r="R3" s="516" t="s">
        <v>590</v>
      </c>
      <c r="S3" s="723" t="s">
        <v>165</v>
      </c>
      <c r="BN3" s="3"/>
      <c r="BO3" s="3"/>
      <c r="BP3" s="3"/>
      <c r="BQ3" s="3"/>
      <c r="BR3" s="3"/>
    </row>
    <row r="4" spans="1:70" ht="24">
      <c r="A4" s="736"/>
      <c r="B4" s="685"/>
      <c r="C4" s="685"/>
      <c r="D4" s="733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161" t="s">
        <v>606</v>
      </c>
      <c r="R4" s="161" t="s">
        <v>615</v>
      </c>
      <c r="S4" s="687"/>
      <c r="BM4" s="17"/>
      <c r="BN4" s="3"/>
      <c r="BO4" s="3"/>
      <c r="BP4" s="3"/>
      <c r="BQ4" s="3"/>
      <c r="BR4" s="3"/>
    </row>
    <row r="5" spans="1:70" s="58" customFormat="1" ht="15.75">
      <c r="A5" s="232" t="s">
        <v>4</v>
      </c>
      <c r="B5" s="233">
        <v>16499</v>
      </c>
      <c r="C5" s="233">
        <v>18904</v>
      </c>
      <c r="D5" s="233">
        <v>17601</v>
      </c>
      <c r="E5" s="233">
        <v>16255</v>
      </c>
      <c r="F5" s="233">
        <v>19741</v>
      </c>
      <c r="G5" s="233">
        <f t="shared" ref="G5:N5" si="0">SUM(G6:G17)</f>
        <v>19614</v>
      </c>
      <c r="H5" s="233">
        <f t="shared" si="0"/>
        <v>21984</v>
      </c>
      <c r="I5" s="233">
        <f t="shared" si="0"/>
        <v>20290</v>
      </c>
      <c r="J5" s="233">
        <f t="shared" si="0"/>
        <v>18901</v>
      </c>
      <c r="K5" s="233">
        <f t="shared" si="0"/>
        <v>16626</v>
      </c>
      <c r="L5" s="233">
        <f t="shared" si="0"/>
        <v>14856</v>
      </c>
      <c r="M5" s="233">
        <f t="shared" si="0"/>
        <v>15267</v>
      </c>
      <c r="N5" s="233">
        <f t="shared" si="0"/>
        <v>9340</v>
      </c>
      <c r="O5" s="233">
        <f>SUM(O6:O17)</f>
        <v>9520</v>
      </c>
      <c r="P5" s="233">
        <f>SUM(P6:P17)</f>
        <v>8667</v>
      </c>
      <c r="Q5" s="234">
        <f>((P5-O5)/O5*100)</f>
        <v>-8.9600840336134446</v>
      </c>
      <c r="R5" s="234">
        <f>P5/$P$5*100</f>
        <v>100</v>
      </c>
      <c r="S5" s="477" t="s">
        <v>5</v>
      </c>
      <c r="BM5" s="17"/>
      <c r="BN5" s="173"/>
      <c r="BO5" s="173"/>
      <c r="BP5" s="173"/>
      <c r="BQ5" s="173"/>
      <c r="BR5" s="173"/>
    </row>
    <row r="6" spans="1:70" ht="18.75">
      <c r="A6" s="80" t="s">
        <v>3</v>
      </c>
      <c r="B6" s="235">
        <v>3846</v>
      </c>
      <c r="C6" s="235">
        <v>4479</v>
      </c>
      <c r="D6" s="235">
        <v>3956</v>
      </c>
      <c r="E6" s="235">
        <v>4608</v>
      </c>
      <c r="F6" s="235">
        <v>6289</v>
      </c>
      <c r="G6" s="235">
        <v>5734</v>
      </c>
      <c r="H6" s="235">
        <v>6785</v>
      </c>
      <c r="I6" s="235">
        <v>4618</v>
      </c>
      <c r="J6" s="235">
        <v>4058</v>
      </c>
      <c r="K6" s="235">
        <v>3522</v>
      </c>
      <c r="L6" s="235">
        <v>3355</v>
      </c>
      <c r="M6" s="235">
        <v>4220</v>
      </c>
      <c r="N6" s="235">
        <v>2891</v>
      </c>
      <c r="O6" s="235">
        <v>3530</v>
      </c>
      <c r="P6" s="235">
        <v>2790</v>
      </c>
      <c r="Q6" s="651">
        <f>((P6-O6)/O6*100)</f>
        <v>-20.963172804532579</v>
      </c>
      <c r="R6" s="651">
        <f>P6/$P$5*100</f>
        <v>32.191069574247145</v>
      </c>
      <c r="S6" s="23" t="s">
        <v>7</v>
      </c>
      <c r="W6" s="58"/>
      <c r="BM6" s="17"/>
      <c r="BN6" s="173"/>
      <c r="BO6" s="3"/>
      <c r="BP6" s="3"/>
      <c r="BQ6" s="3"/>
      <c r="BR6" s="3"/>
    </row>
    <row r="7" spans="1:70" ht="18.75">
      <c r="A7" s="80" t="s">
        <v>22</v>
      </c>
      <c r="B7" s="235">
        <v>2544</v>
      </c>
      <c r="C7" s="235">
        <v>2723</v>
      </c>
      <c r="D7" s="235">
        <v>2560</v>
      </c>
      <c r="E7" s="235">
        <v>2135</v>
      </c>
      <c r="F7" s="235">
        <v>2167</v>
      </c>
      <c r="G7" s="235">
        <v>1962</v>
      </c>
      <c r="H7" s="235">
        <v>2267</v>
      </c>
      <c r="I7" s="235">
        <v>1998</v>
      </c>
      <c r="J7" s="235">
        <v>2336</v>
      </c>
      <c r="K7" s="235">
        <v>2108</v>
      </c>
      <c r="L7" s="235">
        <v>1936</v>
      </c>
      <c r="M7" s="235">
        <v>2316</v>
      </c>
      <c r="N7" s="235">
        <v>1264</v>
      </c>
      <c r="O7" s="235">
        <v>1249</v>
      </c>
      <c r="P7" s="235">
        <v>1125</v>
      </c>
      <c r="Q7" s="651">
        <f t="shared" ref="Q7:Q17" si="1">((P7-O7)/O7*100)</f>
        <v>-9.9279423538831075</v>
      </c>
      <c r="R7" s="651">
        <f t="shared" ref="R7:R17" si="2">P7/$P$5*100</f>
        <v>12.980269989615783</v>
      </c>
      <c r="S7" s="23" t="s">
        <v>67</v>
      </c>
      <c r="W7" s="58"/>
      <c r="BM7" s="17"/>
      <c r="BN7" s="173"/>
      <c r="BO7" s="3"/>
      <c r="BP7" s="3"/>
      <c r="BQ7" s="3"/>
      <c r="BR7" s="3"/>
    </row>
    <row r="8" spans="1:70" ht="18.75">
      <c r="A8" s="80" t="s">
        <v>8</v>
      </c>
      <c r="B8" s="235">
        <v>2531</v>
      </c>
      <c r="C8" s="235">
        <v>1804</v>
      </c>
      <c r="D8" s="235">
        <v>2002</v>
      </c>
      <c r="E8" s="235">
        <v>1172</v>
      </c>
      <c r="F8" s="235">
        <v>1736</v>
      </c>
      <c r="G8" s="235">
        <v>3237</v>
      </c>
      <c r="H8" s="235">
        <v>2939</v>
      </c>
      <c r="I8" s="235">
        <v>4528</v>
      </c>
      <c r="J8" s="235">
        <v>3410</v>
      </c>
      <c r="K8" s="235">
        <v>2903</v>
      </c>
      <c r="L8" s="235">
        <v>2405</v>
      </c>
      <c r="M8" s="235">
        <v>2161</v>
      </c>
      <c r="N8" s="235">
        <v>1033</v>
      </c>
      <c r="O8" s="235">
        <v>1096</v>
      </c>
      <c r="P8" s="235">
        <v>1048</v>
      </c>
      <c r="Q8" s="651">
        <f t="shared" si="1"/>
        <v>-4.3795620437956204</v>
      </c>
      <c r="R8" s="651">
        <f t="shared" si="2"/>
        <v>12.091842621437637</v>
      </c>
      <c r="S8" s="23" t="s">
        <v>12</v>
      </c>
      <c r="W8" s="58"/>
      <c r="BM8" s="17"/>
      <c r="BN8" s="173"/>
      <c r="BO8" s="3"/>
      <c r="BP8" s="3"/>
      <c r="BQ8" s="3"/>
      <c r="BR8" s="3"/>
    </row>
    <row r="9" spans="1:70" ht="18.75">
      <c r="A9" s="80" t="s">
        <v>36</v>
      </c>
      <c r="B9" s="235">
        <v>1260</v>
      </c>
      <c r="C9" s="235">
        <v>2212</v>
      </c>
      <c r="D9" s="235">
        <v>1757</v>
      </c>
      <c r="E9" s="235">
        <v>1499</v>
      </c>
      <c r="F9" s="235">
        <v>1500</v>
      </c>
      <c r="G9" s="235">
        <v>1864</v>
      </c>
      <c r="H9" s="235">
        <v>2175</v>
      </c>
      <c r="I9" s="235">
        <v>1765</v>
      </c>
      <c r="J9" s="235">
        <v>1850</v>
      </c>
      <c r="K9" s="235">
        <v>1659</v>
      </c>
      <c r="L9" s="235">
        <v>1790</v>
      </c>
      <c r="M9" s="235">
        <v>1780</v>
      </c>
      <c r="N9" s="235">
        <v>684</v>
      </c>
      <c r="O9" s="235">
        <v>806</v>
      </c>
      <c r="P9" s="235">
        <v>1220</v>
      </c>
      <c r="Q9" s="651">
        <f t="shared" si="1"/>
        <v>51.364764267990068</v>
      </c>
      <c r="R9" s="651">
        <f t="shared" si="2"/>
        <v>14.076381677627783</v>
      </c>
      <c r="S9" s="23" t="s">
        <v>14</v>
      </c>
      <c r="W9" s="58"/>
      <c r="BM9" s="17"/>
      <c r="BN9" s="173"/>
      <c r="BO9" s="3"/>
      <c r="BP9" s="3"/>
      <c r="BQ9" s="3"/>
      <c r="BR9" s="3"/>
    </row>
    <row r="10" spans="1:70" ht="18.75">
      <c r="A10" s="80" t="s">
        <v>10</v>
      </c>
      <c r="B10" s="235">
        <v>1370</v>
      </c>
      <c r="C10" s="235">
        <v>1679</v>
      </c>
      <c r="D10" s="235">
        <v>1580</v>
      </c>
      <c r="E10" s="235">
        <v>1265</v>
      </c>
      <c r="F10" s="235">
        <v>1342</v>
      </c>
      <c r="G10" s="235">
        <v>1149</v>
      </c>
      <c r="H10" s="235">
        <v>1507</v>
      </c>
      <c r="I10" s="235">
        <v>1200</v>
      </c>
      <c r="J10" s="235">
        <v>997</v>
      </c>
      <c r="K10" s="235">
        <v>820</v>
      </c>
      <c r="L10" s="235">
        <v>745</v>
      </c>
      <c r="M10" s="235">
        <v>582</v>
      </c>
      <c r="N10" s="235">
        <v>449</v>
      </c>
      <c r="O10" s="235">
        <v>380</v>
      </c>
      <c r="P10" s="235">
        <v>283</v>
      </c>
      <c r="Q10" s="651">
        <f t="shared" si="1"/>
        <v>-25.526315789473685</v>
      </c>
      <c r="R10" s="651">
        <f t="shared" si="2"/>
        <v>3.265259028498904</v>
      </c>
      <c r="S10" s="23" t="s">
        <v>16</v>
      </c>
      <c r="W10" s="58"/>
      <c r="BM10" s="17"/>
      <c r="BN10" s="173"/>
      <c r="BO10" s="3"/>
      <c r="BP10" s="3"/>
      <c r="BQ10" s="3"/>
      <c r="BR10" s="3"/>
    </row>
    <row r="11" spans="1:70" ht="18.75">
      <c r="A11" s="80" t="s">
        <v>17</v>
      </c>
      <c r="B11" s="235">
        <v>433</v>
      </c>
      <c r="C11" s="235">
        <v>866</v>
      </c>
      <c r="D11" s="235">
        <v>869</v>
      </c>
      <c r="E11" s="235">
        <v>757</v>
      </c>
      <c r="F11" s="235">
        <v>849</v>
      </c>
      <c r="G11" s="235">
        <v>681</v>
      </c>
      <c r="H11" s="235">
        <v>731</v>
      </c>
      <c r="I11" s="235">
        <v>617</v>
      </c>
      <c r="J11" s="235">
        <v>412</v>
      </c>
      <c r="K11" s="235">
        <v>456</v>
      </c>
      <c r="L11" s="235">
        <v>451</v>
      </c>
      <c r="M11" s="235">
        <v>426</v>
      </c>
      <c r="N11" s="235">
        <v>326</v>
      </c>
      <c r="O11" s="235">
        <v>343</v>
      </c>
      <c r="P11" s="235">
        <v>326</v>
      </c>
      <c r="Q11" s="651">
        <f t="shared" si="1"/>
        <v>-4.9562682215743443</v>
      </c>
      <c r="R11" s="651">
        <f t="shared" si="2"/>
        <v>3.7613937925464405</v>
      </c>
      <c r="S11" s="23" t="s">
        <v>18</v>
      </c>
      <c r="W11" s="58"/>
      <c r="BM11" s="17"/>
      <c r="BN11" s="173"/>
      <c r="BO11" s="3"/>
      <c r="BP11" s="3"/>
      <c r="BQ11" s="3"/>
      <c r="BR11" s="3"/>
    </row>
    <row r="12" spans="1:70" ht="18.75">
      <c r="A12" s="80" t="s">
        <v>15</v>
      </c>
      <c r="B12" s="235">
        <v>608</v>
      </c>
      <c r="C12" s="235">
        <v>642</v>
      </c>
      <c r="D12" s="235">
        <v>564</v>
      </c>
      <c r="E12" s="235">
        <v>661</v>
      </c>
      <c r="F12" s="235">
        <v>961</v>
      </c>
      <c r="G12" s="235">
        <v>678</v>
      </c>
      <c r="H12" s="235">
        <v>823</v>
      </c>
      <c r="I12" s="235">
        <v>590</v>
      </c>
      <c r="J12" s="235">
        <v>757</v>
      </c>
      <c r="K12" s="235">
        <v>668</v>
      </c>
      <c r="L12" s="235">
        <v>513</v>
      </c>
      <c r="M12" s="235">
        <v>486</v>
      </c>
      <c r="N12" s="235">
        <v>299</v>
      </c>
      <c r="O12" s="235">
        <v>241</v>
      </c>
      <c r="P12" s="235">
        <v>275</v>
      </c>
      <c r="Q12" s="651">
        <f t="shared" si="1"/>
        <v>14.107883817427386</v>
      </c>
      <c r="R12" s="651">
        <f t="shared" si="2"/>
        <v>3.1729548863505248</v>
      </c>
      <c r="S12" s="23" t="s">
        <v>21</v>
      </c>
      <c r="W12" s="58"/>
      <c r="BM12" s="17"/>
      <c r="BN12" s="173"/>
      <c r="BO12" s="3"/>
      <c r="BP12" s="3"/>
      <c r="BQ12" s="3"/>
      <c r="BR12" s="3"/>
    </row>
    <row r="13" spans="1:70" ht="18.75">
      <c r="A13" s="80" t="s">
        <v>24</v>
      </c>
      <c r="B13" s="235">
        <v>383</v>
      </c>
      <c r="C13" s="235">
        <v>435</v>
      </c>
      <c r="D13" s="235">
        <v>581</v>
      </c>
      <c r="E13" s="235">
        <v>547</v>
      </c>
      <c r="F13" s="235">
        <v>551</v>
      </c>
      <c r="G13" s="235">
        <v>610</v>
      </c>
      <c r="H13" s="235">
        <v>619</v>
      </c>
      <c r="I13" s="235">
        <v>647</v>
      </c>
      <c r="J13" s="235">
        <v>643</v>
      </c>
      <c r="K13" s="235">
        <v>507</v>
      </c>
      <c r="L13" s="235">
        <v>346</v>
      </c>
      <c r="M13" s="235">
        <v>393</v>
      </c>
      <c r="N13" s="235">
        <v>222</v>
      </c>
      <c r="O13" s="235">
        <v>107</v>
      </c>
      <c r="P13" s="235">
        <v>123</v>
      </c>
      <c r="Q13" s="651">
        <f t="shared" si="1"/>
        <v>14.953271028037381</v>
      </c>
      <c r="R13" s="651">
        <f t="shared" si="2"/>
        <v>1.4191761855313256</v>
      </c>
      <c r="S13" s="23" t="s">
        <v>25</v>
      </c>
      <c r="W13" s="58"/>
      <c r="BM13" s="17"/>
      <c r="BN13" s="173"/>
      <c r="BO13" s="3"/>
      <c r="BP13" s="3"/>
      <c r="BQ13" s="3"/>
      <c r="BR13" s="3"/>
    </row>
    <row r="14" spans="1:70" ht="18.75">
      <c r="A14" s="80" t="s">
        <v>23</v>
      </c>
      <c r="B14" s="235">
        <v>326</v>
      </c>
      <c r="C14" s="235">
        <v>348</v>
      </c>
      <c r="D14" s="235">
        <v>402</v>
      </c>
      <c r="E14" s="235">
        <v>317</v>
      </c>
      <c r="F14" s="235">
        <v>311</v>
      </c>
      <c r="G14" s="235">
        <v>367</v>
      </c>
      <c r="H14" s="235">
        <v>489</v>
      </c>
      <c r="I14" s="235">
        <v>759</v>
      </c>
      <c r="J14" s="235">
        <v>590</v>
      </c>
      <c r="K14" s="235">
        <v>515</v>
      </c>
      <c r="L14" s="235">
        <v>506</v>
      </c>
      <c r="M14" s="235">
        <v>386</v>
      </c>
      <c r="N14" s="235">
        <v>261</v>
      </c>
      <c r="O14" s="235">
        <v>373</v>
      </c>
      <c r="P14" s="235">
        <v>247</v>
      </c>
      <c r="Q14" s="651">
        <f t="shared" si="1"/>
        <v>-33.780160857908847</v>
      </c>
      <c r="R14" s="651">
        <f t="shared" si="2"/>
        <v>2.8498903888311991</v>
      </c>
      <c r="S14" s="23" t="s">
        <v>27</v>
      </c>
      <c r="W14" s="58"/>
      <c r="BM14" s="17"/>
      <c r="BN14" s="173"/>
      <c r="BO14" s="3"/>
      <c r="BP14" s="3"/>
      <c r="BQ14" s="3"/>
      <c r="BR14" s="3"/>
    </row>
    <row r="15" spans="1:70" ht="18.75">
      <c r="A15" s="80" t="s">
        <v>26</v>
      </c>
      <c r="B15" s="235">
        <v>76</v>
      </c>
      <c r="C15" s="235">
        <v>86</v>
      </c>
      <c r="D15" s="235">
        <v>125</v>
      </c>
      <c r="E15" s="235">
        <v>116</v>
      </c>
      <c r="F15" s="235">
        <v>151</v>
      </c>
      <c r="G15" s="235">
        <v>171</v>
      </c>
      <c r="H15" s="235">
        <v>245</v>
      </c>
      <c r="I15" s="235">
        <v>335</v>
      </c>
      <c r="J15" s="235">
        <v>341</v>
      </c>
      <c r="K15" s="235">
        <v>273</v>
      </c>
      <c r="L15" s="235">
        <v>218</v>
      </c>
      <c r="M15" s="235">
        <v>172</v>
      </c>
      <c r="N15" s="235">
        <v>127</v>
      </c>
      <c r="O15" s="235">
        <v>107</v>
      </c>
      <c r="P15" s="235">
        <v>118</v>
      </c>
      <c r="Q15" s="651">
        <f t="shared" si="1"/>
        <v>10.2803738317757</v>
      </c>
      <c r="R15" s="651">
        <f t="shared" si="2"/>
        <v>1.3614860966885889</v>
      </c>
      <c r="S15" s="23" t="s">
        <v>29</v>
      </c>
      <c r="W15" s="58"/>
      <c r="BM15" s="17"/>
      <c r="BN15" s="173"/>
      <c r="BO15" s="3"/>
      <c r="BP15" s="3"/>
      <c r="BQ15" s="3"/>
      <c r="BR15" s="3"/>
    </row>
    <row r="16" spans="1:70" ht="18.75">
      <c r="A16" s="80" t="s">
        <v>28</v>
      </c>
      <c r="B16" s="235">
        <v>88</v>
      </c>
      <c r="C16" s="235">
        <v>133</v>
      </c>
      <c r="D16" s="235">
        <v>153</v>
      </c>
      <c r="E16" s="235">
        <v>125</v>
      </c>
      <c r="F16" s="235">
        <v>135</v>
      </c>
      <c r="G16" s="235">
        <v>106</v>
      </c>
      <c r="H16" s="235">
        <v>106</v>
      </c>
      <c r="I16" s="235">
        <v>103</v>
      </c>
      <c r="J16" s="235">
        <v>126</v>
      </c>
      <c r="K16" s="235">
        <v>94</v>
      </c>
      <c r="L16" s="235">
        <v>59</v>
      </c>
      <c r="M16" s="235">
        <v>52</v>
      </c>
      <c r="N16" s="235">
        <v>39</v>
      </c>
      <c r="O16" s="235">
        <v>65</v>
      </c>
      <c r="P16" s="235">
        <v>27</v>
      </c>
      <c r="Q16" s="651">
        <f t="shared" si="1"/>
        <v>-58.461538461538467</v>
      </c>
      <c r="R16" s="651">
        <f t="shared" si="2"/>
        <v>0.3115264797507788</v>
      </c>
      <c r="S16" s="23" t="s">
        <v>131</v>
      </c>
      <c r="W16" s="58"/>
      <c r="BM16" s="17"/>
      <c r="BN16" s="173"/>
      <c r="BO16" s="3"/>
      <c r="BP16" s="3"/>
      <c r="BQ16" s="3"/>
      <c r="BR16" s="3"/>
    </row>
    <row r="17" spans="1:70" ht="18.75">
      <c r="A17" s="236" t="s">
        <v>11</v>
      </c>
      <c r="B17" s="237">
        <v>3034</v>
      </c>
      <c r="C17" s="237">
        <v>3497</v>
      </c>
      <c r="D17" s="237">
        <v>3052</v>
      </c>
      <c r="E17" s="237">
        <v>3053</v>
      </c>
      <c r="F17" s="237">
        <v>3749</v>
      </c>
      <c r="G17" s="237">
        <v>3055</v>
      </c>
      <c r="H17" s="237">
        <v>3298</v>
      </c>
      <c r="I17" s="237">
        <v>3130</v>
      </c>
      <c r="J17" s="237">
        <v>3381</v>
      </c>
      <c r="K17" s="237">
        <v>3101</v>
      </c>
      <c r="L17" s="237">
        <v>2532</v>
      </c>
      <c r="M17" s="237">
        <v>2293</v>
      </c>
      <c r="N17" s="237">
        <v>1745</v>
      </c>
      <c r="O17" s="237">
        <v>1223</v>
      </c>
      <c r="P17" s="237">
        <v>1085</v>
      </c>
      <c r="Q17" s="654">
        <f t="shared" si="1"/>
        <v>-11.283728536385937</v>
      </c>
      <c r="R17" s="654">
        <f t="shared" si="2"/>
        <v>12.518749278873889</v>
      </c>
      <c r="S17" s="116" t="s">
        <v>33</v>
      </c>
      <c r="W17" s="58"/>
      <c r="BM17" s="17"/>
      <c r="BN17" s="173"/>
      <c r="BO17" s="3"/>
      <c r="BP17" s="3"/>
      <c r="BQ17" s="3"/>
      <c r="BR17" s="3"/>
    </row>
    <row r="18" spans="1:70">
      <c r="A18" s="79" t="s">
        <v>56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238"/>
      <c r="R18" s="238"/>
      <c r="S18" s="478" t="s">
        <v>57</v>
      </c>
      <c r="BM18" s="17"/>
      <c r="BN18" s="3"/>
      <c r="BO18" s="3"/>
      <c r="BR18" s="3"/>
    </row>
    <row r="19" spans="1:70">
      <c r="BM19" s="17"/>
      <c r="BN19" s="3"/>
      <c r="BO19" s="8"/>
      <c r="BP19" s="239" t="s">
        <v>234</v>
      </c>
      <c r="BQ19" s="240" t="s">
        <v>235</v>
      </c>
      <c r="BR19" s="3"/>
    </row>
    <row r="20" spans="1:70">
      <c r="A20" s="106"/>
      <c r="BM20" s="17"/>
      <c r="BN20" s="83"/>
      <c r="BO20" s="17" t="s">
        <v>3</v>
      </c>
      <c r="BP20" s="1">
        <f>'8.2'!Z8</f>
        <v>3982</v>
      </c>
      <c r="BQ20" s="1">
        <f>P6</f>
        <v>2790</v>
      </c>
    </row>
    <row r="21" spans="1:70">
      <c r="BM21" s="17"/>
      <c r="BN21" s="83"/>
      <c r="BO21" s="17" t="s">
        <v>6</v>
      </c>
      <c r="BP21" s="1">
        <f>'8.2'!Z9</f>
        <v>1618</v>
      </c>
      <c r="BQ21" s="1">
        <f t="shared" ref="BQ21:BQ31" si="3">P7</f>
        <v>1125</v>
      </c>
    </row>
    <row r="22" spans="1:70">
      <c r="BM22" s="17"/>
      <c r="BN22" s="83"/>
      <c r="BO22" s="17" t="s">
        <v>8</v>
      </c>
      <c r="BP22" s="1">
        <f>'8.2'!Z10</f>
        <v>1429</v>
      </c>
      <c r="BQ22" s="1">
        <f t="shared" si="3"/>
        <v>1048</v>
      </c>
    </row>
    <row r="23" spans="1:70">
      <c r="BM23" s="17"/>
      <c r="BN23" s="83"/>
      <c r="BO23" s="17" t="s">
        <v>13</v>
      </c>
      <c r="BP23" s="1">
        <f>'8.2'!Z11</f>
        <v>1412</v>
      </c>
      <c r="BQ23" s="1">
        <f t="shared" si="3"/>
        <v>1220</v>
      </c>
    </row>
    <row r="24" spans="1:70">
      <c r="BM24" s="17"/>
      <c r="BN24" s="83"/>
      <c r="BO24" s="17" t="s">
        <v>10</v>
      </c>
      <c r="BP24" s="1">
        <f>'8.2'!Z12</f>
        <v>521</v>
      </c>
      <c r="BQ24" s="1">
        <f t="shared" si="3"/>
        <v>283</v>
      </c>
    </row>
    <row r="25" spans="1:70" ht="17.25">
      <c r="A25" s="8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7"/>
      <c r="R25" s="37"/>
      <c r="S25" s="82"/>
      <c r="BM25" s="17"/>
      <c r="BN25" s="83"/>
      <c r="BO25" s="17" t="s">
        <v>17</v>
      </c>
      <c r="BP25" s="1">
        <f>'8.2'!Z13</f>
        <v>482</v>
      </c>
      <c r="BQ25" s="1">
        <f t="shared" si="3"/>
        <v>326</v>
      </c>
    </row>
    <row r="26" spans="1:70">
      <c r="BM26" s="17"/>
      <c r="BN26" s="83"/>
      <c r="BO26" s="17" t="s">
        <v>15</v>
      </c>
      <c r="BP26" s="1">
        <f>'8.2'!Z14</f>
        <v>372</v>
      </c>
      <c r="BQ26" s="1">
        <f t="shared" si="3"/>
        <v>275</v>
      </c>
    </row>
    <row r="27" spans="1:70">
      <c r="BN27" s="17"/>
      <c r="BO27" s="17" t="s">
        <v>24</v>
      </c>
      <c r="BP27" s="1">
        <f>'8.2'!Z15</f>
        <v>334</v>
      </c>
      <c r="BQ27" s="1">
        <f t="shared" si="3"/>
        <v>123</v>
      </c>
    </row>
    <row r="28" spans="1:70">
      <c r="BN28" s="17"/>
      <c r="BO28" s="17" t="s">
        <v>23</v>
      </c>
      <c r="BP28" s="1">
        <f>'8.2'!Z16</f>
        <v>914</v>
      </c>
      <c r="BQ28" s="1">
        <f t="shared" si="3"/>
        <v>247</v>
      </c>
    </row>
    <row r="29" spans="1:70">
      <c r="BN29" s="17"/>
      <c r="BO29" s="17" t="s">
        <v>26</v>
      </c>
      <c r="BP29" s="1">
        <f>'8.2'!Z17</f>
        <v>228</v>
      </c>
      <c r="BQ29" s="1">
        <f t="shared" si="3"/>
        <v>118</v>
      </c>
    </row>
    <row r="30" spans="1:70">
      <c r="BN30" s="17"/>
      <c r="BO30" s="17" t="s">
        <v>28</v>
      </c>
      <c r="BP30" s="1">
        <f>'8.2'!Z18</f>
        <v>116</v>
      </c>
      <c r="BQ30" s="1">
        <f t="shared" si="3"/>
        <v>27</v>
      </c>
    </row>
    <row r="31" spans="1:70">
      <c r="BN31" s="114"/>
      <c r="BO31" s="114" t="s">
        <v>11</v>
      </c>
      <c r="BP31" s="1">
        <f>'8.2'!Z19</f>
        <v>2135</v>
      </c>
      <c r="BQ31" s="1">
        <f t="shared" si="3"/>
        <v>1085</v>
      </c>
    </row>
  </sheetData>
  <mergeCells count="19">
    <mergeCell ref="K3:K4"/>
    <mergeCell ref="L3:L4"/>
    <mergeCell ref="S3:S4"/>
    <mergeCell ref="O3:O4"/>
    <mergeCell ref="M3:M4"/>
    <mergeCell ref="N3:N4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BE545"/>
  <sheetViews>
    <sheetView zoomScale="80" zoomScaleNormal="80" workbookViewId="0">
      <selection activeCell="AQ43" sqref="AQ43:AQ54"/>
    </sheetView>
  </sheetViews>
  <sheetFormatPr defaultColWidth="9.140625" defaultRowHeight="12.75"/>
  <cols>
    <col min="1" max="1" width="28.42578125" style="245" customWidth="1"/>
    <col min="2" max="2" width="15.85546875" style="245" hidden="1" customWidth="1"/>
    <col min="3" max="3" width="2" style="245" hidden="1" customWidth="1"/>
    <col min="4" max="6" width="12.28515625" style="245" hidden="1" customWidth="1"/>
    <col min="7" max="7" width="15.85546875" style="245" hidden="1" customWidth="1"/>
    <col min="8" max="8" width="2" style="245" hidden="1" customWidth="1"/>
    <col min="9" max="11" width="12.28515625" style="245" hidden="1" customWidth="1"/>
    <col min="12" max="12" width="15.85546875" style="245" hidden="1" customWidth="1"/>
    <col min="13" max="13" width="2" style="245" hidden="1" customWidth="1"/>
    <col min="14" max="16" width="12.28515625" style="245" hidden="1" customWidth="1"/>
    <col min="17" max="17" width="15.85546875" style="245" customWidth="1"/>
    <col min="18" max="18" width="2" style="245" customWidth="1"/>
    <col min="19" max="21" width="12.28515625" style="245" customWidth="1"/>
    <col min="22" max="22" width="15.85546875" style="245" customWidth="1"/>
    <col min="23" max="23" width="2" style="245" customWidth="1"/>
    <col min="24" max="26" width="12.28515625" style="245" customWidth="1"/>
    <col min="27" max="27" width="15.85546875" style="245" customWidth="1"/>
    <col min="28" max="28" width="2" style="245" customWidth="1"/>
    <col min="29" max="30" width="12.28515625" style="245" customWidth="1"/>
    <col min="31" max="31" width="14.140625" style="245" customWidth="1"/>
    <col min="32" max="32" width="27.140625" style="521" customWidth="1"/>
    <col min="33" max="33" width="2" style="245" customWidth="1"/>
    <col min="34" max="45" width="9.140625" style="245"/>
    <col min="46" max="47" width="14.140625" style="245" bestFit="1" customWidth="1"/>
    <col min="48" max="51" width="9.140625" style="245"/>
    <col min="52" max="52" width="12.140625" style="245" customWidth="1"/>
    <col min="53" max="54" width="9.140625" style="245"/>
    <col min="55" max="55" width="14.85546875" style="245" customWidth="1"/>
    <col min="56" max="16384" width="9.140625" style="245"/>
  </cols>
  <sheetData>
    <row r="1" spans="1:54" s="241" customFormat="1" ht="24.75" customHeight="1">
      <c r="A1" s="765" t="s">
        <v>656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6"/>
    </row>
    <row r="2" spans="1:54" s="242" customFormat="1" ht="14.25" customHeight="1">
      <c r="A2" s="767" t="s">
        <v>655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</row>
    <row r="3" spans="1:54">
      <c r="A3" s="283"/>
      <c r="B3" s="288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4"/>
    </row>
    <row r="4" spans="1:54" s="246" customFormat="1" ht="19.5" customHeight="1">
      <c r="A4" s="762" t="s">
        <v>236</v>
      </c>
      <c r="B4" s="769">
        <v>2017</v>
      </c>
      <c r="C4" s="769"/>
      <c r="D4" s="769"/>
      <c r="E4" s="769"/>
      <c r="F4" s="769"/>
      <c r="G4" s="769">
        <v>2018</v>
      </c>
      <c r="H4" s="769"/>
      <c r="I4" s="769"/>
      <c r="J4" s="769"/>
      <c r="K4" s="770"/>
      <c r="L4" s="769">
        <v>2019</v>
      </c>
      <c r="M4" s="769"/>
      <c r="N4" s="769"/>
      <c r="O4" s="769"/>
      <c r="P4" s="770"/>
      <c r="Q4" s="775">
        <v>2020</v>
      </c>
      <c r="R4" s="769"/>
      <c r="S4" s="769"/>
      <c r="T4" s="769"/>
      <c r="U4" s="770"/>
      <c r="V4" s="769">
        <v>2021</v>
      </c>
      <c r="W4" s="769"/>
      <c r="X4" s="769"/>
      <c r="Y4" s="769"/>
      <c r="Z4" s="769"/>
      <c r="AA4" s="775">
        <v>2022</v>
      </c>
      <c r="AB4" s="769"/>
      <c r="AC4" s="769"/>
      <c r="AD4" s="769"/>
      <c r="AE4" s="782"/>
      <c r="AF4" s="771" t="s">
        <v>237</v>
      </c>
      <c r="AG4" s="784"/>
    </row>
    <row r="5" spans="1:54" s="246" customFormat="1" ht="19.5" customHeight="1">
      <c r="A5" s="763"/>
      <c r="B5" s="780" t="s">
        <v>238</v>
      </c>
      <c r="C5" s="523"/>
      <c r="D5" s="778" t="s">
        <v>239</v>
      </c>
      <c r="E5" s="778"/>
      <c r="F5" s="778"/>
      <c r="G5" s="780" t="s">
        <v>238</v>
      </c>
      <c r="H5" s="523"/>
      <c r="I5" s="778" t="s">
        <v>239</v>
      </c>
      <c r="J5" s="778"/>
      <c r="K5" s="785"/>
      <c r="L5" s="780" t="s">
        <v>238</v>
      </c>
      <c r="M5" s="523"/>
      <c r="N5" s="778" t="s">
        <v>239</v>
      </c>
      <c r="O5" s="778"/>
      <c r="P5" s="779"/>
      <c r="Q5" s="776" t="s">
        <v>238</v>
      </c>
      <c r="R5" s="523"/>
      <c r="S5" s="778" t="s">
        <v>239</v>
      </c>
      <c r="T5" s="778"/>
      <c r="U5" s="779"/>
      <c r="V5" s="780" t="s">
        <v>238</v>
      </c>
      <c r="W5" s="523"/>
      <c r="X5" s="778" t="s">
        <v>239</v>
      </c>
      <c r="Y5" s="778"/>
      <c r="Z5" s="778"/>
      <c r="AA5" s="776" t="s">
        <v>238</v>
      </c>
      <c r="AB5" s="523"/>
      <c r="AC5" s="778" t="s">
        <v>239</v>
      </c>
      <c r="AD5" s="778"/>
      <c r="AE5" s="783"/>
      <c r="AF5" s="772"/>
      <c r="AG5" s="784"/>
    </row>
    <row r="6" spans="1:54" s="248" customFormat="1" ht="13.5" customHeight="1">
      <c r="A6" s="763"/>
      <c r="B6" s="781"/>
      <c r="C6" s="524"/>
      <c r="D6" s="524" t="s">
        <v>240</v>
      </c>
      <c r="E6" s="524" t="s">
        <v>241</v>
      </c>
      <c r="F6" s="524" t="s">
        <v>242</v>
      </c>
      <c r="G6" s="781"/>
      <c r="H6" s="524"/>
      <c r="I6" s="524" t="s">
        <v>240</v>
      </c>
      <c r="J6" s="524" t="s">
        <v>241</v>
      </c>
      <c r="K6" s="479" t="s">
        <v>242</v>
      </c>
      <c r="L6" s="781"/>
      <c r="M6" s="524"/>
      <c r="N6" s="524" t="s">
        <v>240</v>
      </c>
      <c r="O6" s="524" t="s">
        <v>241</v>
      </c>
      <c r="P6" s="247" t="s">
        <v>242</v>
      </c>
      <c r="Q6" s="777"/>
      <c r="R6" s="524"/>
      <c r="S6" s="524" t="s">
        <v>240</v>
      </c>
      <c r="T6" s="524" t="s">
        <v>241</v>
      </c>
      <c r="U6" s="247" t="s">
        <v>242</v>
      </c>
      <c r="V6" s="781"/>
      <c r="W6" s="524"/>
      <c r="X6" s="524" t="s">
        <v>240</v>
      </c>
      <c r="Y6" s="524" t="s">
        <v>241</v>
      </c>
      <c r="Z6" s="524" t="s">
        <v>242</v>
      </c>
      <c r="AA6" s="777"/>
      <c r="AB6" s="524"/>
      <c r="AC6" s="524" t="s">
        <v>240</v>
      </c>
      <c r="AD6" s="524" t="s">
        <v>241</v>
      </c>
      <c r="AE6" s="524" t="s">
        <v>242</v>
      </c>
      <c r="AF6" s="773"/>
      <c r="AG6" s="784"/>
    </row>
    <row r="7" spans="1:54" s="248" customFormat="1" ht="31.5" customHeight="1">
      <c r="A7" s="764"/>
      <c r="B7" s="250" t="s">
        <v>243</v>
      </c>
      <c r="C7" s="250"/>
      <c r="D7" s="251" t="s">
        <v>244</v>
      </c>
      <c r="E7" s="251" t="s">
        <v>245</v>
      </c>
      <c r="F7" s="251" t="s">
        <v>246</v>
      </c>
      <c r="G7" s="250" t="s">
        <v>243</v>
      </c>
      <c r="H7" s="250"/>
      <c r="I7" s="251" t="s">
        <v>244</v>
      </c>
      <c r="J7" s="251" t="s">
        <v>245</v>
      </c>
      <c r="K7" s="480" t="s">
        <v>246</v>
      </c>
      <c r="L7" s="250" t="s">
        <v>243</v>
      </c>
      <c r="M7" s="250"/>
      <c r="N7" s="251" t="s">
        <v>244</v>
      </c>
      <c r="O7" s="251" t="s">
        <v>245</v>
      </c>
      <c r="P7" s="290" t="s">
        <v>246</v>
      </c>
      <c r="Q7" s="249" t="s">
        <v>243</v>
      </c>
      <c r="R7" s="250"/>
      <c r="S7" s="251" t="s">
        <v>244</v>
      </c>
      <c r="T7" s="251" t="s">
        <v>245</v>
      </c>
      <c r="U7" s="290" t="s">
        <v>246</v>
      </c>
      <c r="V7" s="250" t="s">
        <v>243</v>
      </c>
      <c r="W7" s="250"/>
      <c r="X7" s="251" t="s">
        <v>244</v>
      </c>
      <c r="Y7" s="251" t="s">
        <v>245</v>
      </c>
      <c r="Z7" s="251" t="s">
        <v>246</v>
      </c>
      <c r="AA7" s="249" t="s">
        <v>243</v>
      </c>
      <c r="AB7" s="250"/>
      <c r="AC7" s="251" t="s">
        <v>244</v>
      </c>
      <c r="AD7" s="251" t="s">
        <v>245</v>
      </c>
      <c r="AE7" s="251" t="s">
        <v>246</v>
      </c>
      <c r="AF7" s="774"/>
      <c r="AG7" s="784"/>
    </row>
    <row r="8" spans="1:54" s="179" customFormat="1" ht="21.75" customHeight="1">
      <c r="A8" s="284" t="s">
        <v>4</v>
      </c>
      <c r="B8" s="253">
        <f>SUM(B9:B20)</f>
        <v>15535</v>
      </c>
      <c r="C8" s="253"/>
      <c r="D8" s="254">
        <f>SUM(E8:F8)</f>
        <v>3961</v>
      </c>
      <c r="E8" s="254">
        <f>SUM(E9:E20)</f>
        <v>3811</v>
      </c>
      <c r="F8" s="254">
        <f>SUM(F9:F20)</f>
        <v>150</v>
      </c>
      <c r="G8" s="253">
        <f>SUM(G9:G20)</f>
        <v>14811</v>
      </c>
      <c r="H8" s="253"/>
      <c r="I8" s="254">
        <f>SUM(J8:K8)</f>
        <v>2878</v>
      </c>
      <c r="J8" s="254">
        <f>SUM(J9:J20)</f>
        <v>2801</v>
      </c>
      <c r="K8" s="254">
        <f>SUM(K9:K20)</f>
        <v>77</v>
      </c>
      <c r="L8" s="252">
        <f>SUM(L9:L20)</f>
        <v>16480</v>
      </c>
      <c r="M8" s="253"/>
      <c r="N8" s="254">
        <f>SUM(O8:P8)</f>
        <v>3316</v>
      </c>
      <c r="O8" s="254">
        <f>SUM(O9:O20)</f>
        <v>3229</v>
      </c>
      <c r="P8" s="506">
        <f>SUM(P9:P20)</f>
        <v>87</v>
      </c>
      <c r="Q8" s="252">
        <f>SUM(Q9:Q20)</f>
        <v>12787</v>
      </c>
      <c r="R8" s="253"/>
      <c r="S8" s="254">
        <f>SUM(T8:U8)</f>
        <v>3819</v>
      </c>
      <c r="T8" s="254">
        <f>SUM(T9:T20)</f>
        <v>3758</v>
      </c>
      <c r="U8" s="506">
        <f>SUM(U9:U20)</f>
        <v>61</v>
      </c>
      <c r="V8" s="253">
        <f>SUM(V9:V20)</f>
        <v>14143</v>
      </c>
      <c r="W8" s="253"/>
      <c r="X8" s="254">
        <f>SUM(Y8:Z8)</f>
        <v>2941</v>
      </c>
      <c r="Y8" s="254">
        <f>SUM(Y9:Y20)</f>
        <v>2885</v>
      </c>
      <c r="Z8" s="254">
        <f>SUM(Z9:Z20)</f>
        <v>56</v>
      </c>
      <c r="AA8" s="252">
        <f>SUM(AA9:AA20)</f>
        <v>13543</v>
      </c>
      <c r="AB8" s="253"/>
      <c r="AC8" s="254">
        <f>SUM(AD8:AE8)</f>
        <v>2646</v>
      </c>
      <c r="AD8" s="254">
        <f>SUM(AD9:AD20)</f>
        <v>2580</v>
      </c>
      <c r="AE8" s="254">
        <f>SUM(AE9:AE20)</f>
        <v>66</v>
      </c>
      <c r="AF8" s="255" t="s">
        <v>129</v>
      </c>
      <c r="AG8" s="256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8"/>
      <c r="AZ8" s="258"/>
      <c r="BA8" s="258"/>
      <c r="BB8" s="8"/>
    </row>
    <row r="9" spans="1:54" s="258" customFormat="1" ht="19.5" customHeight="1">
      <c r="A9" s="285" t="s">
        <v>10</v>
      </c>
      <c r="B9" s="260">
        <v>770</v>
      </c>
      <c r="C9" s="260"/>
      <c r="D9" s="261">
        <f>SUM(E9:F9)</f>
        <v>505</v>
      </c>
      <c r="E9" s="262">
        <v>498</v>
      </c>
      <c r="F9" s="262">
        <v>7</v>
      </c>
      <c r="G9" s="260">
        <v>753</v>
      </c>
      <c r="H9" s="260"/>
      <c r="I9" s="261">
        <f>SUM(J9:K9)</f>
        <v>411</v>
      </c>
      <c r="J9" s="262">
        <v>407</v>
      </c>
      <c r="K9" s="262">
        <v>4</v>
      </c>
      <c r="L9" s="263">
        <v>631</v>
      </c>
      <c r="M9" s="260"/>
      <c r="N9" s="261">
        <f>SUM(O9:P9)</f>
        <v>210</v>
      </c>
      <c r="O9" s="262">
        <v>207</v>
      </c>
      <c r="P9" s="262">
        <v>3</v>
      </c>
      <c r="Q9" s="263">
        <v>661</v>
      </c>
      <c r="R9" s="260"/>
      <c r="S9" s="261">
        <f>SUM(T9:U9)</f>
        <v>324</v>
      </c>
      <c r="T9" s="262">
        <v>321</v>
      </c>
      <c r="U9" s="562">
        <v>3</v>
      </c>
      <c r="V9" s="263">
        <v>610</v>
      </c>
      <c r="W9" s="260"/>
      <c r="X9" s="261">
        <v>240</v>
      </c>
      <c r="Y9" s="262">
        <v>233</v>
      </c>
      <c r="Z9" s="262">
        <v>7</v>
      </c>
      <c r="AA9" s="263">
        <f>'8.1'!O6</f>
        <v>3982</v>
      </c>
      <c r="AB9" s="260"/>
      <c r="AC9" s="261">
        <f>AD9+AE9</f>
        <v>199</v>
      </c>
      <c r="AD9" s="262">
        <v>196</v>
      </c>
      <c r="AE9" s="262">
        <v>3</v>
      </c>
      <c r="AF9" s="264" t="s">
        <v>16</v>
      </c>
      <c r="AG9" s="265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BB9" s="17"/>
    </row>
    <row r="10" spans="1:54" s="258" customFormat="1" ht="19.5" customHeight="1">
      <c r="A10" s="285" t="s">
        <v>3</v>
      </c>
      <c r="B10" s="260">
        <v>3503</v>
      </c>
      <c r="C10" s="260"/>
      <c r="D10" s="261">
        <f t="shared" ref="D10:D19" si="0">SUM(E10:F10)</f>
        <v>772</v>
      </c>
      <c r="E10" s="262">
        <v>754</v>
      </c>
      <c r="F10" s="262">
        <v>18</v>
      </c>
      <c r="G10" s="260">
        <v>3270</v>
      </c>
      <c r="H10" s="260"/>
      <c r="I10" s="261">
        <f t="shared" ref="I10:I19" si="1">SUM(J10:K10)</f>
        <v>707</v>
      </c>
      <c r="J10" s="262">
        <v>700</v>
      </c>
      <c r="K10" s="262">
        <v>7</v>
      </c>
      <c r="L10" s="263">
        <v>4554</v>
      </c>
      <c r="M10" s="260"/>
      <c r="N10" s="261">
        <f t="shared" ref="N10:N19" si="2">SUM(O10:P10)</f>
        <v>914</v>
      </c>
      <c r="O10" s="262">
        <v>906</v>
      </c>
      <c r="P10" s="262">
        <v>8</v>
      </c>
      <c r="Q10" s="263">
        <v>3581</v>
      </c>
      <c r="R10" s="260"/>
      <c r="S10" s="261">
        <f t="shared" ref="S10:S19" si="3">SUM(T10:U10)</f>
        <v>770</v>
      </c>
      <c r="T10" s="262">
        <v>768</v>
      </c>
      <c r="U10" s="562">
        <v>2</v>
      </c>
      <c r="V10" s="263">
        <v>4662</v>
      </c>
      <c r="W10" s="260"/>
      <c r="X10" s="261">
        <v>962</v>
      </c>
      <c r="Y10" s="262">
        <v>952</v>
      </c>
      <c r="Z10" s="262">
        <v>10</v>
      </c>
      <c r="AA10" s="263">
        <f>'8.1'!O7</f>
        <v>1618</v>
      </c>
      <c r="AB10" s="260"/>
      <c r="AC10" s="261">
        <f t="shared" ref="AC10:AC20" si="4">AD10+AE10</f>
        <v>828</v>
      </c>
      <c r="AD10" s="262">
        <v>824</v>
      </c>
      <c r="AE10" s="262">
        <v>4</v>
      </c>
      <c r="AF10" s="264" t="s">
        <v>7</v>
      </c>
      <c r="AG10" s="265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BB10" s="17"/>
    </row>
    <row r="11" spans="1:54" s="258" customFormat="1" ht="19.5" customHeight="1">
      <c r="A11" s="285" t="s">
        <v>15</v>
      </c>
      <c r="B11" s="260">
        <v>662</v>
      </c>
      <c r="C11" s="260"/>
      <c r="D11" s="261">
        <f t="shared" si="0"/>
        <v>167</v>
      </c>
      <c r="E11" s="262">
        <v>151</v>
      </c>
      <c r="F11" s="262">
        <v>16</v>
      </c>
      <c r="G11" s="260">
        <v>537</v>
      </c>
      <c r="H11" s="260"/>
      <c r="I11" s="261">
        <f t="shared" si="1"/>
        <v>98</v>
      </c>
      <c r="J11" s="262">
        <v>90</v>
      </c>
      <c r="K11" s="262">
        <v>8</v>
      </c>
      <c r="L11" s="263">
        <v>483</v>
      </c>
      <c r="M11" s="260"/>
      <c r="N11" s="261">
        <f t="shared" si="2"/>
        <v>137</v>
      </c>
      <c r="O11" s="262">
        <v>131</v>
      </c>
      <c r="P11" s="262">
        <v>6</v>
      </c>
      <c r="Q11" s="263">
        <v>348</v>
      </c>
      <c r="R11" s="260"/>
      <c r="S11" s="261">
        <f t="shared" si="3"/>
        <v>100</v>
      </c>
      <c r="T11" s="262">
        <v>95</v>
      </c>
      <c r="U11" s="262">
        <v>5</v>
      </c>
      <c r="V11" s="263">
        <v>377</v>
      </c>
      <c r="W11" s="260"/>
      <c r="X11" s="261">
        <v>106</v>
      </c>
      <c r="Y11" s="262">
        <v>102</v>
      </c>
      <c r="Z11" s="262">
        <v>4</v>
      </c>
      <c r="AA11" s="263">
        <f>'8.1'!O8</f>
        <v>1429</v>
      </c>
      <c r="AB11" s="260"/>
      <c r="AC11" s="261">
        <f t="shared" si="4"/>
        <v>67</v>
      </c>
      <c r="AD11" s="262">
        <v>63</v>
      </c>
      <c r="AE11" s="262">
        <v>4</v>
      </c>
      <c r="AF11" s="264" t="s">
        <v>21</v>
      </c>
      <c r="AG11" s="265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BB11" s="17"/>
    </row>
    <row r="12" spans="1:54" s="258" customFormat="1" ht="19.5" customHeight="1">
      <c r="A12" s="285" t="s">
        <v>8</v>
      </c>
      <c r="B12" s="260">
        <v>2038</v>
      </c>
      <c r="C12" s="260"/>
      <c r="D12" s="261">
        <f t="shared" si="0"/>
        <v>1690</v>
      </c>
      <c r="E12" s="262">
        <v>1612</v>
      </c>
      <c r="F12" s="262">
        <v>78</v>
      </c>
      <c r="G12" s="260">
        <v>2230</v>
      </c>
      <c r="H12" s="260"/>
      <c r="I12" s="261">
        <f t="shared" si="1"/>
        <v>1043</v>
      </c>
      <c r="J12" s="262">
        <v>1008</v>
      </c>
      <c r="K12" s="262">
        <v>35</v>
      </c>
      <c r="L12" s="263">
        <v>2188</v>
      </c>
      <c r="M12" s="260"/>
      <c r="N12" s="261">
        <f t="shared" si="2"/>
        <v>1490</v>
      </c>
      <c r="O12" s="262">
        <v>1448</v>
      </c>
      <c r="P12" s="262">
        <v>42</v>
      </c>
      <c r="Q12" s="263">
        <v>1425</v>
      </c>
      <c r="R12" s="260"/>
      <c r="S12" s="261">
        <f t="shared" si="3"/>
        <v>1219</v>
      </c>
      <c r="T12" s="262">
        <v>1195</v>
      </c>
      <c r="U12" s="262">
        <v>24</v>
      </c>
      <c r="V12" s="263">
        <v>1440</v>
      </c>
      <c r="W12" s="260"/>
      <c r="X12" s="261">
        <v>1119</v>
      </c>
      <c r="Y12" s="262">
        <v>1099</v>
      </c>
      <c r="Z12" s="262">
        <v>20</v>
      </c>
      <c r="AA12" s="263">
        <f>'8.1'!O9</f>
        <v>1412</v>
      </c>
      <c r="AB12" s="260"/>
      <c r="AC12" s="261">
        <f t="shared" si="4"/>
        <v>1060</v>
      </c>
      <c r="AD12" s="262">
        <v>1025</v>
      </c>
      <c r="AE12" s="262">
        <v>35</v>
      </c>
      <c r="AF12" s="264" t="s">
        <v>12</v>
      </c>
      <c r="AG12" s="265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BB12" s="17"/>
    </row>
    <row r="13" spans="1:54" s="258" customFormat="1" ht="19.5" customHeight="1">
      <c r="A13" s="285" t="s">
        <v>19</v>
      </c>
      <c r="B13" s="260">
        <v>417</v>
      </c>
      <c r="C13" s="260"/>
      <c r="D13" s="261">
        <f t="shared" si="0"/>
        <v>190</v>
      </c>
      <c r="E13" s="262">
        <v>177</v>
      </c>
      <c r="F13" s="262">
        <v>13</v>
      </c>
      <c r="G13" s="260">
        <v>361</v>
      </c>
      <c r="H13" s="260"/>
      <c r="I13" s="261">
        <f t="shared" si="1"/>
        <v>137</v>
      </c>
      <c r="J13" s="262">
        <v>129</v>
      </c>
      <c r="K13" s="262">
        <v>8</v>
      </c>
      <c r="L13" s="263">
        <v>405</v>
      </c>
      <c r="M13" s="260"/>
      <c r="N13" s="261">
        <f t="shared" si="2"/>
        <v>172</v>
      </c>
      <c r="O13" s="262">
        <v>149</v>
      </c>
      <c r="P13" s="262">
        <v>23</v>
      </c>
      <c r="Q13" s="263">
        <v>490</v>
      </c>
      <c r="R13" s="260"/>
      <c r="S13" s="261">
        <f t="shared" si="3"/>
        <v>202</v>
      </c>
      <c r="T13" s="262">
        <v>190</v>
      </c>
      <c r="U13" s="262">
        <v>12</v>
      </c>
      <c r="V13" s="263">
        <v>342</v>
      </c>
      <c r="W13" s="260"/>
      <c r="X13" s="261">
        <v>88</v>
      </c>
      <c r="Y13" s="262">
        <v>84</v>
      </c>
      <c r="Z13" s="262">
        <v>4</v>
      </c>
      <c r="AA13" s="263">
        <f>'8.1'!O10</f>
        <v>521</v>
      </c>
      <c r="AB13" s="260"/>
      <c r="AC13" s="261">
        <f t="shared" si="4"/>
        <v>125</v>
      </c>
      <c r="AD13" s="262">
        <v>116</v>
      </c>
      <c r="AE13" s="262">
        <v>9</v>
      </c>
      <c r="AF13" s="264" t="s">
        <v>247</v>
      </c>
      <c r="AG13" s="265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BB13" s="17"/>
    </row>
    <row r="14" spans="1:54" s="258" customFormat="1" ht="19.5" customHeight="1">
      <c r="A14" s="285" t="s">
        <v>6</v>
      </c>
      <c r="B14" s="260">
        <v>2105</v>
      </c>
      <c r="C14" s="260"/>
      <c r="D14" s="261">
        <f t="shared" si="0"/>
        <v>3</v>
      </c>
      <c r="E14" s="262">
        <v>3</v>
      </c>
      <c r="F14" s="262">
        <v>0</v>
      </c>
      <c r="G14" s="260">
        <v>2007</v>
      </c>
      <c r="H14" s="260"/>
      <c r="I14" s="261">
        <f t="shared" si="1"/>
        <v>3</v>
      </c>
      <c r="J14" s="262">
        <v>3</v>
      </c>
      <c r="K14" s="262">
        <v>0</v>
      </c>
      <c r="L14" s="263">
        <v>2324</v>
      </c>
      <c r="M14" s="260"/>
      <c r="N14" s="261">
        <f t="shared" si="2"/>
        <v>4</v>
      </c>
      <c r="O14" s="262">
        <v>4</v>
      </c>
      <c r="P14" s="262">
        <v>0</v>
      </c>
      <c r="Q14" s="263">
        <v>1390</v>
      </c>
      <c r="R14" s="260"/>
      <c r="S14" s="261">
        <f t="shared" si="3"/>
        <v>1</v>
      </c>
      <c r="T14" s="262">
        <v>1</v>
      </c>
      <c r="U14" s="262">
        <v>0</v>
      </c>
      <c r="V14" s="263">
        <v>1553</v>
      </c>
      <c r="W14" s="260"/>
      <c r="X14" s="261">
        <v>0</v>
      </c>
      <c r="Y14" s="262">
        <v>0</v>
      </c>
      <c r="Z14" s="262">
        <v>0</v>
      </c>
      <c r="AA14" s="263">
        <f>'8.1'!O11</f>
        <v>482</v>
      </c>
      <c r="AB14" s="260"/>
      <c r="AC14" s="261">
        <f t="shared" si="4"/>
        <v>1</v>
      </c>
      <c r="AD14" s="262">
        <v>1</v>
      </c>
      <c r="AE14" s="262">
        <v>0</v>
      </c>
      <c r="AF14" s="264" t="s">
        <v>9</v>
      </c>
      <c r="AG14" s="265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BB14" s="17"/>
    </row>
    <row r="15" spans="1:54" s="258" customFormat="1" ht="19.5" customHeight="1">
      <c r="A15" s="285" t="s">
        <v>26</v>
      </c>
      <c r="B15" s="260">
        <v>279</v>
      </c>
      <c r="C15" s="260"/>
      <c r="D15" s="261">
        <f t="shared" si="0"/>
        <v>23</v>
      </c>
      <c r="E15" s="262">
        <v>19</v>
      </c>
      <c r="F15" s="262">
        <v>4</v>
      </c>
      <c r="G15" s="260">
        <v>240</v>
      </c>
      <c r="H15" s="260"/>
      <c r="I15" s="261">
        <f t="shared" si="1"/>
        <v>12</v>
      </c>
      <c r="J15" s="262">
        <v>10</v>
      </c>
      <c r="K15" s="262">
        <v>2</v>
      </c>
      <c r="L15" s="263">
        <v>219</v>
      </c>
      <c r="M15" s="260"/>
      <c r="N15" s="261">
        <f t="shared" si="2"/>
        <v>16</v>
      </c>
      <c r="O15" s="262">
        <v>16</v>
      </c>
      <c r="P15" s="262">
        <v>0</v>
      </c>
      <c r="Q15" s="263">
        <v>245</v>
      </c>
      <c r="R15" s="260"/>
      <c r="S15" s="261">
        <f t="shared" si="3"/>
        <v>24</v>
      </c>
      <c r="T15" s="262">
        <v>24</v>
      </c>
      <c r="U15" s="262">
        <v>0</v>
      </c>
      <c r="V15" s="263">
        <v>267</v>
      </c>
      <c r="W15" s="260"/>
      <c r="X15" s="261">
        <v>24</v>
      </c>
      <c r="Y15" s="262">
        <v>24</v>
      </c>
      <c r="Z15" s="262">
        <v>0</v>
      </c>
      <c r="AA15" s="263">
        <f>'8.1'!O12</f>
        <v>372</v>
      </c>
      <c r="AB15" s="260"/>
      <c r="AC15" s="261">
        <f t="shared" si="4"/>
        <v>11</v>
      </c>
      <c r="AD15" s="262">
        <v>10</v>
      </c>
      <c r="AE15" s="262">
        <v>1</v>
      </c>
      <c r="AF15" s="264" t="s">
        <v>29</v>
      </c>
      <c r="AG15" s="265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BB15" s="17"/>
    </row>
    <row r="16" spans="1:54" s="258" customFormat="1" ht="19.5" customHeight="1">
      <c r="A16" s="286" t="s">
        <v>28</v>
      </c>
      <c r="B16" s="260">
        <v>86</v>
      </c>
      <c r="C16" s="260"/>
      <c r="D16" s="261">
        <f t="shared" si="0"/>
        <v>7</v>
      </c>
      <c r="E16" s="262">
        <v>7</v>
      </c>
      <c r="F16" s="262">
        <v>0</v>
      </c>
      <c r="G16" s="260">
        <v>71</v>
      </c>
      <c r="H16" s="260"/>
      <c r="I16" s="261">
        <f t="shared" si="1"/>
        <v>1</v>
      </c>
      <c r="J16" s="262">
        <v>1</v>
      </c>
      <c r="K16" s="262">
        <v>0</v>
      </c>
      <c r="L16" s="263">
        <v>86</v>
      </c>
      <c r="M16" s="260"/>
      <c r="N16" s="261">
        <f t="shared" si="2"/>
        <v>0</v>
      </c>
      <c r="O16" s="262">
        <v>0</v>
      </c>
      <c r="P16" s="262">
        <v>0</v>
      </c>
      <c r="Q16" s="263">
        <v>108</v>
      </c>
      <c r="R16" s="260"/>
      <c r="S16" s="261">
        <f t="shared" si="3"/>
        <v>3</v>
      </c>
      <c r="T16" s="262">
        <v>3</v>
      </c>
      <c r="U16" s="262">
        <v>0</v>
      </c>
      <c r="V16" s="263">
        <v>150</v>
      </c>
      <c r="W16" s="260"/>
      <c r="X16" s="261">
        <v>5</v>
      </c>
      <c r="Y16" s="262">
        <v>5</v>
      </c>
      <c r="Z16" s="262">
        <v>0</v>
      </c>
      <c r="AA16" s="263">
        <f>'8.1'!O13</f>
        <v>334</v>
      </c>
      <c r="AB16" s="260"/>
      <c r="AC16" s="261">
        <f t="shared" si="4"/>
        <v>6</v>
      </c>
      <c r="AD16" s="262">
        <v>5</v>
      </c>
      <c r="AE16" s="262">
        <v>1</v>
      </c>
      <c r="AF16" s="264" t="s">
        <v>131</v>
      </c>
      <c r="AG16" s="265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BB16" s="17"/>
    </row>
    <row r="17" spans="1:57" s="258" customFormat="1" ht="19.5" customHeight="1">
      <c r="A17" s="285" t="s">
        <v>17</v>
      </c>
      <c r="B17" s="260">
        <v>455</v>
      </c>
      <c r="C17" s="260"/>
      <c r="D17" s="261">
        <f t="shared" si="0"/>
        <v>73</v>
      </c>
      <c r="E17" s="262">
        <v>68</v>
      </c>
      <c r="F17" s="262">
        <v>5</v>
      </c>
      <c r="G17" s="260">
        <v>472</v>
      </c>
      <c r="H17" s="260"/>
      <c r="I17" s="261">
        <f t="shared" si="1"/>
        <v>62</v>
      </c>
      <c r="J17" s="262">
        <v>62</v>
      </c>
      <c r="K17" s="262">
        <v>0</v>
      </c>
      <c r="L17" s="263">
        <v>467</v>
      </c>
      <c r="M17" s="260"/>
      <c r="N17" s="261">
        <f t="shared" si="2"/>
        <v>57</v>
      </c>
      <c r="O17" s="262">
        <v>57</v>
      </c>
      <c r="P17" s="262">
        <v>0</v>
      </c>
      <c r="Q17" s="263">
        <v>395</v>
      </c>
      <c r="R17" s="260"/>
      <c r="S17" s="261">
        <f t="shared" si="3"/>
        <v>59</v>
      </c>
      <c r="T17" s="262">
        <v>59</v>
      </c>
      <c r="U17" s="262">
        <v>0</v>
      </c>
      <c r="V17" s="263">
        <v>503</v>
      </c>
      <c r="W17" s="260"/>
      <c r="X17" s="261">
        <v>51</v>
      </c>
      <c r="Y17" s="262">
        <v>50</v>
      </c>
      <c r="Z17" s="262">
        <v>1</v>
      </c>
      <c r="AA17" s="263">
        <f>'8.1'!O14</f>
        <v>914</v>
      </c>
      <c r="AB17" s="260"/>
      <c r="AC17" s="261">
        <f t="shared" si="4"/>
        <v>49</v>
      </c>
      <c r="AD17" s="262">
        <v>47</v>
      </c>
      <c r="AE17" s="262">
        <v>2</v>
      </c>
      <c r="AF17" s="264" t="s">
        <v>18</v>
      </c>
      <c r="AG17" s="265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BB17" s="17"/>
    </row>
    <row r="18" spans="1:57" s="258" customFormat="1" ht="19.5" customHeight="1">
      <c r="A18" s="285" t="s">
        <v>23</v>
      </c>
      <c r="B18" s="260">
        <v>518</v>
      </c>
      <c r="C18" s="260"/>
      <c r="D18" s="261">
        <f t="shared" si="0"/>
        <v>29</v>
      </c>
      <c r="E18" s="262">
        <v>28</v>
      </c>
      <c r="F18" s="262">
        <v>1</v>
      </c>
      <c r="G18" s="260">
        <v>516</v>
      </c>
      <c r="H18" s="260"/>
      <c r="I18" s="261">
        <f t="shared" si="1"/>
        <v>19</v>
      </c>
      <c r="J18" s="262">
        <v>19</v>
      </c>
      <c r="K18" s="262">
        <v>0</v>
      </c>
      <c r="L18" s="263">
        <v>494</v>
      </c>
      <c r="M18" s="260"/>
      <c r="N18" s="261">
        <f t="shared" si="2"/>
        <v>12</v>
      </c>
      <c r="O18" s="262">
        <v>11</v>
      </c>
      <c r="P18" s="262">
        <v>1</v>
      </c>
      <c r="Q18" s="263">
        <v>609</v>
      </c>
      <c r="R18" s="260"/>
      <c r="S18" s="261">
        <f t="shared" si="3"/>
        <v>31</v>
      </c>
      <c r="T18" s="262">
        <v>30</v>
      </c>
      <c r="U18" s="262">
        <v>1</v>
      </c>
      <c r="V18" s="263">
        <v>987</v>
      </c>
      <c r="W18" s="260"/>
      <c r="X18" s="261">
        <v>29</v>
      </c>
      <c r="Y18" s="262">
        <v>28</v>
      </c>
      <c r="Z18" s="262">
        <v>1</v>
      </c>
      <c r="AA18" s="263">
        <f>'8.1'!O15</f>
        <v>228</v>
      </c>
      <c r="AB18" s="260"/>
      <c r="AC18" s="261">
        <f t="shared" si="4"/>
        <v>17</v>
      </c>
      <c r="AD18" s="262">
        <v>17</v>
      </c>
      <c r="AE18" s="262">
        <v>0</v>
      </c>
      <c r="AF18" s="264" t="s">
        <v>27</v>
      </c>
      <c r="AG18" s="265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BB18" s="17"/>
    </row>
    <row r="19" spans="1:57" s="258" customFormat="1" ht="19.5" customHeight="1">
      <c r="A19" s="287" t="s">
        <v>36</v>
      </c>
      <c r="B19" s="266">
        <v>1655</v>
      </c>
      <c r="C19" s="266"/>
      <c r="D19" s="261">
        <f t="shared" si="0"/>
        <v>0</v>
      </c>
      <c r="E19" s="262">
        <v>0</v>
      </c>
      <c r="F19" s="262">
        <v>0</v>
      </c>
      <c r="G19" s="260">
        <v>1787</v>
      </c>
      <c r="H19" s="266"/>
      <c r="I19" s="261">
        <f t="shared" si="1"/>
        <v>0</v>
      </c>
      <c r="J19" s="262">
        <v>0</v>
      </c>
      <c r="K19" s="262">
        <v>0</v>
      </c>
      <c r="L19" s="263">
        <v>1814</v>
      </c>
      <c r="M19" s="266"/>
      <c r="N19" s="261">
        <f t="shared" si="2"/>
        <v>1</v>
      </c>
      <c r="O19" s="262">
        <v>1</v>
      </c>
      <c r="P19" s="262">
        <v>0</v>
      </c>
      <c r="Q19" s="263">
        <v>744</v>
      </c>
      <c r="R19" s="266"/>
      <c r="S19" s="261">
        <f t="shared" si="3"/>
        <v>0</v>
      </c>
      <c r="T19" s="262">
        <v>0</v>
      </c>
      <c r="U19" s="262">
        <v>0</v>
      </c>
      <c r="V19" s="263">
        <v>974</v>
      </c>
      <c r="W19" s="266"/>
      <c r="X19" s="261">
        <v>1</v>
      </c>
      <c r="Y19" s="262">
        <v>1</v>
      </c>
      <c r="Z19" s="262">
        <v>0</v>
      </c>
      <c r="AA19" s="263">
        <f>'8.1'!O16</f>
        <v>116</v>
      </c>
      <c r="AB19" s="266"/>
      <c r="AC19" s="261">
        <f t="shared" si="4"/>
        <v>2</v>
      </c>
      <c r="AD19" s="262">
        <v>2</v>
      </c>
      <c r="AE19" s="262">
        <v>0</v>
      </c>
      <c r="AF19" s="264" t="s">
        <v>14</v>
      </c>
      <c r="AG19" s="265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BB19" s="17"/>
    </row>
    <row r="20" spans="1:57" s="258" customFormat="1" ht="19.5" customHeight="1">
      <c r="A20" s="581" t="s">
        <v>11</v>
      </c>
      <c r="B20" s="582">
        <v>3047</v>
      </c>
      <c r="C20" s="583"/>
      <c r="D20" s="582">
        <v>502</v>
      </c>
      <c r="E20" s="582">
        <v>494</v>
      </c>
      <c r="F20" s="582">
        <v>8</v>
      </c>
      <c r="G20" s="582">
        <v>2567</v>
      </c>
      <c r="H20" s="583"/>
      <c r="I20" s="582">
        <f>SUM(J20:K20)</f>
        <v>385</v>
      </c>
      <c r="J20" s="582">
        <v>372</v>
      </c>
      <c r="K20" s="582">
        <v>13</v>
      </c>
      <c r="L20" s="584">
        <f>SUM(L21:L33)</f>
        <v>2815</v>
      </c>
      <c r="M20" s="583"/>
      <c r="N20" s="582">
        <f>SUM(O20:P20)</f>
        <v>303</v>
      </c>
      <c r="O20" s="582">
        <f>SUM(O21:O33)</f>
        <v>299</v>
      </c>
      <c r="P20" s="582">
        <f>SUM(P21:P33)</f>
        <v>4</v>
      </c>
      <c r="Q20" s="584">
        <f>SUM(Q21:Q33)</f>
        <v>2791</v>
      </c>
      <c r="R20" s="583"/>
      <c r="S20" s="582">
        <f>SUM(T20:U20)</f>
        <v>1086</v>
      </c>
      <c r="T20" s="582">
        <f>SUM(T21:T33)</f>
        <v>1072</v>
      </c>
      <c r="U20" s="582">
        <f>SUM(U21:U33)</f>
        <v>14</v>
      </c>
      <c r="V20" s="587">
        <v>2278</v>
      </c>
      <c r="W20" s="583"/>
      <c r="X20" s="588">
        <v>316</v>
      </c>
      <c r="Y20" s="589">
        <v>307</v>
      </c>
      <c r="Z20" s="589">
        <v>9</v>
      </c>
      <c r="AA20" s="587">
        <f>'8.1'!O17</f>
        <v>2135</v>
      </c>
      <c r="AB20" s="583"/>
      <c r="AC20" s="588">
        <f t="shared" si="4"/>
        <v>281</v>
      </c>
      <c r="AD20" s="589">
        <v>274</v>
      </c>
      <c r="AE20" s="589">
        <v>7</v>
      </c>
      <c r="AF20" s="585" t="s">
        <v>33</v>
      </c>
      <c r="AG20" s="265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</row>
    <row r="21" spans="1:57" s="269" customFormat="1" ht="19.5" hidden="1" customHeight="1">
      <c r="A21" s="30" t="s">
        <v>34</v>
      </c>
      <c r="B21" s="289">
        <v>105</v>
      </c>
      <c r="C21" s="270"/>
      <c r="D21" s="270">
        <v>11</v>
      </c>
      <c r="E21" s="270">
        <v>11</v>
      </c>
      <c r="F21" s="270">
        <v>0</v>
      </c>
      <c r="G21" s="260">
        <v>29</v>
      </c>
      <c r="H21" s="481"/>
      <c r="I21" s="268">
        <f t="shared" ref="I21:I33" si="5">SUM(J21:K21)</f>
        <v>7</v>
      </c>
      <c r="J21" s="433">
        <v>7</v>
      </c>
      <c r="K21" s="433">
        <v>0</v>
      </c>
      <c r="L21" s="263">
        <v>29</v>
      </c>
      <c r="M21" s="481"/>
      <c r="N21" s="268">
        <f t="shared" ref="N21:N33" si="6">SUM(O21:P21)</f>
        <v>8</v>
      </c>
      <c r="O21" s="433">
        <v>8</v>
      </c>
      <c r="P21" s="433">
        <v>0</v>
      </c>
      <c r="Q21" s="263">
        <v>24</v>
      </c>
      <c r="R21" s="481"/>
      <c r="S21" s="268">
        <f t="shared" ref="S21:S33" si="7">SUM(T21:U21)</f>
        <v>4</v>
      </c>
      <c r="T21" s="433">
        <v>4</v>
      </c>
      <c r="U21" s="433">
        <v>0</v>
      </c>
      <c r="V21" s="263"/>
      <c r="W21" s="481"/>
      <c r="X21" s="268"/>
      <c r="Y21" s="433"/>
      <c r="Z21" s="433"/>
      <c r="AA21" s="263"/>
      <c r="AB21" s="481"/>
      <c r="AC21" s="268"/>
      <c r="AD21" s="433"/>
      <c r="AE21" s="433"/>
      <c r="AF21" s="32" t="s">
        <v>35</v>
      </c>
    </row>
    <row r="22" spans="1:57" ht="19.5" hidden="1" customHeight="1">
      <c r="A22" s="30" t="s">
        <v>37</v>
      </c>
      <c r="B22" s="289">
        <v>70</v>
      </c>
      <c r="C22" s="272"/>
      <c r="D22" s="270">
        <v>15</v>
      </c>
      <c r="E22" s="270">
        <v>12</v>
      </c>
      <c r="F22" s="270">
        <v>3</v>
      </c>
      <c r="G22" s="260">
        <v>36</v>
      </c>
      <c r="H22" s="482"/>
      <c r="I22" s="268">
        <f t="shared" si="5"/>
        <v>3</v>
      </c>
      <c r="J22" s="433">
        <v>3</v>
      </c>
      <c r="K22" s="433">
        <v>0</v>
      </c>
      <c r="L22" s="263">
        <v>56</v>
      </c>
      <c r="M22" s="482"/>
      <c r="N22" s="268">
        <f t="shared" si="6"/>
        <v>4</v>
      </c>
      <c r="O22" s="433">
        <v>4</v>
      </c>
      <c r="P22" s="433">
        <v>0</v>
      </c>
      <c r="Q22" s="263">
        <v>63</v>
      </c>
      <c r="R22" s="482"/>
      <c r="S22" s="268">
        <f t="shared" si="7"/>
        <v>7</v>
      </c>
      <c r="T22" s="433">
        <v>7</v>
      </c>
      <c r="U22" s="433">
        <v>0</v>
      </c>
      <c r="V22" s="263"/>
      <c r="W22" s="482"/>
      <c r="X22" s="268"/>
      <c r="Y22" s="433"/>
      <c r="Z22" s="433"/>
      <c r="AA22" s="263"/>
      <c r="AB22" s="482"/>
      <c r="AC22" s="268"/>
      <c r="AD22" s="433"/>
      <c r="AE22" s="433"/>
      <c r="AF22" s="32" t="s">
        <v>38</v>
      </c>
    </row>
    <row r="23" spans="1:57" ht="19.5" hidden="1" customHeight="1">
      <c r="A23" s="30" t="s">
        <v>40</v>
      </c>
      <c r="B23" s="289">
        <v>54</v>
      </c>
      <c r="C23" s="272"/>
      <c r="D23" s="270">
        <v>0</v>
      </c>
      <c r="E23" s="270">
        <v>0</v>
      </c>
      <c r="F23" s="270">
        <v>0</v>
      </c>
      <c r="G23" s="260">
        <v>55</v>
      </c>
      <c r="H23" s="482"/>
      <c r="I23" s="268">
        <f t="shared" si="5"/>
        <v>0</v>
      </c>
      <c r="J23" s="433">
        <v>0</v>
      </c>
      <c r="K23" s="433">
        <v>0</v>
      </c>
      <c r="L23" s="263">
        <v>60</v>
      </c>
      <c r="M23" s="482"/>
      <c r="N23" s="268">
        <f t="shared" si="6"/>
        <v>0</v>
      </c>
      <c r="O23" s="433">
        <v>0</v>
      </c>
      <c r="P23" s="433">
        <v>0</v>
      </c>
      <c r="Q23" s="263">
        <v>40</v>
      </c>
      <c r="R23" s="482"/>
      <c r="S23" s="268">
        <f t="shared" si="7"/>
        <v>0</v>
      </c>
      <c r="T23" s="433">
        <v>0</v>
      </c>
      <c r="U23" s="433">
        <v>0</v>
      </c>
      <c r="V23" s="263"/>
      <c r="W23" s="482"/>
      <c r="X23" s="268"/>
      <c r="Y23" s="433"/>
      <c r="Z23" s="433"/>
      <c r="AA23" s="263"/>
      <c r="AB23" s="482"/>
      <c r="AC23" s="268"/>
      <c r="AD23" s="433"/>
      <c r="AE23" s="433"/>
      <c r="AF23" s="32" t="s">
        <v>41</v>
      </c>
    </row>
    <row r="24" spans="1:57" ht="19.5" hidden="1" customHeight="1">
      <c r="A24" s="30" t="s">
        <v>42</v>
      </c>
      <c r="B24" s="289">
        <v>71</v>
      </c>
      <c r="C24" s="272"/>
      <c r="D24" s="270">
        <v>3</v>
      </c>
      <c r="E24" s="270">
        <v>2</v>
      </c>
      <c r="F24" s="270">
        <v>1</v>
      </c>
      <c r="G24" s="260">
        <v>58</v>
      </c>
      <c r="H24" s="482"/>
      <c r="I24" s="268">
        <f t="shared" si="5"/>
        <v>4</v>
      </c>
      <c r="J24" s="433">
        <v>2</v>
      </c>
      <c r="K24" s="433">
        <v>2</v>
      </c>
      <c r="L24" s="263">
        <v>68</v>
      </c>
      <c r="M24" s="482"/>
      <c r="N24" s="268">
        <f t="shared" si="6"/>
        <v>0</v>
      </c>
      <c r="O24" s="433">
        <v>0</v>
      </c>
      <c r="P24" s="433">
        <v>0</v>
      </c>
      <c r="Q24" s="263">
        <v>74</v>
      </c>
      <c r="R24" s="482"/>
      <c r="S24" s="268">
        <f t="shared" si="7"/>
        <v>4</v>
      </c>
      <c r="T24" s="433">
        <v>2</v>
      </c>
      <c r="U24" s="433">
        <v>2</v>
      </c>
      <c r="V24" s="263"/>
      <c r="W24" s="482"/>
      <c r="X24" s="268"/>
      <c r="Y24" s="433"/>
      <c r="Z24" s="433"/>
      <c r="AA24" s="263"/>
      <c r="AB24" s="482"/>
      <c r="AC24" s="268"/>
      <c r="AD24" s="433"/>
      <c r="AE24" s="433"/>
      <c r="AF24" s="32" t="s">
        <v>43</v>
      </c>
    </row>
    <row r="25" spans="1:57" ht="19.5" hidden="1" customHeight="1">
      <c r="A25" s="30" t="s">
        <v>32</v>
      </c>
      <c r="B25" s="289">
        <v>306</v>
      </c>
      <c r="C25" s="272"/>
      <c r="D25" s="270">
        <v>3</v>
      </c>
      <c r="E25" s="270">
        <v>3</v>
      </c>
      <c r="F25" s="270">
        <v>0</v>
      </c>
      <c r="G25" s="260">
        <v>246</v>
      </c>
      <c r="H25" s="482"/>
      <c r="I25" s="268">
        <f t="shared" si="5"/>
        <v>0</v>
      </c>
      <c r="J25" s="433">
        <v>0</v>
      </c>
      <c r="K25" s="433">
        <v>0</v>
      </c>
      <c r="L25" s="263">
        <v>218</v>
      </c>
      <c r="M25" s="482"/>
      <c r="N25" s="268">
        <f t="shared" si="6"/>
        <v>1</v>
      </c>
      <c r="O25" s="433">
        <v>1</v>
      </c>
      <c r="P25" s="433">
        <v>0</v>
      </c>
      <c r="Q25" s="263">
        <v>112</v>
      </c>
      <c r="R25" s="482"/>
      <c r="S25" s="268">
        <f t="shared" si="7"/>
        <v>1</v>
      </c>
      <c r="T25" s="433">
        <v>1</v>
      </c>
      <c r="U25" s="433">
        <v>0</v>
      </c>
      <c r="V25" s="263"/>
      <c r="W25" s="482"/>
      <c r="X25" s="268"/>
      <c r="Y25" s="433"/>
      <c r="Z25" s="433"/>
      <c r="AA25" s="263"/>
      <c r="AB25" s="482"/>
      <c r="AC25" s="268"/>
      <c r="AD25" s="433"/>
      <c r="AE25" s="433"/>
      <c r="AF25" s="32" t="s">
        <v>44</v>
      </c>
    </row>
    <row r="26" spans="1:57" ht="19.5" hidden="1" customHeight="1">
      <c r="A26" s="30" t="s">
        <v>30</v>
      </c>
      <c r="B26" s="289">
        <v>308</v>
      </c>
      <c r="C26" s="272"/>
      <c r="D26" s="270">
        <v>9</v>
      </c>
      <c r="E26" s="270">
        <v>9</v>
      </c>
      <c r="F26" s="270">
        <v>0</v>
      </c>
      <c r="G26" s="260">
        <v>213</v>
      </c>
      <c r="H26" s="482"/>
      <c r="I26" s="268">
        <f t="shared" si="5"/>
        <v>13</v>
      </c>
      <c r="J26" s="433">
        <v>12</v>
      </c>
      <c r="K26" s="433">
        <v>1</v>
      </c>
      <c r="L26" s="263">
        <v>185</v>
      </c>
      <c r="M26" s="482"/>
      <c r="N26" s="268">
        <f t="shared" si="6"/>
        <v>7</v>
      </c>
      <c r="O26" s="433">
        <v>7</v>
      </c>
      <c r="P26" s="433">
        <v>0</v>
      </c>
      <c r="Q26" s="263">
        <v>153</v>
      </c>
      <c r="R26" s="482"/>
      <c r="S26" s="268">
        <f t="shared" si="7"/>
        <v>7</v>
      </c>
      <c r="T26" s="433">
        <v>7</v>
      </c>
      <c r="U26" s="433">
        <v>0</v>
      </c>
      <c r="V26" s="263"/>
      <c r="W26" s="482"/>
      <c r="X26" s="268"/>
      <c r="Y26" s="433"/>
      <c r="Z26" s="433"/>
      <c r="AA26" s="263"/>
      <c r="AB26" s="482"/>
      <c r="AC26" s="268"/>
      <c r="AD26" s="433"/>
      <c r="AE26" s="433"/>
      <c r="AF26" s="32" t="s">
        <v>45</v>
      </c>
    </row>
    <row r="27" spans="1:57" ht="19.5" hidden="1" customHeight="1">
      <c r="A27" s="30" t="s">
        <v>39</v>
      </c>
      <c r="B27" s="289">
        <v>141</v>
      </c>
      <c r="C27" s="272"/>
      <c r="D27" s="270">
        <v>54</v>
      </c>
      <c r="E27" s="270">
        <v>53</v>
      </c>
      <c r="F27" s="270">
        <v>1</v>
      </c>
      <c r="G27" s="260">
        <v>92</v>
      </c>
      <c r="H27" s="482"/>
      <c r="I27" s="268">
        <f t="shared" si="5"/>
        <v>39</v>
      </c>
      <c r="J27" s="433">
        <v>39</v>
      </c>
      <c r="K27" s="433">
        <v>0</v>
      </c>
      <c r="L27" s="263">
        <v>79</v>
      </c>
      <c r="M27" s="482"/>
      <c r="N27" s="268">
        <f t="shared" si="6"/>
        <v>39</v>
      </c>
      <c r="O27" s="433">
        <v>39</v>
      </c>
      <c r="P27" s="433">
        <v>0</v>
      </c>
      <c r="Q27" s="263">
        <v>121</v>
      </c>
      <c r="R27" s="482"/>
      <c r="S27" s="268">
        <f t="shared" si="7"/>
        <v>48</v>
      </c>
      <c r="T27" s="433">
        <v>47</v>
      </c>
      <c r="U27" s="433">
        <v>1</v>
      </c>
      <c r="V27" s="263"/>
      <c r="W27" s="482"/>
      <c r="X27" s="268"/>
      <c r="Y27" s="433"/>
      <c r="Z27" s="433"/>
      <c r="AA27" s="263"/>
      <c r="AB27" s="482"/>
      <c r="AC27" s="268"/>
      <c r="AD27" s="433"/>
      <c r="AE27" s="433"/>
      <c r="AF27" s="32" t="s">
        <v>46</v>
      </c>
    </row>
    <row r="28" spans="1:57" ht="19.5" hidden="1" customHeight="1">
      <c r="A28" s="30" t="s">
        <v>47</v>
      </c>
      <c r="B28" s="289">
        <v>65</v>
      </c>
      <c r="C28" s="272"/>
      <c r="D28" s="270">
        <v>7</v>
      </c>
      <c r="E28" s="270">
        <v>7</v>
      </c>
      <c r="F28" s="270">
        <v>0</v>
      </c>
      <c r="G28" s="260">
        <v>87</v>
      </c>
      <c r="H28" s="482"/>
      <c r="I28" s="268">
        <f t="shared" si="5"/>
        <v>15</v>
      </c>
      <c r="J28" s="433">
        <v>15</v>
      </c>
      <c r="K28" s="433">
        <v>0</v>
      </c>
      <c r="L28" s="263">
        <v>73</v>
      </c>
      <c r="M28" s="482"/>
      <c r="N28" s="268">
        <f t="shared" si="6"/>
        <v>8</v>
      </c>
      <c r="O28" s="433">
        <v>8</v>
      </c>
      <c r="P28" s="433">
        <v>0</v>
      </c>
      <c r="Q28" s="263">
        <v>104</v>
      </c>
      <c r="R28" s="482"/>
      <c r="S28" s="268">
        <f t="shared" si="7"/>
        <v>5</v>
      </c>
      <c r="T28" s="433">
        <v>5</v>
      </c>
      <c r="U28" s="433">
        <v>0</v>
      </c>
      <c r="V28" s="263"/>
      <c r="W28" s="482"/>
      <c r="X28" s="268"/>
      <c r="Y28" s="433"/>
      <c r="Z28" s="433"/>
      <c r="AA28" s="263"/>
      <c r="AB28" s="482"/>
      <c r="AC28" s="268"/>
      <c r="AD28" s="433"/>
      <c r="AE28" s="433"/>
      <c r="AF28" s="32" t="s">
        <v>48</v>
      </c>
    </row>
    <row r="29" spans="1:57" ht="19.5" hidden="1" customHeight="1">
      <c r="A29" s="30" t="s">
        <v>49</v>
      </c>
      <c r="B29" s="289">
        <v>52</v>
      </c>
      <c r="C29" s="272"/>
      <c r="D29" s="270">
        <v>5</v>
      </c>
      <c r="E29" s="270">
        <v>5</v>
      </c>
      <c r="F29" s="270">
        <v>0</v>
      </c>
      <c r="G29" s="260">
        <v>28</v>
      </c>
      <c r="H29" s="482"/>
      <c r="I29" s="268">
        <f t="shared" si="5"/>
        <v>1</v>
      </c>
      <c r="J29" s="433">
        <v>1</v>
      </c>
      <c r="K29" s="433">
        <v>0</v>
      </c>
      <c r="L29" s="263">
        <v>72</v>
      </c>
      <c r="M29" s="482"/>
      <c r="N29" s="268">
        <f t="shared" si="6"/>
        <v>3</v>
      </c>
      <c r="O29" s="433">
        <v>3</v>
      </c>
      <c r="P29" s="433">
        <v>0</v>
      </c>
      <c r="Q29" s="263">
        <v>56</v>
      </c>
      <c r="R29" s="482"/>
      <c r="S29" s="268">
        <f t="shared" si="7"/>
        <v>6</v>
      </c>
      <c r="T29" s="433">
        <v>6</v>
      </c>
      <c r="U29" s="433">
        <v>0</v>
      </c>
      <c r="V29" s="263"/>
      <c r="W29" s="482"/>
      <c r="X29" s="268"/>
      <c r="Y29" s="433"/>
      <c r="Z29" s="433"/>
      <c r="AA29" s="263"/>
      <c r="AB29" s="482"/>
      <c r="AC29" s="268"/>
      <c r="AD29" s="433"/>
      <c r="AE29" s="433"/>
      <c r="AF29" s="32" t="s">
        <v>50</v>
      </c>
    </row>
    <row r="30" spans="1:57" ht="19.5" hidden="1" customHeight="1">
      <c r="A30" s="30" t="s">
        <v>20</v>
      </c>
      <c r="B30" s="289">
        <v>640</v>
      </c>
      <c r="C30" s="272"/>
      <c r="D30" s="270">
        <v>65</v>
      </c>
      <c r="E30" s="270">
        <v>64</v>
      </c>
      <c r="F30" s="270">
        <v>1</v>
      </c>
      <c r="G30" s="260">
        <v>536</v>
      </c>
      <c r="H30" s="482"/>
      <c r="I30" s="268">
        <f t="shared" si="5"/>
        <v>61</v>
      </c>
      <c r="J30" s="433">
        <v>60</v>
      </c>
      <c r="K30" s="433">
        <v>1</v>
      </c>
      <c r="L30" s="263">
        <v>492</v>
      </c>
      <c r="M30" s="482"/>
      <c r="N30" s="268">
        <f t="shared" si="6"/>
        <v>46</v>
      </c>
      <c r="O30" s="433">
        <v>46</v>
      </c>
      <c r="P30" s="433">
        <v>0</v>
      </c>
      <c r="Q30" s="263">
        <v>623</v>
      </c>
      <c r="R30" s="482"/>
      <c r="S30" s="268">
        <f t="shared" si="7"/>
        <v>79</v>
      </c>
      <c r="T30" s="433">
        <v>79</v>
      </c>
      <c r="U30" s="433">
        <v>0</v>
      </c>
      <c r="V30" s="263"/>
      <c r="W30" s="482"/>
      <c r="X30" s="268"/>
      <c r="Y30" s="433"/>
      <c r="Z30" s="433"/>
      <c r="AA30" s="263"/>
      <c r="AB30" s="482"/>
      <c r="AC30" s="268"/>
      <c r="AD30" s="433"/>
      <c r="AE30" s="433"/>
      <c r="AF30" s="32" t="s">
        <v>51</v>
      </c>
    </row>
    <row r="31" spans="1:57" ht="27" hidden="1" customHeight="1">
      <c r="A31" s="273" t="s">
        <v>52</v>
      </c>
      <c r="B31" s="289">
        <v>37</v>
      </c>
      <c r="C31" s="272"/>
      <c r="D31" s="270">
        <v>38</v>
      </c>
      <c r="E31" s="270">
        <v>38</v>
      </c>
      <c r="F31" s="270">
        <v>0</v>
      </c>
      <c r="G31" s="260">
        <v>39</v>
      </c>
      <c r="H31" s="482"/>
      <c r="I31" s="268">
        <f t="shared" si="5"/>
        <v>31</v>
      </c>
      <c r="J31" s="433">
        <v>30</v>
      </c>
      <c r="K31" s="433">
        <v>1</v>
      </c>
      <c r="L31" s="263">
        <v>19</v>
      </c>
      <c r="M31" s="482"/>
      <c r="N31" s="268">
        <f t="shared" si="6"/>
        <v>10</v>
      </c>
      <c r="O31" s="433">
        <v>10</v>
      </c>
      <c r="P31" s="433">
        <v>0</v>
      </c>
      <c r="Q31" s="263">
        <v>8</v>
      </c>
      <c r="R31" s="482"/>
      <c r="S31" s="268">
        <f t="shared" si="7"/>
        <v>1</v>
      </c>
      <c r="T31" s="433">
        <v>1</v>
      </c>
      <c r="U31" s="433">
        <v>0</v>
      </c>
      <c r="V31" s="263"/>
      <c r="W31" s="482"/>
      <c r="X31" s="268"/>
      <c r="Y31" s="433"/>
      <c r="Z31" s="433"/>
      <c r="AA31" s="263"/>
      <c r="AB31" s="482"/>
      <c r="AC31" s="268"/>
      <c r="AD31" s="433"/>
      <c r="AE31" s="433"/>
      <c r="AF31" s="32" t="s">
        <v>53</v>
      </c>
    </row>
    <row r="32" spans="1:57" ht="19.5" hidden="1" customHeight="1">
      <c r="A32" s="30" t="s">
        <v>54</v>
      </c>
      <c r="B32" s="289">
        <v>23</v>
      </c>
      <c r="C32" s="272"/>
      <c r="D32" s="270">
        <v>9</v>
      </c>
      <c r="E32" s="270">
        <v>9</v>
      </c>
      <c r="F32" s="270">
        <v>0</v>
      </c>
      <c r="G32" s="260">
        <v>27</v>
      </c>
      <c r="H32" s="482"/>
      <c r="I32" s="268">
        <f t="shared" si="5"/>
        <v>12</v>
      </c>
      <c r="J32" s="433">
        <v>12</v>
      </c>
      <c r="K32" s="433">
        <v>0</v>
      </c>
      <c r="L32" s="263">
        <v>15</v>
      </c>
      <c r="M32" s="482"/>
      <c r="N32" s="268">
        <f t="shared" si="6"/>
        <v>8</v>
      </c>
      <c r="O32" s="433">
        <v>7</v>
      </c>
      <c r="P32" s="433">
        <v>1</v>
      </c>
      <c r="Q32" s="263">
        <v>17</v>
      </c>
      <c r="R32" s="482"/>
      <c r="S32" s="268">
        <f t="shared" si="7"/>
        <v>7</v>
      </c>
      <c r="T32" s="433">
        <v>6</v>
      </c>
      <c r="U32" s="433">
        <v>1</v>
      </c>
      <c r="V32" s="263"/>
      <c r="W32" s="482"/>
      <c r="X32" s="268"/>
      <c r="Y32" s="433"/>
      <c r="Z32" s="433"/>
      <c r="AA32" s="263"/>
      <c r="AB32" s="482"/>
      <c r="AC32" s="268"/>
      <c r="AD32" s="433"/>
      <c r="AE32" s="433"/>
      <c r="AF32" s="32" t="s">
        <v>55</v>
      </c>
      <c r="BC32" s="139"/>
      <c r="BD32" s="186"/>
      <c r="BE32" s="186"/>
    </row>
    <row r="33" spans="1:57" ht="19.5" hidden="1" customHeight="1">
      <c r="A33" s="41" t="s">
        <v>11</v>
      </c>
      <c r="B33" s="274">
        <v>1175</v>
      </c>
      <c r="C33" s="275"/>
      <c r="D33" s="276">
        <v>283</v>
      </c>
      <c r="E33" s="276">
        <v>281</v>
      </c>
      <c r="F33" s="276">
        <v>2</v>
      </c>
      <c r="G33" s="484">
        <v>1121</v>
      </c>
      <c r="H33" s="483"/>
      <c r="I33" s="277">
        <f t="shared" si="5"/>
        <v>199</v>
      </c>
      <c r="J33" s="434">
        <v>191</v>
      </c>
      <c r="K33" s="434">
        <v>8</v>
      </c>
      <c r="L33" s="291">
        <v>1449</v>
      </c>
      <c r="M33" s="483"/>
      <c r="N33" s="277">
        <f t="shared" si="6"/>
        <v>169</v>
      </c>
      <c r="O33" s="434">
        <v>166</v>
      </c>
      <c r="P33" s="434">
        <v>3</v>
      </c>
      <c r="Q33" s="291">
        <v>1396</v>
      </c>
      <c r="R33" s="483"/>
      <c r="S33" s="277">
        <f t="shared" si="7"/>
        <v>917</v>
      </c>
      <c r="T33" s="434">
        <v>907</v>
      </c>
      <c r="U33" s="434">
        <v>10</v>
      </c>
      <c r="V33" s="291"/>
      <c r="W33" s="483"/>
      <c r="X33" s="277"/>
      <c r="Y33" s="434"/>
      <c r="Z33" s="434"/>
      <c r="AA33" s="291"/>
      <c r="AB33" s="483"/>
      <c r="AC33" s="277"/>
      <c r="AD33" s="434"/>
      <c r="AE33" s="434"/>
      <c r="AF33" s="44" t="s">
        <v>33</v>
      </c>
      <c r="BC33" s="17"/>
      <c r="BD33" s="28"/>
      <c r="BE33" s="28"/>
    </row>
    <row r="34" spans="1:57" ht="27" customHeight="1">
      <c r="A34" s="586" t="s">
        <v>56</v>
      </c>
      <c r="B34" s="279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590" t="s">
        <v>57</v>
      </c>
      <c r="AZ34" s="267"/>
      <c r="BC34" s="17"/>
      <c r="BD34" s="28"/>
      <c r="BE34" s="28"/>
    </row>
    <row r="35" spans="1:57" ht="12.75" customHeight="1">
      <c r="B35" s="279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Z35" s="267"/>
      <c r="BC35" s="17"/>
      <c r="BD35" s="28"/>
      <c r="BE35" s="28"/>
    </row>
    <row r="36" spans="1:57" ht="12.75" customHeight="1">
      <c r="A36" s="282"/>
      <c r="B36" s="279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8"/>
      <c r="AZ36" s="267"/>
      <c r="BC36" s="17"/>
      <c r="BD36" s="28"/>
      <c r="BE36" s="28"/>
    </row>
    <row r="37" spans="1:57" ht="12.75" customHeight="1">
      <c r="A37" s="282"/>
      <c r="B37" s="279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8"/>
      <c r="AZ37" s="267"/>
      <c r="BC37" s="17"/>
      <c r="BD37" s="28"/>
      <c r="BE37" s="28"/>
    </row>
    <row r="38" spans="1:57" ht="12.75" customHeight="1">
      <c r="A38" s="282"/>
      <c r="B38" s="279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Z38" s="267"/>
      <c r="BC38" s="17"/>
      <c r="BD38" s="28"/>
      <c r="BE38" s="28"/>
    </row>
    <row r="39" spans="1:57" ht="12.75" customHeight="1">
      <c r="A39" s="282"/>
      <c r="B39" s="288"/>
      <c r="C39" s="271"/>
      <c r="D39" s="271"/>
      <c r="E39" s="271"/>
      <c r="F39" s="271"/>
      <c r="G39" s="243"/>
      <c r="H39" s="271"/>
      <c r="I39" s="271"/>
      <c r="J39" s="271"/>
      <c r="K39" s="271"/>
      <c r="L39" s="243"/>
      <c r="M39" s="271"/>
      <c r="N39" s="271"/>
      <c r="O39" s="271"/>
      <c r="P39" s="271"/>
      <c r="Q39" s="243"/>
      <c r="R39" s="271"/>
      <c r="S39" s="271"/>
      <c r="T39" s="271"/>
      <c r="U39" s="271"/>
      <c r="V39" s="243"/>
      <c r="W39" s="271"/>
      <c r="X39" s="271"/>
      <c r="Y39" s="271"/>
      <c r="Z39" s="271"/>
      <c r="AA39" s="243"/>
      <c r="AB39" s="271"/>
      <c r="AC39" s="271"/>
      <c r="AD39" s="271"/>
      <c r="AE39" s="271"/>
      <c r="AF39" s="278"/>
      <c r="AZ39" s="267"/>
      <c r="BC39" s="17"/>
      <c r="BD39" s="28"/>
      <c r="BE39" s="28"/>
    </row>
    <row r="40" spans="1:57" ht="12.75" customHeight="1">
      <c r="A40" s="282"/>
      <c r="C40" s="279"/>
      <c r="D40" s="271"/>
      <c r="E40" s="271"/>
      <c r="F40" s="271"/>
      <c r="H40" s="279"/>
      <c r="I40" s="271"/>
      <c r="J40" s="271"/>
      <c r="K40" s="271"/>
      <c r="M40" s="279"/>
      <c r="N40" s="271"/>
      <c r="O40" s="271"/>
      <c r="P40" s="271"/>
      <c r="R40" s="279"/>
      <c r="S40" s="271"/>
      <c r="T40" s="271"/>
      <c r="U40" s="271"/>
      <c r="W40" s="279"/>
      <c r="X40" s="271"/>
      <c r="Y40" s="271"/>
      <c r="Z40" s="271"/>
      <c r="AB40" s="279"/>
      <c r="AC40" s="271"/>
      <c r="AD40" s="271"/>
      <c r="AE40" s="271"/>
      <c r="AF40" s="278"/>
      <c r="AZ40" s="267"/>
      <c r="BC40" s="17"/>
      <c r="BD40" s="28"/>
      <c r="BE40" s="28"/>
    </row>
    <row r="41" spans="1:57" ht="12.75" customHeight="1">
      <c r="AZ41" s="280"/>
      <c r="BC41" s="17"/>
      <c r="BD41" s="28"/>
      <c r="BE41" s="28"/>
    </row>
    <row r="42" spans="1:57" ht="12.75" customHeight="1"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P42" s="524" t="s">
        <v>241</v>
      </c>
      <c r="AQ42" s="524" t="s">
        <v>242</v>
      </c>
      <c r="AT42" s="147" t="s">
        <v>241</v>
      </c>
      <c r="AU42" s="147" t="s">
        <v>242</v>
      </c>
      <c r="AZ42" s="267"/>
      <c r="BC42" s="17"/>
      <c r="BD42" s="28"/>
      <c r="BE42" s="28"/>
    </row>
    <row r="43" spans="1:57" ht="12.75" customHeight="1">
      <c r="A43" s="282"/>
      <c r="B43" s="279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8"/>
      <c r="AO43" s="285" t="s">
        <v>10</v>
      </c>
      <c r="AP43" s="534">
        <f>AD9</f>
        <v>196</v>
      </c>
      <c r="AQ43" s="534">
        <f>AE9</f>
        <v>3</v>
      </c>
      <c r="AR43" s="534">
        <f>SUM(AP43:AQ43)</f>
        <v>199</v>
      </c>
      <c r="AS43" s="245" t="s">
        <v>10</v>
      </c>
      <c r="AT43" s="485">
        <f>AP43/AR43*100</f>
        <v>98.492462311557787</v>
      </c>
      <c r="AU43" s="485">
        <f>AQ43/AR43*100</f>
        <v>1.5075376884422109</v>
      </c>
      <c r="AZ43" s="267"/>
      <c r="BC43" s="17"/>
      <c r="BD43" s="28"/>
      <c r="BE43" s="28"/>
    </row>
    <row r="44" spans="1:57" ht="15">
      <c r="A44" s="282"/>
      <c r="B44" s="279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8"/>
      <c r="AO44" s="285" t="s">
        <v>3</v>
      </c>
      <c r="AP44" s="534">
        <f t="shared" ref="AP44:AQ54" si="8">AD10</f>
        <v>824</v>
      </c>
      <c r="AQ44" s="534">
        <f t="shared" si="8"/>
        <v>4</v>
      </c>
      <c r="AR44" s="534">
        <f t="shared" ref="AR44:AR54" si="9">SUM(AP44:AQ44)</f>
        <v>828</v>
      </c>
      <c r="AS44" s="245" t="s">
        <v>3</v>
      </c>
      <c r="AT44" s="485">
        <f t="shared" ref="AT44:AT54" si="10">AP44/AR44*100</f>
        <v>99.516908212560381</v>
      </c>
      <c r="AU44" s="485">
        <f t="shared" ref="AU44:AU54" si="11">AQ44/AR44*100</f>
        <v>0.48309178743961351</v>
      </c>
      <c r="AZ44" s="267"/>
      <c r="BC44" s="17"/>
      <c r="BD44" s="28"/>
      <c r="BE44" s="28"/>
    </row>
    <row r="45" spans="1:57">
      <c r="A45" s="282"/>
      <c r="B45" s="279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8"/>
      <c r="AO45" s="285" t="s">
        <v>15</v>
      </c>
      <c r="AP45" s="534">
        <f t="shared" ref="AP45" si="12">AD11</f>
        <v>63</v>
      </c>
      <c r="AQ45" s="534">
        <f t="shared" si="8"/>
        <v>4</v>
      </c>
      <c r="AR45" s="534">
        <f t="shared" si="9"/>
        <v>67</v>
      </c>
      <c r="AS45" s="245" t="s">
        <v>15</v>
      </c>
      <c r="AT45" s="485">
        <f t="shared" si="10"/>
        <v>94.029850746268664</v>
      </c>
      <c r="AU45" s="485">
        <f t="shared" si="11"/>
        <v>5.9701492537313428</v>
      </c>
      <c r="AZ45" s="267"/>
    </row>
    <row r="46" spans="1:57">
      <c r="A46" s="282"/>
      <c r="B46" s="279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8"/>
      <c r="AO46" s="285" t="s">
        <v>8</v>
      </c>
      <c r="AP46" s="534">
        <f t="shared" ref="AP46" si="13">AD12</f>
        <v>1025</v>
      </c>
      <c r="AQ46" s="534">
        <f t="shared" si="8"/>
        <v>35</v>
      </c>
      <c r="AR46" s="534">
        <f t="shared" si="9"/>
        <v>1060</v>
      </c>
      <c r="AS46" s="245" t="s">
        <v>8</v>
      </c>
      <c r="AT46" s="485">
        <f t="shared" si="10"/>
        <v>96.698113207547166</v>
      </c>
      <c r="AU46" s="485">
        <f t="shared" si="11"/>
        <v>3.3018867924528301</v>
      </c>
    </row>
    <row r="47" spans="1:57">
      <c r="A47" s="282"/>
      <c r="B47" s="279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8"/>
      <c r="AO47" s="285" t="s">
        <v>19</v>
      </c>
      <c r="AP47" s="534">
        <f t="shared" ref="AP47" si="14">AD13</f>
        <v>116</v>
      </c>
      <c r="AQ47" s="534">
        <f t="shared" si="8"/>
        <v>9</v>
      </c>
      <c r="AR47" s="534">
        <f t="shared" si="9"/>
        <v>125</v>
      </c>
      <c r="AS47" s="245" t="s">
        <v>19</v>
      </c>
      <c r="AT47" s="485">
        <f t="shared" si="10"/>
        <v>92.800000000000011</v>
      </c>
      <c r="AU47" s="485">
        <f t="shared" si="11"/>
        <v>7.1999999999999993</v>
      </c>
    </row>
    <row r="48" spans="1:57">
      <c r="A48" s="282"/>
      <c r="B48" s="279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8"/>
      <c r="AO48" s="285" t="s">
        <v>6</v>
      </c>
      <c r="AP48" s="534">
        <f t="shared" ref="AP48" si="15">AD14</f>
        <v>1</v>
      </c>
      <c r="AQ48" s="534">
        <f t="shared" si="8"/>
        <v>0</v>
      </c>
      <c r="AR48" s="534">
        <f t="shared" si="9"/>
        <v>1</v>
      </c>
      <c r="AS48" s="245" t="s">
        <v>6</v>
      </c>
      <c r="AT48" s="485">
        <v>0</v>
      </c>
      <c r="AU48" s="485">
        <v>0</v>
      </c>
    </row>
    <row r="49" spans="1:55">
      <c r="A49" s="282"/>
      <c r="B49" s="279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8"/>
      <c r="AO49" s="285" t="s">
        <v>26</v>
      </c>
      <c r="AP49" s="534">
        <f t="shared" ref="AP49" si="16">AD15</f>
        <v>10</v>
      </c>
      <c r="AQ49" s="534">
        <f t="shared" si="8"/>
        <v>1</v>
      </c>
      <c r="AR49" s="534">
        <f t="shared" si="9"/>
        <v>11</v>
      </c>
      <c r="AS49" s="245" t="s">
        <v>26</v>
      </c>
      <c r="AT49" s="485">
        <f t="shared" si="10"/>
        <v>90.909090909090907</v>
      </c>
      <c r="AU49" s="485">
        <f t="shared" si="11"/>
        <v>9.0909090909090917</v>
      </c>
    </row>
    <row r="50" spans="1:55" ht="18" customHeight="1">
      <c r="A50" s="282"/>
      <c r="B50" s="279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8"/>
      <c r="AO50" s="286" t="s">
        <v>28</v>
      </c>
      <c r="AP50" s="534">
        <f t="shared" ref="AP50" si="17">AD16</f>
        <v>5</v>
      </c>
      <c r="AQ50" s="534">
        <f t="shared" si="8"/>
        <v>1</v>
      </c>
      <c r="AR50" s="534">
        <f t="shared" si="9"/>
        <v>6</v>
      </c>
      <c r="AS50" s="245" t="s">
        <v>28</v>
      </c>
      <c r="AT50" s="485">
        <f t="shared" si="10"/>
        <v>83.333333333333343</v>
      </c>
      <c r="AU50" s="485">
        <f t="shared" si="11"/>
        <v>16.666666666666664</v>
      </c>
    </row>
    <row r="51" spans="1:55">
      <c r="A51" s="282"/>
      <c r="B51" s="279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8"/>
      <c r="AO51" s="285" t="s">
        <v>17</v>
      </c>
      <c r="AP51" s="534">
        <f t="shared" ref="AP51" si="18">AD17</f>
        <v>47</v>
      </c>
      <c r="AQ51" s="534">
        <f t="shared" si="8"/>
        <v>2</v>
      </c>
      <c r="AR51" s="534">
        <f t="shared" si="9"/>
        <v>49</v>
      </c>
      <c r="AS51" s="245" t="s">
        <v>17</v>
      </c>
      <c r="AT51" s="485">
        <f t="shared" si="10"/>
        <v>95.918367346938766</v>
      </c>
      <c r="AU51" s="485">
        <f t="shared" si="11"/>
        <v>4.0816326530612246</v>
      </c>
    </row>
    <row r="52" spans="1:55">
      <c r="A52" s="282"/>
      <c r="B52" s="279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8"/>
      <c r="AO52" s="285" t="s">
        <v>23</v>
      </c>
      <c r="AP52" s="534">
        <f t="shared" ref="AP52" si="19">AD18</f>
        <v>17</v>
      </c>
      <c r="AQ52" s="534">
        <f t="shared" si="8"/>
        <v>0</v>
      </c>
      <c r="AR52" s="534">
        <f t="shared" si="9"/>
        <v>17</v>
      </c>
      <c r="AS52" s="245" t="s">
        <v>23</v>
      </c>
      <c r="AT52" s="485">
        <f t="shared" si="10"/>
        <v>100</v>
      </c>
      <c r="AU52" s="485">
        <f t="shared" si="11"/>
        <v>0</v>
      </c>
    </row>
    <row r="53" spans="1:55">
      <c r="A53" s="282"/>
      <c r="B53" s="279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8"/>
      <c r="AO53" s="287" t="s">
        <v>36</v>
      </c>
      <c r="AP53" s="534">
        <f t="shared" ref="AP53" si="20">AD19</f>
        <v>2</v>
      </c>
      <c r="AQ53" s="534">
        <f t="shared" si="8"/>
        <v>0</v>
      </c>
      <c r="AR53" s="534">
        <f t="shared" si="9"/>
        <v>2</v>
      </c>
      <c r="AS53" s="245" t="s">
        <v>36</v>
      </c>
      <c r="AT53" s="485">
        <v>0</v>
      </c>
      <c r="AU53" s="485">
        <v>0</v>
      </c>
    </row>
    <row r="54" spans="1:55">
      <c r="A54" s="282"/>
      <c r="B54" s="279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8"/>
      <c r="AO54" s="581" t="s">
        <v>11</v>
      </c>
      <c r="AP54" s="534">
        <f t="shared" ref="AP54" si="21">AD20</f>
        <v>274</v>
      </c>
      <c r="AQ54" s="534">
        <f t="shared" si="8"/>
        <v>7</v>
      </c>
      <c r="AR54" s="534">
        <f t="shared" si="9"/>
        <v>281</v>
      </c>
      <c r="AS54" s="245" t="s">
        <v>11</v>
      </c>
      <c r="AT54" s="485">
        <f t="shared" si="10"/>
        <v>97.508896797153028</v>
      </c>
      <c r="AU54" s="485">
        <f t="shared" si="11"/>
        <v>2.4911032028469751</v>
      </c>
    </row>
    <row r="55" spans="1:55" ht="25.5">
      <c r="A55" s="282"/>
      <c r="B55" s="279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8"/>
      <c r="BA55" s="524" t="s">
        <v>240</v>
      </c>
      <c r="BB55" s="524" t="s">
        <v>241</v>
      </c>
      <c r="BC55" s="524" t="s">
        <v>242</v>
      </c>
    </row>
    <row r="56" spans="1:55" ht="15">
      <c r="A56" s="282"/>
      <c r="B56" s="279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8"/>
      <c r="AZ56" s="285" t="s">
        <v>10</v>
      </c>
      <c r="BA56" s="261">
        <v>324</v>
      </c>
      <c r="BB56" s="262">
        <v>321</v>
      </c>
      <c r="BC56" s="262">
        <v>3</v>
      </c>
    </row>
    <row r="57" spans="1:55" ht="15">
      <c r="A57" s="282"/>
      <c r="B57" s="279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8"/>
      <c r="AZ57" s="285" t="s">
        <v>3</v>
      </c>
      <c r="BA57" s="261">
        <v>770</v>
      </c>
      <c r="BB57" s="262">
        <v>768</v>
      </c>
      <c r="BC57" s="262">
        <v>2</v>
      </c>
    </row>
    <row r="58" spans="1:55" ht="15">
      <c r="A58" s="283"/>
      <c r="B58" s="288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4"/>
      <c r="AZ58" s="287" t="s">
        <v>15</v>
      </c>
      <c r="BA58" s="261">
        <v>100</v>
      </c>
      <c r="BB58" s="262">
        <v>95</v>
      </c>
      <c r="BC58" s="262">
        <v>5</v>
      </c>
    </row>
    <row r="59" spans="1:55" ht="15">
      <c r="AZ59" s="267" t="s">
        <v>8</v>
      </c>
      <c r="BA59" s="270">
        <v>1218</v>
      </c>
      <c r="BB59" s="270">
        <v>1194</v>
      </c>
      <c r="BC59" s="270">
        <v>24</v>
      </c>
    </row>
    <row r="60" spans="1:55" ht="15">
      <c r="F60" s="267"/>
      <c r="K60" s="267"/>
      <c r="P60" s="267"/>
      <c r="U60" s="267"/>
      <c r="Z60" s="267"/>
      <c r="AE60" s="267"/>
      <c r="AF60" s="268"/>
      <c r="AG60" s="268"/>
      <c r="AH60" s="268"/>
      <c r="AZ60" s="267" t="s">
        <v>19</v>
      </c>
      <c r="BA60" s="261">
        <v>202</v>
      </c>
      <c r="BB60" s="262">
        <v>190</v>
      </c>
      <c r="BC60" s="262">
        <v>12</v>
      </c>
    </row>
    <row r="61" spans="1:55" ht="15">
      <c r="AZ61" s="267" t="s">
        <v>6</v>
      </c>
      <c r="BA61" s="261">
        <v>1</v>
      </c>
      <c r="BB61" s="262">
        <v>1</v>
      </c>
      <c r="BC61" s="262">
        <v>0</v>
      </c>
    </row>
    <row r="62" spans="1:55" ht="15">
      <c r="AZ62" s="267" t="s">
        <v>26</v>
      </c>
      <c r="BA62" s="270">
        <v>24</v>
      </c>
      <c r="BB62" s="270">
        <v>24</v>
      </c>
      <c r="BC62" s="270">
        <v>0</v>
      </c>
    </row>
    <row r="63" spans="1:55" ht="15">
      <c r="AZ63" s="267" t="s">
        <v>28</v>
      </c>
      <c r="BA63" s="261">
        <v>3</v>
      </c>
      <c r="BB63" s="262">
        <v>3</v>
      </c>
      <c r="BC63" s="262">
        <v>0</v>
      </c>
    </row>
    <row r="64" spans="1:55" ht="12.75" customHeight="1">
      <c r="AZ64" s="267" t="s">
        <v>17</v>
      </c>
      <c r="BA64" s="270">
        <v>59</v>
      </c>
      <c r="BB64" s="270">
        <v>59</v>
      </c>
      <c r="BC64" s="270">
        <v>0</v>
      </c>
    </row>
    <row r="65" spans="52:55" ht="15">
      <c r="AZ65" s="267" t="s">
        <v>23</v>
      </c>
      <c r="BA65" s="261">
        <v>31</v>
      </c>
      <c r="BB65" s="262">
        <v>30</v>
      </c>
      <c r="BC65" s="262">
        <v>1</v>
      </c>
    </row>
    <row r="66" spans="52:55" ht="15">
      <c r="AZ66" s="280" t="s">
        <v>36</v>
      </c>
      <c r="BA66" s="270">
        <v>0</v>
      </c>
      <c r="BB66" s="270">
        <v>0</v>
      </c>
      <c r="BC66" s="270">
        <v>0</v>
      </c>
    </row>
    <row r="67" spans="52:55" ht="15">
      <c r="AZ67" s="267" t="s">
        <v>11</v>
      </c>
      <c r="BA67" s="261">
        <v>1087</v>
      </c>
      <c r="BB67" s="262">
        <v>1073</v>
      </c>
      <c r="BC67" s="262">
        <v>14</v>
      </c>
    </row>
    <row r="68" spans="52:55">
      <c r="AZ68" s="30"/>
    </row>
    <row r="70" spans="52:55" ht="15">
      <c r="AZ70" s="30"/>
      <c r="BA70" s="270"/>
      <c r="BB70" s="270"/>
      <c r="BC70" s="270"/>
    </row>
    <row r="71" spans="52:55" ht="15">
      <c r="AZ71" s="30"/>
      <c r="BA71" s="270"/>
      <c r="BB71" s="270"/>
      <c r="BC71" s="270"/>
    </row>
    <row r="72" spans="52:55" ht="15">
      <c r="AZ72" s="30"/>
      <c r="BA72" s="270"/>
      <c r="BB72" s="270"/>
      <c r="BC72" s="270"/>
    </row>
    <row r="73" spans="52:55" ht="15">
      <c r="AZ73" s="280"/>
      <c r="BA73" s="261"/>
      <c r="BB73" s="262"/>
      <c r="BC73" s="262"/>
    </row>
    <row r="74" spans="52:55" ht="15">
      <c r="AZ74" s="30"/>
      <c r="BA74" s="270"/>
      <c r="BB74" s="270"/>
      <c r="BC74" s="270"/>
    </row>
    <row r="75" spans="52:55" ht="15">
      <c r="AZ75" s="30"/>
      <c r="BA75" s="270"/>
      <c r="BB75" s="270"/>
      <c r="BC75" s="270"/>
    </row>
    <row r="76" spans="52:55" ht="15">
      <c r="AZ76" s="267"/>
      <c r="BA76" s="261"/>
      <c r="BB76" s="262"/>
      <c r="BC76" s="262"/>
    </row>
    <row r="77" spans="52:55" ht="12.75" customHeight="1">
      <c r="AZ77" s="30"/>
      <c r="BA77" s="270"/>
      <c r="BB77" s="270"/>
      <c r="BC77" s="270"/>
    </row>
    <row r="78" spans="52:55" ht="15">
      <c r="AZ78" s="30"/>
      <c r="BA78" s="270"/>
      <c r="BB78" s="270"/>
      <c r="BC78" s="270"/>
    </row>
    <row r="79" spans="52:55" ht="15">
      <c r="AZ79" s="267"/>
      <c r="BA79" s="261"/>
      <c r="BB79" s="262"/>
      <c r="BC79" s="262"/>
    </row>
    <row r="80" spans="52:55" ht="15">
      <c r="AZ80" s="30"/>
      <c r="BA80" s="270"/>
      <c r="BB80" s="270"/>
      <c r="BC80" s="270"/>
    </row>
    <row r="81" spans="52:55" ht="15">
      <c r="AZ81" s="30"/>
      <c r="BA81" s="270"/>
      <c r="BB81" s="270"/>
      <c r="BC81" s="270"/>
    </row>
    <row r="542" spans="1:32">
      <c r="A542" s="439"/>
      <c r="B542" s="440"/>
      <c r="C542" s="441"/>
      <c r="D542" s="441"/>
      <c r="E542" s="441"/>
      <c r="F542" s="441"/>
      <c r="G542" s="441"/>
      <c r="H542" s="441"/>
      <c r="I542" s="441"/>
      <c r="J542" s="441"/>
      <c r="K542" s="441"/>
      <c r="L542" s="441"/>
      <c r="M542" s="441"/>
      <c r="N542" s="441"/>
      <c r="O542" s="441"/>
      <c r="P542" s="441"/>
      <c r="Q542" s="441"/>
      <c r="R542" s="441"/>
      <c r="S542" s="441"/>
      <c r="T542" s="441"/>
      <c r="U542" s="441"/>
      <c r="V542" s="441"/>
      <c r="W542" s="441"/>
      <c r="X542" s="441"/>
      <c r="Y542" s="441"/>
      <c r="Z542" s="441"/>
      <c r="AA542" s="441"/>
      <c r="AB542" s="441"/>
      <c r="AC542" s="441"/>
      <c r="AD542" s="441"/>
      <c r="AE542" s="441"/>
      <c r="AF542" s="442"/>
    </row>
    <row r="543" spans="1:32">
      <c r="A543" s="282"/>
      <c r="B543" s="279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8"/>
    </row>
    <row r="544" spans="1:32">
      <c r="A544" s="282"/>
      <c r="B544" s="279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  <c r="AE544" s="271"/>
      <c r="AF544" s="278"/>
    </row>
    <row r="545" spans="1:32">
      <c r="A545" s="282"/>
      <c r="B545" s="279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  <c r="AE545" s="271"/>
      <c r="AF545" s="278"/>
    </row>
  </sheetData>
  <mergeCells count="23">
    <mergeCell ref="AG4:AG7"/>
    <mergeCell ref="B5:B6"/>
    <mergeCell ref="D5:F5"/>
    <mergeCell ref="G5:G6"/>
    <mergeCell ref="I5:K5"/>
    <mergeCell ref="L4:P4"/>
    <mergeCell ref="L5:L6"/>
    <mergeCell ref="N5:P5"/>
    <mergeCell ref="A4:A7"/>
    <mergeCell ref="A1:AF1"/>
    <mergeCell ref="A2:AF2"/>
    <mergeCell ref="B4:F4"/>
    <mergeCell ref="G4:K4"/>
    <mergeCell ref="AF4:AF7"/>
    <mergeCell ref="Q4:U4"/>
    <mergeCell ref="Q5:Q6"/>
    <mergeCell ref="S5:U5"/>
    <mergeCell ref="V4:Z4"/>
    <mergeCell ref="V5:V6"/>
    <mergeCell ref="X5:Z5"/>
    <mergeCell ref="AA4:AE4"/>
    <mergeCell ref="AA5:AA6"/>
    <mergeCell ref="AC5:AE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B1:R574"/>
  <sheetViews>
    <sheetView topLeftCell="A55" workbookViewId="0">
      <selection activeCell="C1" sqref="C1:H1"/>
    </sheetView>
  </sheetViews>
  <sheetFormatPr defaultRowHeight="15"/>
  <cols>
    <col min="1" max="1" width="9.140625" style="139"/>
    <col min="2" max="2" width="4.7109375" style="139" customWidth="1"/>
    <col min="3" max="3" width="28.140625" style="97" customWidth="1"/>
    <col min="4" max="8" width="16.28515625" style="97" customWidth="1"/>
    <col min="9" max="16384" width="9.140625" style="139"/>
  </cols>
  <sheetData>
    <row r="1" spans="2:18" ht="21.75">
      <c r="C1" s="725" t="s">
        <v>619</v>
      </c>
      <c r="D1" s="725"/>
      <c r="E1" s="725"/>
      <c r="F1" s="725"/>
      <c r="G1" s="725"/>
      <c r="H1" s="725"/>
    </row>
    <row r="2" spans="2:18" ht="19.5" customHeight="1">
      <c r="C2" s="787" t="s">
        <v>618</v>
      </c>
      <c r="D2" s="787"/>
      <c r="E2" s="787"/>
      <c r="F2" s="787"/>
      <c r="G2" s="787"/>
      <c r="H2" s="787"/>
    </row>
    <row r="3" spans="2:18" ht="20.25" customHeight="1">
      <c r="C3" s="488" t="s">
        <v>482</v>
      </c>
      <c r="D3" s="487">
        <v>2018</v>
      </c>
      <c r="E3" s="487">
        <v>2019</v>
      </c>
      <c r="F3" s="487">
        <v>2020</v>
      </c>
      <c r="G3" s="563">
        <v>2021</v>
      </c>
      <c r="H3" s="563">
        <v>2022</v>
      </c>
    </row>
    <row r="4" spans="2:18">
      <c r="C4" s="492" t="s">
        <v>64</v>
      </c>
      <c r="D4" s="492">
        <f>SUM(D5:D9)</f>
        <v>14811</v>
      </c>
      <c r="E4" s="492">
        <f>SUM(E5:E9)</f>
        <v>16480</v>
      </c>
      <c r="F4" s="492">
        <f>SUM(F5:F9)</f>
        <v>12435</v>
      </c>
      <c r="G4" s="492">
        <f>SUM(G5:G9)</f>
        <v>14143</v>
      </c>
      <c r="H4" s="492">
        <f>SUM(H5:H9)</f>
        <v>13543</v>
      </c>
    </row>
    <row r="5" spans="2:18">
      <c r="B5" s="139" t="s">
        <v>105</v>
      </c>
      <c r="C5" s="493" t="s">
        <v>65</v>
      </c>
      <c r="D5" s="493">
        <v>8921</v>
      </c>
      <c r="E5" s="493">
        <v>9618</v>
      </c>
      <c r="F5" s="493">
        <v>7735</v>
      </c>
      <c r="G5" s="493">
        <v>8119</v>
      </c>
      <c r="H5" s="493">
        <v>6812</v>
      </c>
    </row>
    <row r="6" spans="2:18" ht="13.5" customHeight="1">
      <c r="B6" s="139" t="s">
        <v>105</v>
      </c>
      <c r="C6" s="493" t="s">
        <v>380</v>
      </c>
      <c r="D6" s="493">
        <v>225</v>
      </c>
      <c r="E6" s="493">
        <v>272</v>
      </c>
      <c r="F6" s="493">
        <v>11</v>
      </c>
      <c r="G6" s="493">
        <v>266</v>
      </c>
      <c r="H6" s="493">
        <v>237</v>
      </c>
      <c r="I6" s="504"/>
      <c r="J6" s="504"/>
      <c r="K6" s="504"/>
      <c r="L6" s="504"/>
      <c r="M6" s="504"/>
      <c r="N6" s="504"/>
      <c r="O6" s="504"/>
      <c r="P6" s="504"/>
      <c r="Q6" s="504"/>
      <c r="R6" s="504"/>
    </row>
    <row r="7" spans="2:18">
      <c r="B7" s="139" t="s">
        <v>105</v>
      </c>
      <c r="C7" s="493" t="s">
        <v>496</v>
      </c>
      <c r="D7" s="493">
        <v>1057</v>
      </c>
      <c r="E7" s="493">
        <v>1569</v>
      </c>
      <c r="F7" s="493">
        <v>106</v>
      </c>
      <c r="G7" s="493">
        <v>1803</v>
      </c>
      <c r="H7" s="493">
        <v>2429</v>
      </c>
    </row>
    <row r="8" spans="2:18">
      <c r="C8" s="493"/>
      <c r="D8" s="493"/>
      <c r="E8" s="493"/>
      <c r="F8" s="493"/>
      <c r="G8" s="493"/>
      <c r="H8" s="493"/>
    </row>
    <row r="9" spans="2:18" s="182" customFormat="1">
      <c r="C9" s="492" t="s">
        <v>66</v>
      </c>
      <c r="D9" s="492">
        <f>D10+D26+D44+D60+D75+D92+D107+D114+D125+D135+D147+D154+D164+D171+D180+D195+D209+D220+D231+D234</f>
        <v>4608</v>
      </c>
      <c r="E9" s="492">
        <f>E10+E26+E44+E60+E75+E92+E107+E114+E125+E135+E147+E154+E164+E171+E180+E195+E209+E220+E231+E234</f>
        <v>5021</v>
      </c>
      <c r="F9" s="492">
        <f>F10+F26+F44+F60+F75+F92+F107+F114+F125+F135+F147+F154+F164+F171+F180+F195+F209+F220+F231+F234</f>
        <v>4583</v>
      </c>
      <c r="G9" s="492">
        <f>G10+G26+G44+G60+G75+G92+G107+G114+G125+G135+G147+G154+G164+G171+G180+G195+G209+G220+G231+G234</f>
        <v>3955</v>
      </c>
      <c r="H9" s="492">
        <f>H10+H26+H44+H60+H75+H92+H107+H114+H125+H135+H147+H154+H164+H171+H180+H195+H209+H220+H231+H234</f>
        <v>4065</v>
      </c>
    </row>
    <row r="10" spans="2:18">
      <c r="B10" s="139" t="s">
        <v>91</v>
      </c>
      <c r="C10" s="494" t="s">
        <v>454</v>
      </c>
      <c r="D10" s="492">
        <v>134</v>
      </c>
      <c r="E10" s="492">
        <v>139</v>
      </c>
      <c r="F10" s="492">
        <v>89</v>
      </c>
      <c r="G10" s="492">
        <v>91</v>
      </c>
      <c r="H10" s="492">
        <v>126</v>
      </c>
    </row>
    <row r="11" spans="2:18">
      <c r="B11" s="139" t="s">
        <v>91</v>
      </c>
      <c r="C11" s="493" t="s">
        <v>282</v>
      </c>
      <c r="D11" s="493">
        <v>2</v>
      </c>
      <c r="E11" s="493">
        <v>1</v>
      </c>
      <c r="F11" s="493">
        <v>0</v>
      </c>
      <c r="G11" s="493">
        <v>0</v>
      </c>
      <c r="H11" s="493">
        <v>1</v>
      </c>
    </row>
    <row r="12" spans="2:18">
      <c r="B12" s="139" t="s">
        <v>91</v>
      </c>
      <c r="C12" s="493" t="s">
        <v>316</v>
      </c>
      <c r="D12" s="493">
        <v>1</v>
      </c>
      <c r="E12" s="493">
        <v>1</v>
      </c>
      <c r="F12" s="493">
        <v>1</v>
      </c>
      <c r="G12" s="493">
        <v>0</v>
      </c>
      <c r="H12" s="493">
        <v>0</v>
      </c>
    </row>
    <row r="13" spans="2:18">
      <c r="B13" s="139" t="s">
        <v>91</v>
      </c>
      <c r="C13" s="493" t="s">
        <v>314</v>
      </c>
      <c r="D13" s="493">
        <v>1</v>
      </c>
      <c r="E13" s="493">
        <v>0</v>
      </c>
      <c r="F13" s="493">
        <v>0</v>
      </c>
      <c r="G13" s="493">
        <v>6</v>
      </c>
      <c r="H13" s="493">
        <v>3</v>
      </c>
    </row>
    <row r="14" spans="2:18">
      <c r="B14" s="139" t="s">
        <v>91</v>
      </c>
      <c r="C14" s="493" t="s">
        <v>310</v>
      </c>
      <c r="D14" s="493">
        <v>35</v>
      </c>
      <c r="E14" s="493">
        <v>49</v>
      </c>
      <c r="F14" s="493">
        <v>30</v>
      </c>
      <c r="G14" s="493">
        <v>34</v>
      </c>
      <c r="H14" s="493">
        <v>59</v>
      </c>
    </row>
    <row r="15" spans="2:18">
      <c r="B15" s="139" t="s">
        <v>91</v>
      </c>
      <c r="C15" s="493" t="s">
        <v>311</v>
      </c>
      <c r="D15" s="493">
        <v>11</v>
      </c>
      <c r="E15" s="493">
        <v>19</v>
      </c>
      <c r="F15" s="493">
        <v>16</v>
      </c>
      <c r="G15" s="493">
        <v>15</v>
      </c>
      <c r="H15" s="493">
        <v>19</v>
      </c>
    </row>
    <row r="16" spans="2:18">
      <c r="B16" s="139" t="s">
        <v>91</v>
      </c>
      <c r="C16" s="493" t="s">
        <v>312</v>
      </c>
      <c r="D16" s="493">
        <v>9</v>
      </c>
      <c r="E16" s="493">
        <v>19</v>
      </c>
      <c r="F16" s="493">
        <v>9</v>
      </c>
      <c r="G16" s="493">
        <v>3</v>
      </c>
      <c r="H16" s="493">
        <v>6</v>
      </c>
    </row>
    <row r="17" spans="2:8">
      <c r="B17" s="139" t="s">
        <v>91</v>
      </c>
      <c r="C17" s="493" t="s">
        <v>318</v>
      </c>
      <c r="D17" s="493">
        <v>7</v>
      </c>
      <c r="E17" s="493">
        <v>3</v>
      </c>
      <c r="F17" s="493">
        <v>0</v>
      </c>
      <c r="G17" s="493">
        <v>2</v>
      </c>
      <c r="H17" s="493">
        <v>0</v>
      </c>
    </row>
    <row r="18" spans="2:8">
      <c r="B18" s="139" t="s">
        <v>91</v>
      </c>
      <c r="C18" s="493" t="s">
        <v>283</v>
      </c>
      <c r="D18" s="493">
        <v>28</v>
      </c>
      <c r="E18" s="493">
        <v>18</v>
      </c>
      <c r="F18" s="493">
        <v>5</v>
      </c>
      <c r="G18" s="493">
        <v>15</v>
      </c>
      <c r="H18" s="493">
        <v>16</v>
      </c>
    </row>
    <row r="19" spans="2:8">
      <c r="B19" s="139" t="s">
        <v>91</v>
      </c>
      <c r="C19" s="493" t="s">
        <v>284</v>
      </c>
      <c r="D19" s="493">
        <v>2</v>
      </c>
      <c r="E19" s="493">
        <v>5</v>
      </c>
      <c r="F19" s="493">
        <v>6</v>
      </c>
      <c r="G19" s="493">
        <v>1</v>
      </c>
      <c r="H19" s="493">
        <v>3</v>
      </c>
    </row>
    <row r="20" spans="2:8">
      <c r="B20" s="139" t="s">
        <v>91</v>
      </c>
      <c r="C20" s="493" t="s">
        <v>313</v>
      </c>
      <c r="D20" s="493">
        <v>2</v>
      </c>
      <c r="E20" s="493">
        <v>2</v>
      </c>
      <c r="F20" s="493">
        <v>0</v>
      </c>
      <c r="G20" s="493">
        <v>3</v>
      </c>
      <c r="H20" s="493">
        <v>1</v>
      </c>
    </row>
    <row r="21" spans="2:8">
      <c r="B21" s="139" t="s">
        <v>91</v>
      </c>
      <c r="C21" s="493" t="s">
        <v>315</v>
      </c>
      <c r="D21" s="493">
        <v>1</v>
      </c>
      <c r="E21" s="493">
        <v>1</v>
      </c>
      <c r="F21" s="493">
        <v>2</v>
      </c>
      <c r="G21" s="493">
        <v>1</v>
      </c>
      <c r="H21" s="493">
        <v>2</v>
      </c>
    </row>
    <row r="22" spans="2:8">
      <c r="B22" s="139" t="s">
        <v>91</v>
      </c>
      <c r="C22" s="493" t="s">
        <v>317</v>
      </c>
      <c r="D22" s="493">
        <v>2</v>
      </c>
      <c r="E22" s="493">
        <v>3</v>
      </c>
      <c r="F22" s="493">
        <v>1</v>
      </c>
      <c r="G22" s="493">
        <v>0</v>
      </c>
      <c r="H22" s="493">
        <v>3</v>
      </c>
    </row>
    <row r="23" spans="2:8">
      <c r="B23" s="139" t="s">
        <v>91</v>
      </c>
      <c r="C23" s="493" t="s">
        <v>285</v>
      </c>
      <c r="D23" s="493">
        <v>1</v>
      </c>
      <c r="E23" s="493">
        <v>3</v>
      </c>
      <c r="F23" s="493">
        <v>1</v>
      </c>
      <c r="G23" s="493">
        <v>0</v>
      </c>
      <c r="H23" s="493">
        <v>0</v>
      </c>
    </row>
    <row r="24" spans="2:8">
      <c r="B24" s="139" t="s">
        <v>91</v>
      </c>
      <c r="C24" s="495" t="s">
        <v>309</v>
      </c>
      <c r="D24" s="495">
        <v>29</v>
      </c>
      <c r="E24" s="495">
        <v>13</v>
      </c>
      <c r="F24" s="495">
        <v>18</v>
      </c>
      <c r="G24" s="495">
        <v>9</v>
      </c>
      <c r="H24" s="495">
        <v>10</v>
      </c>
    </row>
    <row r="25" spans="2:8">
      <c r="C25" s="496"/>
      <c r="D25" s="496"/>
      <c r="E25" s="496"/>
      <c r="F25" s="496"/>
      <c r="G25" s="496"/>
      <c r="H25" s="496"/>
    </row>
    <row r="26" spans="2:8">
      <c r="B26" s="139" t="s">
        <v>93</v>
      </c>
      <c r="C26" s="494" t="s">
        <v>455</v>
      </c>
      <c r="D26" s="492">
        <v>354</v>
      </c>
      <c r="E26" s="492">
        <v>359</v>
      </c>
      <c r="F26" s="492">
        <v>516</v>
      </c>
      <c r="G26" s="492">
        <v>423</v>
      </c>
      <c r="H26" s="492">
        <v>341</v>
      </c>
    </row>
    <row r="27" spans="2:8">
      <c r="B27" s="139" t="s">
        <v>93</v>
      </c>
      <c r="C27" s="497" t="s">
        <v>319</v>
      </c>
      <c r="D27" s="493">
        <v>0</v>
      </c>
      <c r="E27" s="493">
        <v>0</v>
      </c>
      <c r="F27" s="493">
        <v>0</v>
      </c>
      <c r="G27" s="493">
        <v>0</v>
      </c>
      <c r="H27" s="493">
        <v>0</v>
      </c>
    </row>
    <row r="28" spans="2:8">
      <c r="B28" s="139" t="s">
        <v>93</v>
      </c>
      <c r="C28" s="497" t="s">
        <v>289</v>
      </c>
      <c r="D28" s="493">
        <v>29</v>
      </c>
      <c r="E28" s="493">
        <v>28</v>
      </c>
      <c r="F28" s="493">
        <v>33</v>
      </c>
      <c r="G28" s="493">
        <v>17</v>
      </c>
      <c r="H28" s="493">
        <v>28</v>
      </c>
    </row>
    <row r="29" spans="2:8">
      <c r="B29" s="139" t="s">
        <v>93</v>
      </c>
      <c r="C29" s="497" t="s">
        <v>286</v>
      </c>
      <c r="D29" s="493">
        <v>1</v>
      </c>
      <c r="E29" s="493">
        <v>2</v>
      </c>
      <c r="F29" s="493">
        <v>0</v>
      </c>
      <c r="G29" s="493">
        <v>2</v>
      </c>
      <c r="H29" s="493">
        <v>0</v>
      </c>
    </row>
    <row r="30" spans="2:8">
      <c r="B30" s="139" t="s">
        <v>93</v>
      </c>
      <c r="C30" s="497" t="s">
        <v>324</v>
      </c>
      <c r="D30" s="493">
        <v>1</v>
      </c>
      <c r="E30" s="493">
        <v>1</v>
      </c>
      <c r="F30" s="493">
        <v>1</v>
      </c>
      <c r="G30" s="493">
        <v>0</v>
      </c>
      <c r="H30" s="493">
        <v>4</v>
      </c>
    </row>
    <row r="31" spans="2:8">
      <c r="B31" s="139" t="s">
        <v>93</v>
      </c>
      <c r="C31" s="497" t="s">
        <v>320</v>
      </c>
      <c r="D31" s="493">
        <v>3</v>
      </c>
      <c r="E31" s="493">
        <v>0</v>
      </c>
      <c r="F31" s="493">
        <v>1</v>
      </c>
      <c r="G31" s="493">
        <v>3</v>
      </c>
      <c r="H31" s="493">
        <v>1</v>
      </c>
    </row>
    <row r="32" spans="2:8">
      <c r="B32" s="139" t="s">
        <v>93</v>
      </c>
      <c r="C32" s="497" t="s">
        <v>328</v>
      </c>
      <c r="D32" s="493">
        <v>13</v>
      </c>
      <c r="E32" s="493">
        <v>8</v>
      </c>
      <c r="F32" s="493">
        <v>21</v>
      </c>
      <c r="G32" s="493">
        <v>13</v>
      </c>
      <c r="H32" s="493">
        <v>17</v>
      </c>
    </row>
    <row r="33" spans="2:8">
      <c r="B33" s="139" t="s">
        <v>93</v>
      </c>
      <c r="C33" s="497" t="s">
        <v>325</v>
      </c>
      <c r="D33" s="493">
        <v>2</v>
      </c>
      <c r="E33" s="493">
        <v>4</v>
      </c>
      <c r="F33" s="493">
        <v>1</v>
      </c>
      <c r="G33" s="493">
        <v>0</v>
      </c>
      <c r="H33" s="493">
        <v>2</v>
      </c>
    </row>
    <row r="34" spans="2:8">
      <c r="B34" s="139" t="s">
        <v>93</v>
      </c>
      <c r="C34" s="497" t="s">
        <v>327</v>
      </c>
      <c r="D34" s="493">
        <v>12</v>
      </c>
      <c r="E34" s="493">
        <v>16</v>
      </c>
      <c r="F34" s="493">
        <v>50</v>
      </c>
      <c r="G34" s="493">
        <v>22</v>
      </c>
      <c r="H34" s="493">
        <v>30</v>
      </c>
    </row>
    <row r="35" spans="2:8">
      <c r="B35" s="139" t="s">
        <v>93</v>
      </c>
      <c r="C35" s="497" t="s">
        <v>322</v>
      </c>
      <c r="D35" s="493">
        <v>0</v>
      </c>
      <c r="E35" s="493">
        <v>1</v>
      </c>
      <c r="F35" s="493">
        <v>12</v>
      </c>
      <c r="G35" s="493">
        <v>5</v>
      </c>
      <c r="H35" s="493">
        <v>1</v>
      </c>
    </row>
    <row r="36" spans="2:8">
      <c r="B36" s="139" t="s">
        <v>93</v>
      </c>
      <c r="C36" s="497" t="s">
        <v>392</v>
      </c>
      <c r="D36" s="493">
        <v>0</v>
      </c>
      <c r="E36" s="493">
        <v>0</v>
      </c>
      <c r="F36" s="493">
        <v>1</v>
      </c>
      <c r="G36" s="493">
        <v>0</v>
      </c>
      <c r="H36" s="493">
        <v>0</v>
      </c>
    </row>
    <row r="37" spans="2:8">
      <c r="B37" s="139" t="s">
        <v>93</v>
      </c>
      <c r="C37" s="497" t="s">
        <v>287</v>
      </c>
      <c r="D37" s="493">
        <v>259</v>
      </c>
      <c r="E37" s="493">
        <v>264</v>
      </c>
      <c r="F37" s="493">
        <v>338</v>
      </c>
      <c r="G37" s="493">
        <v>316</v>
      </c>
      <c r="H37" s="493">
        <v>201</v>
      </c>
    </row>
    <row r="38" spans="2:8">
      <c r="B38" s="139" t="s">
        <v>93</v>
      </c>
      <c r="C38" s="497" t="s">
        <v>321</v>
      </c>
      <c r="D38" s="493">
        <v>6</v>
      </c>
      <c r="E38" s="493">
        <v>6</v>
      </c>
      <c r="F38" s="493">
        <v>4</v>
      </c>
      <c r="G38" s="493">
        <v>10</v>
      </c>
      <c r="H38" s="493">
        <v>13</v>
      </c>
    </row>
    <row r="39" spans="2:8">
      <c r="B39" s="139" t="s">
        <v>93</v>
      </c>
      <c r="C39" s="497" t="s">
        <v>326</v>
      </c>
      <c r="D39" s="493">
        <v>6</v>
      </c>
      <c r="E39" s="493">
        <v>3</v>
      </c>
      <c r="F39" s="493">
        <v>18</v>
      </c>
      <c r="G39" s="493">
        <v>8</v>
      </c>
      <c r="H39" s="493">
        <v>6</v>
      </c>
    </row>
    <row r="40" spans="2:8">
      <c r="B40" s="139" t="s">
        <v>93</v>
      </c>
      <c r="C40" s="497" t="s">
        <v>288</v>
      </c>
      <c r="D40" s="493">
        <v>9</v>
      </c>
      <c r="E40" s="493">
        <v>3</v>
      </c>
      <c r="F40" s="493">
        <v>10</v>
      </c>
      <c r="G40" s="493">
        <v>4</v>
      </c>
      <c r="H40" s="493">
        <v>6</v>
      </c>
    </row>
    <row r="41" spans="2:8">
      <c r="B41" s="139" t="s">
        <v>93</v>
      </c>
      <c r="C41" s="497" t="s">
        <v>483</v>
      </c>
      <c r="D41" s="493">
        <v>0</v>
      </c>
      <c r="E41" s="493">
        <v>0</v>
      </c>
      <c r="F41" s="493">
        <v>0</v>
      </c>
      <c r="G41" s="493">
        <v>0</v>
      </c>
      <c r="H41" s="493">
        <v>0</v>
      </c>
    </row>
    <row r="42" spans="2:8">
      <c r="B42" s="139" t="s">
        <v>93</v>
      </c>
      <c r="C42" s="498" t="s">
        <v>323</v>
      </c>
      <c r="D42" s="498">
        <v>12</v>
      </c>
      <c r="E42" s="498">
        <v>23</v>
      </c>
      <c r="F42" s="498">
        <v>26</v>
      </c>
      <c r="G42" s="498">
        <v>23</v>
      </c>
      <c r="H42" s="498">
        <v>31</v>
      </c>
    </row>
    <row r="43" spans="2:8">
      <c r="C43" s="497"/>
      <c r="D43" s="497"/>
      <c r="E43" s="497"/>
      <c r="F43" s="497"/>
      <c r="G43" s="497"/>
      <c r="H43" s="497"/>
    </row>
    <row r="44" spans="2:8">
      <c r="B44" s="139" t="s">
        <v>95</v>
      </c>
      <c r="C44" s="494" t="s">
        <v>456</v>
      </c>
      <c r="D44" s="492">
        <v>88</v>
      </c>
      <c r="E44" s="492">
        <v>116</v>
      </c>
      <c r="F44" s="492">
        <v>138</v>
      </c>
      <c r="G44" s="492">
        <v>89</v>
      </c>
      <c r="H44" s="492">
        <v>109</v>
      </c>
    </row>
    <row r="45" spans="2:8">
      <c r="B45" s="139" t="s">
        <v>95</v>
      </c>
      <c r="C45" s="493" t="s">
        <v>331</v>
      </c>
      <c r="D45" s="493">
        <v>1</v>
      </c>
      <c r="E45" s="493">
        <v>8</v>
      </c>
      <c r="F45" s="493">
        <v>7</v>
      </c>
      <c r="G45" s="493">
        <v>6</v>
      </c>
      <c r="H45" s="493">
        <v>5</v>
      </c>
    </row>
    <row r="46" spans="2:8">
      <c r="B46" s="139" t="s">
        <v>95</v>
      </c>
      <c r="C46" s="493" t="s">
        <v>336</v>
      </c>
      <c r="D46" s="493">
        <v>2</v>
      </c>
      <c r="E46" s="493">
        <v>0</v>
      </c>
      <c r="F46" s="493">
        <v>0</v>
      </c>
      <c r="G46" s="493">
        <v>2</v>
      </c>
      <c r="H46" s="493">
        <v>1</v>
      </c>
    </row>
    <row r="47" spans="2:8">
      <c r="B47" s="139" t="s">
        <v>95</v>
      </c>
      <c r="C47" s="493" t="s">
        <v>303</v>
      </c>
      <c r="D47" s="493">
        <v>2</v>
      </c>
      <c r="E47" s="493">
        <v>2</v>
      </c>
      <c r="F47" s="493">
        <v>0</v>
      </c>
      <c r="G47" s="493">
        <v>1</v>
      </c>
      <c r="H47" s="493">
        <v>0</v>
      </c>
    </row>
    <row r="48" spans="2:8">
      <c r="B48" s="139" t="s">
        <v>95</v>
      </c>
      <c r="C48" s="493" t="s">
        <v>292</v>
      </c>
      <c r="D48" s="493">
        <v>3</v>
      </c>
      <c r="E48" s="493">
        <v>5</v>
      </c>
      <c r="F48" s="493">
        <v>8</v>
      </c>
      <c r="G48" s="493">
        <v>5</v>
      </c>
      <c r="H48" s="493">
        <v>8</v>
      </c>
    </row>
    <row r="49" spans="2:8">
      <c r="B49" s="139" t="s">
        <v>95</v>
      </c>
      <c r="C49" s="493" t="s">
        <v>330</v>
      </c>
      <c r="D49" s="493">
        <v>7</v>
      </c>
      <c r="E49" s="493">
        <v>9</v>
      </c>
      <c r="F49" s="493">
        <v>5</v>
      </c>
      <c r="G49" s="493">
        <v>7</v>
      </c>
      <c r="H49" s="493">
        <v>4</v>
      </c>
    </row>
    <row r="50" spans="2:8">
      <c r="B50" s="139" t="s">
        <v>95</v>
      </c>
      <c r="C50" s="493" t="s">
        <v>329</v>
      </c>
      <c r="D50" s="493">
        <v>0</v>
      </c>
      <c r="E50" s="493">
        <v>2</v>
      </c>
      <c r="F50" s="493">
        <v>3</v>
      </c>
      <c r="G50" s="493">
        <v>2</v>
      </c>
      <c r="H50" s="493">
        <v>1</v>
      </c>
    </row>
    <row r="51" spans="2:8">
      <c r="B51" s="139" t="s">
        <v>95</v>
      </c>
      <c r="C51" s="493" t="s">
        <v>290</v>
      </c>
      <c r="D51" s="493">
        <v>8</v>
      </c>
      <c r="E51" s="493">
        <v>11</v>
      </c>
      <c r="F51" s="493">
        <v>12</v>
      </c>
      <c r="G51" s="493">
        <v>2</v>
      </c>
      <c r="H51" s="493">
        <v>8</v>
      </c>
    </row>
    <row r="52" spans="2:8">
      <c r="B52" s="139" t="s">
        <v>95</v>
      </c>
      <c r="C52" s="493" t="s">
        <v>335</v>
      </c>
      <c r="D52" s="493">
        <v>0</v>
      </c>
      <c r="E52" s="493">
        <v>3</v>
      </c>
      <c r="F52" s="493">
        <v>3</v>
      </c>
      <c r="G52" s="493">
        <v>1</v>
      </c>
      <c r="H52" s="493">
        <v>2</v>
      </c>
    </row>
    <row r="53" spans="2:8">
      <c r="B53" s="139" t="s">
        <v>95</v>
      </c>
      <c r="C53" s="493" t="s">
        <v>484</v>
      </c>
      <c r="D53" s="493">
        <v>0</v>
      </c>
      <c r="E53" s="493">
        <v>1</v>
      </c>
      <c r="F53" s="493">
        <v>4</v>
      </c>
      <c r="G53" s="493">
        <v>5</v>
      </c>
      <c r="H53" s="493">
        <v>0</v>
      </c>
    </row>
    <row r="54" spans="2:8">
      <c r="B54" s="139" t="s">
        <v>95</v>
      </c>
      <c r="C54" s="493" t="s">
        <v>333</v>
      </c>
      <c r="D54" s="493">
        <v>0</v>
      </c>
      <c r="E54" s="493">
        <v>1</v>
      </c>
      <c r="F54" s="493">
        <v>7</v>
      </c>
      <c r="G54" s="493">
        <v>5</v>
      </c>
      <c r="H54" s="493">
        <v>2</v>
      </c>
    </row>
    <row r="55" spans="2:8">
      <c r="B55" s="139" t="s">
        <v>95</v>
      </c>
      <c r="C55" s="493" t="s">
        <v>332</v>
      </c>
      <c r="D55" s="493">
        <v>7</v>
      </c>
      <c r="E55" s="493">
        <v>6</v>
      </c>
      <c r="F55" s="493">
        <v>9</v>
      </c>
      <c r="G55" s="493">
        <v>3</v>
      </c>
      <c r="H55" s="493">
        <v>10</v>
      </c>
    </row>
    <row r="56" spans="2:8">
      <c r="B56" s="139" t="s">
        <v>95</v>
      </c>
      <c r="C56" s="493" t="s">
        <v>334</v>
      </c>
      <c r="D56" s="493">
        <v>4</v>
      </c>
      <c r="E56" s="493">
        <v>5</v>
      </c>
      <c r="F56" s="493">
        <v>8</v>
      </c>
      <c r="G56" s="493">
        <v>2</v>
      </c>
      <c r="H56" s="493">
        <v>2</v>
      </c>
    </row>
    <row r="57" spans="2:8">
      <c r="B57" s="139" t="s">
        <v>95</v>
      </c>
      <c r="C57" s="493" t="s">
        <v>291</v>
      </c>
      <c r="D57" s="493">
        <v>24</v>
      </c>
      <c r="E57" s="493">
        <v>40</v>
      </c>
      <c r="F57" s="493">
        <v>51</v>
      </c>
      <c r="G57" s="493">
        <v>29</v>
      </c>
      <c r="H57" s="493">
        <v>34</v>
      </c>
    </row>
    <row r="58" spans="2:8">
      <c r="B58" s="139" t="s">
        <v>95</v>
      </c>
      <c r="C58" s="495" t="s">
        <v>293</v>
      </c>
      <c r="D58" s="495">
        <v>26</v>
      </c>
      <c r="E58" s="495">
        <v>21</v>
      </c>
      <c r="F58" s="495">
        <v>21</v>
      </c>
      <c r="G58" s="495">
        <v>12</v>
      </c>
      <c r="H58" s="495">
        <v>26</v>
      </c>
    </row>
    <row r="59" spans="2:8">
      <c r="C59" s="496"/>
      <c r="D59" s="496"/>
      <c r="E59" s="496"/>
      <c r="F59" s="496"/>
      <c r="G59" s="496"/>
      <c r="H59" s="496"/>
    </row>
    <row r="60" spans="2:8">
      <c r="B60" s="139" t="s">
        <v>97</v>
      </c>
      <c r="C60" s="494" t="s">
        <v>457</v>
      </c>
      <c r="D60" s="492">
        <v>177</v>
      </c>
      <c r="E60" s="492">
        <v>219</v>
      </c>
      <c r="F60" s="492">
        <v>162</v>
      </c>
      <c r="G60" s="492">
        <v>132</v>
      </c>
      <c r="H60" s="492">
        <v>173</v>
      </c>
    </row>
    <row r="61" spans="2:8">
      <c r="B61" s="139" t="s">
        <v>97</v>
      </c>
      <c r="C61" s="493" t="s">
        <v>338</v>
      </c>
      <c r="D61" s="493">
        <v>5</v>
      </c>
      <c r="E61" s="493">
        <v>0</v>
      </c>
      <c r="F61" s="493">
        <v>3</v>
      </c>
      <c r="G61" s="493">
        <v>0</v>
      </c>
      <c r="H61" s="493">
        <v>4</v>
      </c>
    </row>
    <row r="62" spans="2:8">
      <c r="B62" s="139" t="s">
        <v>97</v>
      </c>
      <c r="C62" s="493" t="s">
        <v>294</v>
      </c>
      <c r="D62" s="493">
        <v>4</v>
      </c>
      <c r="E62" s="493">
        <v>6</v>
      </c>
      <c r="F62" s="493">
        <v>8</v>
      </c>
      <c r="G62" s="493">
        <v>9</v>
      </c>
      <c r="H62" s="493">
        <v>14</v>
      </c>
    </row>
    <row r="63" spans="2:8">
      <c r="B63" s="139" t="s">
        <v>97</v>
      </c>
      <c r="C63" s="493" t="s">
        <v>344</v>
      </c>
      <c r="D63" s="493">
        <v>7</v>
      </c>
      <c r="E63" s="493">
        <v>6</v>
      </c>
      <c r="F63" s="493">
        <v>4</v>
      </c>
      <c r="G63" s="493">
        <v>6</v>
      </c>
      <c r="H63" s="493">
        <v>8</v>
      </c>
    </row>
    <row r="64" spans="2:8">
      <c r="B64" s="139" t="s">
        <v>97</v>
      </c>
      <c r="C64" s="493" t="s">
        <v>340</v>
      </c>
      <c r="D64" s="493">
        <v>6</v>
      </c>
      <c r="E64" s="493">
        <v>8</v>
      </c>
      <c r="F64" s="493">
        <v>4</v>
      </c>
      <c r="G64" s="493">
        <v>5</v>
      </c>
      <c r="H64" s="493">
        <v>9</v>
      </c>
    </row>
    <row r="65" spans="2:8">
      <c r="B65" s="139" t="s">
        <v>97</v>
      </c>
      <c r="C65" s="493" t="s">
        <v>341</v>
      </c>
      <c r="D65" s="493">
        <v>12</v>
      </c>
      <c r="E65" s="493">
        <v>19</v>
      </c>
      <c r="F65" s="493">
        <v>18</v>
      </c>
      <c r="G65" s="493">
        <v>10</v>
      </c>
      <c r="H65" s="493">
        <v>5</v>
      </c>
    </row>
    <row r="66" spans="2:8">
      <c r="B66" s="139" t="s">
        <v>97</v>
      </c>
      <c r="C66" s="493" t="s">
        <v>343</v>
      </c>
      <c r="D66" s="493">
        <v>16</v>
      </c>
      <c r="E66" s="493">
        <v>15</v>
      </c>
      <c r="F66" s="493">
        <v>18</v>
      </c>
      <c r="G66" s="493">
        <v>12</v>
      </c>
      <c r="H66" s="493">
        <v>15</v>
      </c>
    </row>
    <row r="67" spans="2:8">
      <c r="B67" s="139" t="s">
        <v>97</v>
      </c>
      <c r="C67" s="493" t="s">
        <v>342</v>
      </c>
      <c r="D67" s="493">
        <v>2</v>
      </c>
      <c r="E67" s="493">
        <v>9</v>
      </c>
      <c r="F67" s="493">
        <v>8</v>
      </c>
      <c r="G67" s="493">
        <v>4</v>
      </c>
      <c r="H67" s="493">
        <v>6</v>
      </c>
    </row>
    <row r="68" spans="2:8">
      <c r="B68" s="139" t="s">
        <v>97</v>
      </c>
      <c r="C68" s="493" t="s">
        <v>295</v>
      </c>
      <c r="D68" s="493">
        <v>9</v>
      </c>
      <c r="E68" s="493">
        <v>25</v>
      </c>
      <c r="F68" s="493">
        <v>15</v>
      </c>
      <c r="G68" s="493">
        <v>8</v>
      </c>
      <c r="H68" s="493">
        <v>12</v>
      </c>
    </row>
    <row r="69" spans="2:8">
      <c r="B69" s="139" t="s">
        <v>97</v>
      </c>
      <c r="C69" s="493" t="s">
        <v>345</v>
      </c>
      <c r="D69" s="493">
        <v>2</v>
      </c>
      <c r="E69" s="493">
        <v>1</v>
      </c>
      <c r="F69" s="493">
        <v>1</v>
      </c>
      <c r="G69" s="493">
        <v>2</v>
      </c>
      <c r="H69" s="493">
        <v>2</v>
      </c>
    </row>
    <row r="70" spans="2:8">
      <c r="B70" s="139" t="s">
        <v>97</v>
      </c>
      <c r="C70" s="493" t="s">
        <v>346</v>
      </c>
      <c r="D70" s="493">
        <v>25</v>
      </c>
      <c r="E70" s="493">
        <v>36</v>
      </c>
      <c r="F70" s="493">
        <v>16</v>
      </c>
      <c r="G70" s="493">
        <v>18</v>
      </c>
      <c r="H70" s="493">
        <v>28</v>
      </c>
    </row>
    <row r="71" spans="2:8">
      <c r="B71" s="139" t="s">
        <v>97</v>
      </c>
      <c r="C71" s="493" t="s">
        <v>339</v>
      </c>
      <c r="D71" s="493">
        <v>14</v>
      </c>
      <c r="E71" s="493">
        <v>28</v>
      </c>
      <c r="F71" s="493">
        <v>21</v>
      </c>
      <c r="G71" s="493">
        <v>15</v>
      </c>
      <c r="H71" s="493">
        <v>18</v>
      </c>
    </row>
    <row r="72" spans="2:8">
      <c r="B72" s="139" t="s">
        <v>97</v>
      </c>
      <c r="C72" s="493" t="s">
        <v>337</v>
      </c>
      <c r="D72" s="493">
        <v>2</v>
      </c>
      <c r="E72" s="493">
        <v>0</v>
      </c>
      <c r="F72" s="493">
        <v>2</v>
      </c>
      <c r="G72" s="493">
        <v>0</v>
      </c>
      <c r="H72" s="493">
        <v>3</v>
      </c>
    </row>
    <row r="73" spans="2:8">
      <c r="B73" s="139" t="s">
        <v>97</v>
      </c>
      <c r="C73" s="495" t="s">
        <v>347</v>
      </c>
      <c r="D73" s="495">
        <v>62</v>
      </c>
      <c r="E73" s="495">
        <v>46</v>
      </c>
      <c r="F73" s="495">
        <v>44</v>
      </c>
      <c r="G73" s="495">
        <v>22</v>
      </c>
      <c r="H73" s="495">
        <v>29</v>
      </c>
    </row>
    <row r="74" spans="2:8">
      <c r="C74" s="493"/>
      <c r="D74" s="493"/>
      <c r="E74" s="493"/>
      <c r="F74" s="493"/>
      <c r="G74" s="493"/>
      <c r="H74" s="493"/>
    </row>
    <row r="75" spans="2:8">
      <c r="B75" s="139" t="s">
        <v>99</v>
      </c>
      <c r="C75" s="494" t="s">
        <v>458</v>
      </c>
      <c r="D75" s="492">
        <v>187</v>
      </c>
      <c r="E75" s="492">
        <v>256</v>
      </c>
      <c r="F75" s="492">
        <v>201</v>
      </c>
      <c r="G75" s="492">
        <v>178</v>
      </c>
      <c r="H75" s="492">
        <v>207</v>
      </c>
    </row>
    <row r="76" spans="2:8">
      <c r="B76" s="139" t="s">
        <v>99</v>
      </c>
      <c r="C76" s="493" t="s">
        <v>348</v>
      </c>
      <c r="D76" s="493">
        <v>14</v>
      </c>
      <c r="E76" s="493">
        <v>19</v>
      </c>
      <c r="F76" s="493">
        <v>19</v>
      </c>
      <c r="G76" s="493">
        <v>17</v>
      </c>
      <c r="H76" s="493">
        <v>24</v>
      </c>
    </row>
    <row r="77" spans="2:8">
      <c r="B77" s="139" t="s">
        <v>99</v>
      </c>
      <c r="C77" s="493" t="s">
        <v>296</v>
      </c>
      <c r="D77" s="493">
        <v>1</v>
      </c>
      <c r="E77" s="493">
        <v>2</v>
      </c>
      <c r="F77" s="493">
        <v>3</v>
      </c>
      <c r="G77" s="493">
        <v>2</v>
      </c>
      <c r="H77" s="493">
        <v>3</v>
      </c>
    </row>
    <row r="78" spans="2:8">
      <c r="B78" s="139" t="s">
        <v>99</v>
      </c>
      <c r="C78" s="493" t="s">
        <v>358</v>
      </c>
      <c r="D78" s="493">
        <v>7</v>
      </c>
      <c r="E78" s="493">
        <v>22</v>
      </c>
      <c r="F78" s="493">
        <v>9</v>
      </c>
      <c r="G78" s="493">
        <v>6</v>
      </c>
      <c r="H78" s="493">
        <v>3</v>
      </c>
    </row>
    <row r="79" spans="2:8">
      <c r="B79" s="139" t="s">
        <v>99</v>
      </c>
      <c r="C79" s="493" t="s">
        <v>297</v>
      </c>
      <c r="D79" s="493">
        <v>2</v>
      </c>
      <c r="E79" s="493">
        <v>3</v>
      </c>
      <c r="F79" s="493">
        <v>5</v>
      </c>
      <c r="G79" s="493">
        <v>3</v>
      </c>
      <c r="H79" s="493">
        <v>0</v>
      </c>
    </row>
    <row r="80" spans="2:8">
      <c r="B80" s="139" t="s">
        <v>99</v>
      </c>
      <c r="C80" s="493" t="s">
        <v>298</v>
      </c>
      <c r="D80" s="493">
        <v>26</v>
      </c>
      <c r="E80" s="493">
        <v>33</v>
      </c>
      <c r="F80" s="493">
        <v>18</v>
      </c>
      <c r="G80" s="493">
        <v>14</v>
      </c>
      <c r="H80" s="493">
        <v>14</v>
      </c>
    </row>
    <row r="81" spans="2:8">
      <c r="B81" s="139" t="s">
        <v>99</v>
      </c>
      <c r="C81" s="493" t="s">
        <v>349</v>
      </c>
      <c r="D81" s="493">
        <v>30</v>
      </c>
      <c r="E81" s="493">
        <v>39</v>
      </c>
      <c r="F81" s="493">
        <v>51</v>
      </c>
      <c r="G81" s="493">
        <v>30</v>
      </c>
      <c r="H81" s="493">
        <v>42</v>
      </c>
    </row>
    <row r="82" spans="2:8">
      <c r="B82" s="139" t="s">
        <v>99</v>
      </c>
      <c r="C82" s="493" t="s">
        <v>355</v>
      </c>
      <c r="D82" s="493">
        <v>8</v>
      </c>
      <c r="E82" s="493">
        <v>8</v>
      </c>
      <c r="F82" s="493">
        <v>8</v>
      </c>
      <c r="G82" s="493">
        <v>5</v>
      </c>
      <c r="H82" s="493">
        <v>6</v>
      </c>
    </row>
    <row r="83" spans="2:8">
      <c r="B83" s="139" t="s">
        <v>99</v>
      </c>
      <c r="C83" s="493" t="s">
        <v>359</v>
      </c>
      <c r="D83" s="493">
        <v>5</v>
      </c>
      <c r="E83" s="493">
        <v>4</v>
      </c>
      <c r="F83" s="493">
        <v>6</v>
      </c>
      <c r="G83" s="493">
        <v>2</v>
      </c>
      <c r="H83" s="493">
        <v>2</v>
      </c>
    </row>
    <row r="84" spans="2:8">
      <c r="B84" s="139" t="s">
        <v>99</v>
      </c>
      <c r="C84" s="493" t="s">
        <v>353</v>
      </c>
      <c r="D84" s="493">
        <v>7</v>
      </c>
      <c r="E84" s="493">
        <v>5</v>
      </c>
      <c r="F84" s="493">
        <v>6</v>
      </c>
      <c r="G84" s="493">
        <v>2</v>
      </c>
      <c r="H84" s="493">
        <v>2</v>
      </c>
    </row>
    <row r="85" spans="2:8">
      <c r="B85" s="139" t="s">
        <v>99</v>
      </c>
      <c r="C85" s="493" t="s">
        <v>356</v>
      </c>
      <c r="D85" s="493">
        <v>25</v>
      </c>
      <c r="E85" s="493">
        <v>34</v>
      </c>
      <c r="F85" s="493">
        <v>22</v>
      </c>
      <c r="G85" s="493">
        <v>29</v>
      </c>
      <c r="H85" s="493">
        <v>45</v>
      </c>
    </row>
    <row r="86" spans="2:8">
      <c r="B86" s="139" t="s">
        <v>99</v>
      </c>
      <c r="C86" s="493" t="s">
        <v>352</v>
      </c>
      <c r="D86" s="493">
        <v>11</v>
      </c>
      <c r="E86" s="493">
        <v>17</v>
      </c>
      <c r="F86" s="493">
        <v>23</v>
      </c>
      <c r="G86" s="493">
        <v>16</v>
      </c>
      <c r="H86" s="493">
        <v>18</v>
      </c>
    </row>
    <row r="87" spans="2:8">
      <c r="B87" s="139" t="s">
        <v>99</v>
      </c>
      <c r="C87" s="493" t="s">
        <v>350</v>
      </c>
      <c r="D87" s="493">
        <v>1</v>
      </c>
      <c r="E87" s="493">
        <v>0</v>
      </c>
      <c r="F87" s="493">
        <v>1</v>
      </c>
      <c r="G87" s="493">
        <v>1</v>
      </c>
      <c r="H87" s="493">
        <v>0</v>
      </c>
    </row>
    <row r="88" spans="2:8">
      <c r="B88" s="139" t="s">
        <v>99</v>
      </c>
      <c r="C88" s="493" t="s">
        <v>357</v>
      </c>
      <c r="D88" s="493">
        <v>19</v>
      </c>
      <c r="E88" s="493">
        <v>20</v>
      </c>
      <c r="F88" s="493">
        <v>13</v>
      </c>
      <c r="G88" s="493">
        <v>14</v>
      </c>
      <c r="H88" s="493">
        <v>12</v>
      </c>
    </row>
    <row r="89" spans="2:8">
      <c r="B89" s="139" t="s">
        <v>99</v>
      </c>
      <c r="C89" s="493" t="s">
        <v>354</v>
      </c>
      <c r="D89" s="493">
        <v>3</v>
      </c>
      <c r="E89" s="493">
        <v>4</v>
      </c>
      <c r="F89" s="493">
        <v>2</v>
      </c>
      <c r="G89" s="493">
        <v>1</v>
      </c>
      <c r="H89" s="493">
        <v>1</v>
      </c>
    </row>
    <row r="90" spans="2:8">
      <c r="B90" s="139" t="s">
        <v>99</v>
      </c>
      <c r="C90" s="493" t="s">
        <v>351</v>
      </c>
      <c r="D90" s="493">
        <v>5</v>
      </c>
      <c r="E90" s="493">
        <v>21</v>
      </c>
      <c r="F90" s="493">
        <v>15</v>
      </c>
      <c r="G90" s="493">
        <v>2</v>
      </c>
      <c r="H90" s="493">
        <v>7</v>
      </c>
    </row>
    <row r="91" spans="2:8">
      <c r="C91" s="493"/>
      <c r="D91" s="493"/>
      <c r="E91" s="493"/>
      <c r="F91" s="493"/>
      <c r="G91" s="493"/>
      <c r="H91" s="493"/>
    </row>
    <row r="92" spans="2:8">
      <c r="B92" s="139" t="s">
        <v>101</v>
      </c>
      <c r="C92" s="494" t="s">
        <v>485</v>
      </c>
      <c r="D92" s="492">
        <v>155</v>
      </c>
      <c r="E92" s="492">
        <v>146</v>
      </c>
      <c r="F92" s="492">
        <v>133</v>
      </c>
      <c r="G92" s="492">
        <v>132</v>
      </c>
      <c r="H92" s="492">
        <v>162</v>
      </c>
    </row>
    <row r="93" spans="2:8">
      <c r="B93" s="139" t="s">
        <v>101</v>
      </c>
      <c r="C93" s="493" t="s">
        <v>299</v>
      </c>
      <c r="D93" s="493">
        <v>3</v>
      </c>
      <c r="E93" s="493">
        <v>1</v>
      </c>
      <c r="F93" s="493">
        <v>4</v>
      </c>
      <c r="G93" s="493">
        <v>4</v>
      </c>
      <c r="H93" s="493">
        <v>5</v>
      </c>
    </row>
    <row r="94" spans="2:8">
      <c r="B94" s="139" t="s">
        <v>101</v>
      </c>
      <c r="C94" s="493" t="s">
        <v>364</v>
      </c>
      <c r="D94" s="493">
        <v>17</v>
      </c>
      <c r="E94" s="493">
        <v>10</v>
      </c>
      <c r="F94" s="493">
        <v>11</v>
      </c>
      <c r="G94" s="493">
        <v>11</v>
      </c>
      <c r="H94" s="493">
        <v>3</v>
      </c>
    </row>
    <row r="95" spans="2:8">
      <c r="B95" s="139" t="s">
        <v>101</v>
      </c>
      <c r="C95" s="493" t="s">
        <v>365</v>
      </c>
      <c r="D95" s="493">
        <v>6</v>
      </c>
      <c r="E95" s="493">
        <v>5</v>
      </c>
      <c r="F95" s="493">
        <v>9</v>
      </c>
      <c r="G95" s="493">
        <v>4</v>
      </c>
      <c r="H95" s="493">
        <v>12</v>
      </c>
    </row>
    <row r="96" spans="2:8">
      <c r="B96" s="139" t="s">
        <v>101</v>
      </c>
      <c r="C96" s="493" t="s">
        <v>366</v>
      </c>
      <c r="D96" s="493">
        <v>2</v>
      </c>
      <c r="E96" s="493">
        <v>1</v>
      </c>
      <c r="F96" s="493">
        <v>1</v>
      </c>
      <c r="G96" s="493">
        <v>2</v>
      </c>
      <c r="H96" s="493">
        <v>3</v>
      </c>
    </row>
    <row r="97" spans="2:8">
      <c r="B97" s="139" t="s">
        <v>101</v>
      </c>
      <c r="C97" s="493" t="s">
        <v>362</v>
      </c>
      <c r="D97" s="493">
        <v>2</v>
      </c>
      <c r="E97" s="493">
        <v>3</v>
      </c>
      <c r="F97" s="493">
        <v>7</v>
      </c>
      <c r="G97" s="493">
        <v>3</v>
      </c>
      <c r="H97" s="493">
        <v>2</v>
      </c>
    </row>
    <row r="98" spans="2:8">
      <c r="B98" s="139" t="s">
        <v>101</v>
      </c>
      <c r="C98" s="493" t="s">
        <v>361</v>
      </c>
      <c r="D98" s="493">
        <v>27</v>
      </c>
      <c r="E98" s="493">
        <v>33</v>
      </c>
      <c r="F98" s="493">
        <v>22</v>
      </c>
      <c r="G98" s="493">
        <v>16</v>
      </c>
      <c r="H98" s="493">
        <v>19</v>
      </c>
    </row>
    <row r="99" spans="2:8">
      <c r="B99" s="139" t="s">
        <v>101</v>
      </c>
      <c r="C99" s="493" t="s">
        <v>367</v>
      </c>
      <c r="D99" s="493">
        <v>6</v>
      </c>
      <c r="E99" s="493">
        <v>5</v>
      </c>
      <c r="F99" s="493">
        <v>10</v>
      </c>
      <c r="G99" s="493">
        <v>5</v>
      </c>
      <c r="H99" s="493">
        <v>7</v>
      </c>
    </row>
    <row r="100" spans="2:8">
      <c r="B100" s="139" t="s">
        <v>101</v>
      </c>
      <c r="C100" s="493" t="s">
        <v>300</v>
      </c>
      <c r="D100" s="493">
        <v>46</v>
      </c>
      <c r="E100" s="493">
        <v>36</v>
      </c>
      <c r="F100" s="493">
        <v>27</v>
      </c>
      <c r="G100" s="493">
        <v>33</v>
      </c>
      <c r="H100" s="493">
        <v>31</v>
      </c>
    </row>
    <row r="101" spans="2:8">
      <c r="B101" s="139" t="s">
        <v>101</v>
      </c>
      <c r="C101" s="493" t="s">
        <v>368</v>
      </c>
      <c r="D101" s="493">
        <v>12</v>
      </c>
      <c r="E101" s="493">
        <v>21</v>
      </c>
      <c r="F101" s="493">
        <v>21</v>
      </c>
      <c r="G101" s="493">
        <v>23</v>
      </c>
      <c r="H101" s="493">
        <v>29</v>
      </c>
    </row>
    <row r="102" spans="2:8">
      <c r="B102" s="139" t="s">
        <v>101</v>
      </c>
      <c r="C102" s="493" t="s">
        <v>363</v>
      </c>
      <c r="D102" s="493">
        <v>6</v>
      </c>
      <c r="E102" s="493">
        <v>3</v>
      </c>
      <c r="F102" s="493">
        <v>2</v>
      </c>
      <c r="G102" s="493">
        <v>3</v>
      </c>
      <c r="H102" s="493">
        <v>3</v>
      </c>
    </row>
    <row r="103" spans="2:8">
      <c r="B103" s="139" t="s">
        <v>101</v>
      </c>
      <c r="C103" s="493" t="s">
        <v>301</v>
      </c>
      <c r="D103" s="493">
        <v>0</v>
      </c>
      <c r="E103" s="493">
        <v>4</v>
      </c>
      <c r="F103" s="493">
        <v>2</v>
      </c>
      <c r="G103" s="493">
        <v>3</v>
      </c>
      <c r="H103" s="493">
        <v>6</v>
      </c>
    </row>
    <row r="104" spans="2:8">
      <c r="B104" s="139" t="s">
        <v>101</v>
      </c>
      <c r="C104" s="493" t="s">
        <v>302</v>
      </c>
      <c r="D104" s="493">
        <v>1</v>
      </c>
      <c r="E104" s="493">
        <v>3</v>
      </c>
      <c r="F104" s="493">
        <v>5</v>
      </c>
      <c r="G104" s="493">
        <v>3</v>
      </c>
      <c r="H104" s="493">
        <v>4</v>
      </c>
    </row>
    <row r="105" spans="2:8">
      <c r="B105" s="139" t="s">
        <v>101</v>
      </c>
      <c r="C105" s="495" t="s">
        <v>303</v>
      </c>
      <c r="D105" s="495">
        <v>5</v>
      </c>
      <c r="E105" s="495">
        <v>3</v>
      </c>
      <c r="F105" s="495">
        <v>12</v>
      </c>
      <c r="G105" s="495">
        <v>1</v>
      </c>
      <c r="H105" s="495">
        <v>15</v>
      </c>
    </row>
    <row r="106" spans="2:8">
      <c r="C106" s="493"/>
      <c r="D106" s="493"/>
      <c r="E106" s="493"/>
      <c r="F106" s="493"/>
      <c r="G106" s="493"/>
      <c r="H106" s="493"/>
    </row>
    <row r="107" spans="2:8">
      <c r="B107" s="139" t="s">
        <v>103</v>
      </c>
      <c r="C107" s="494" t="s">
        <v>486</v>
      </c>
      <c r="D107" s="492">
        <v>170</v>
      </c>
      <c r="E107" s="492">
        <v>230</v>
      </c>
      <c r="F107" s="492">
        <v>181</v>
      </c>
      <c r="G107" s="492">
        <v>159</v>
      </c>
      <c r="H107" s="492">
        <v>177</v>
      </c>
    </row>
    <row r="108" spans="2:8">
      <c r="B108" s="139" t="s">
        <v>103</v>
      </c>
      <c r="C108" s="493" t="s">
        <v>369</v>
      </c>
      <c r="D108" s="493">
        <v>42</v>
      </c>
      <c r="E108" s="493">
        <v>65</v>
      </c>
      <c r="F108" s="493">
        <v>49</v>
      </c>
      <c r="G108" s="493">
        <v>42</v>
      </c>
      <c r="H108" s="493">
        <v>37</v>
      </c>
    </row>
    <row r="109" spans="2:8">
      <c r="B109" s="139" t="s">
        <v>103</v>
      </c>
      <c r="C109" s="493" t="s">
        <v>371</v>
      </c>
      <c r="D109" s="493">
        <v>97</v>
      </c>
      <c r="E109" s="493">
        <v>130</v>
      </c>
      <c r="F109" s="493">
        <v>120</v>
      </c>
      <c r="G109" s="493">
        <v>86</v>
      </c>
      <c r="H109" s="493">
        <v>111</v>
      </c>
    </row>
    <row r="110" spans="2:8">
      <c r="B110" s="139" t="s">
        <v>103</v>
      </c>
      <c r="C110" s="493" t="s">
        <v>370</v>
      </c>
      <c r="D110" s="493">
        <v>14</v>
      </c>
      <c r="E110" s="493">
        <v>13</v>
      </c>
      <c r="F110" s="493">
        <v>9</v>
      </c>
      <c r="G110" s="493">
        <v>15</v>
      </c>
      <c r="H110" s="493">
        <v>16</v>
      </c>
    </row>
    <row r="111" spans="2:8">
      <c r="B111" s="139" t="s">
        <v>103</v>
      </c>
      <c r="C111" s="493" t="s">
        <v>304</v>
      </c>
      <c r="D111" s="493">
        <v>2</v>
      </c>
      <c r="E111" s="493">
        <v>2</v>
      </c>
      <c r="F111" s="493">
        <v>3</v>
      </c>
      <c r="G111" s="493">
        <v>0</v>
      </c>
      <c r="H111" s="493">
        <v>2</v>
      </c>
    </row>
    <row r="112" spans="2:8">
      <c r="B112" s="139" t="s">
        <v>103</v>
      </c>
      <c r="C112" s="493" t="s">
        <v>487</v>
      </c>
      <c r="D112" s="493">
        <v>0</v>
      </c>
      <c r="E112" s="493">
        <v>2</v>
      </c>
      <c r="F112" s="493">
        <v>0</v>
      </c>
      <c r="G112" s="493">
        <v>1</v>
      </c>
      <c r="H112" s="493">
        <v>1</v>
      </c>
    </row>
    <row r="113" spans="2:8">
      <c r="C113" s="492"/>
      <c r="D113" s="492"/>
      <c r="E113" s="492"/>
      <c r="F113" s="492"/>
      <c r="G113" s="492"/>
      <c r="H113" s="492"/>
    </row>
    <row r="114" spans="2:8">
      <c r="B114" s="139" t="s">
        <v>105</v>
      </c>
      <c r="C114" s="494" t="s">
        <v>488</v>
      </c>
      <c r="D114" s="492">
        <v>524</v>
      </c>
      <c r="E114" s="492">
        <v>705</v>
      </c>
      <c r="F114" s="492">
        <v>308</v>
      </c>
      <c r="G114" s="492">
        <v>435</v>
      </c>
      <c r="H114" s="492">
        <v>490</v>
      </c>
    </row>
    <row r="115" spans="2:8">
      <c r="B115" s="139" t="s">
        <v>105</v>
      </c>
      <c r="C115" s="493" t="s">
        <v>377</v>
      </c>
      <c r="D115" s="493">
        <v>31</v>
      </c>
      <c r="E115" s="493">
        <v>48</v>
      </c>
      <c r="F115" s="493">
        <v>77</v>
      </c>
      <c r="G115" s="493">
        <v>32</v>
      </c>
      <c r="H115" s="493">
        <v>28</v>
      </c>
    </row>
    <row r="116" spans="2:8">
      <c r="B116" s="139" t="s">
        <v>105</v>
      </c>
      <c r="C116" s="493" t="s">
        <v>373</v>
      </c>
      <c r="D116" s="493">
        <v>3</v>
      </c>
      <c r="E116" s="493">
        <v>4</v>
      </c>
      <c r="F116" s="493">
        <v>9</v>
      </c>
      <c r="G116" s="493">
        <v>1</v>
      </c>
      <c r="H116" s="493">
        <v>8</v>
      </c>
    </row>
    <row r="117" spans="2:8">
      <c r="B117" s="139" t="s">
        <v>105</v>
      </c>
      <c r="C117" s="493" t="s">
        <v>372</v>
      </c>
      <c r="D117" s="493">
        <v>11</v>
      </c>
      <c r="E117" s="493">
        <v>22</v>
      </c>
      <c r="F117" s="493">
        <v>16</v>
      </c>
      <c r="G117" s="493">
        <v>13</v>
      </c>
      <c r="H117" s="493">
        <v>6</v>
      </c>
    </row>
    <row r="118" spans="2:8">
      <c r="B118" s="139" t="s">
        <v>105</v>
      </c>
      <c r="C118" s="493" t="s">
        <v>379</v>
      </c>
      <c r="D118" s="493">
        <v>25</v>
      </c>
      <c r="E118" s="493">
        <v>23</v>
      </c>
      <c r="F118" s="493">
        <v>8</v>
      </c>
      <c r="G118" s="493">
        <v>8</v>
      </c>
      <c r="H118" s="493">
        <v>12</v>
      </c>
    </row>
    <row r="119" spans="2:8">
      <c r="B119" s="139" t="s">
        <v>105</v>
      </c>
      <c r="C119" s="493" t="s">
        <v>376</v>
      </c>
      <c r="D119" s="493">
        <v>8</v>
      </c>
      <c r="E119" s="493">
        <v>11</v>
      </c>
      <c r="F119" s="493">
        <v>2</v>
      </c>
      <c r="G119" s="493">
        <v>2</v>
      </c>
      <c r="H119" s="493">
        <v>2</v>
      </c>
    </row>
    <row r="120" spans="2:8">
      <c r="B120" s="139" t="s">
        <v>105</v>
      </c>
      <c r="C120" s="493" t="s">
        <v>489</v>
      </c>
      <c r="D120" s="493" t="s">
        <v>128</v>
      </c>
      <c r="E120" s="493" t="s">
        <v>128</v>
      </c>
      <c r="F120" s="493">
        <v>51</v>
      </c>
      <c r="G120" s="493">
        <v>0</v>
      </c>
      <c r="H120" s="493">
        <v>0</v>
      </c>
    </row>
    <row r="121" spans="2:8">
      <c r="B121" s="139" t="s">
        <v>105</v>
      </c>
      <c r="C121" s="493" t="s">
        <v>374</v>
      </c>
      <c r="D121" s="493">
        <v>18</v>
      </c>
      <c r="E121" s="493">
        <v>17</v>
      </c>
      <c r="F121" s="493">
        <v>17</v>
      </c>
      <c r="G121" s="493">
        <v>9</v>
      </c>
      <c r="H121" s="493">
        <v>16</v>
      </c>
    </row>
    <row r="122" spans="2:8">
      <c r="B122" s="139" t="s">
        <v>105</v>
      </c>
      <c r="C122" s="493" t="s">
        <v>378</v>
      </c>
      <c r="D122" s="493">
        <v>71</v>
      </c>
      <c r="E122" s="493">
        <v>89</v>
      </c>
      <c r="F122" s="493">
        <v>88</v>
      </c>
      <c r="G122" s="493">
        <v>90</v>
      </c>
      <c r="H122" s="493">
        <v>86</v>
      </c>
    </row>
    <row r="123" spans="2:8">
      <c r="B123" s="139" t="s">
        <v>105</v>
      </c>
      <c r="C123" s="493" t="s">
        <v>375</v>
      </c>
      <c r="D123" s="493">
        <v>47</v>
      </c>
      <c r="E123" s="493">
        <v>94</v>
      </c>
      <c r="F123" s="493">
        <v>40</v>
      </c>
      <c r="G123" s="493">
        <v>22</v>
      </c>
      <c r="H123" s="493">
        <v>17</v>
      </c>
    </row>
    <row r="124" spans="2:8">
      <c r="C124" s="493"/>
      <c r="D124" s="493"/>
      <c r="E124" s="493"/>
      <c r="F124" s="493"/>
      <c r="G124" s="493"/>
      <c r="H124" s="493"/>
    </row>
    <row r="125" spans="2:8">
      <c r="B125" s="139" t="s">
        <v>107</v>
      </c>
      <c r="C125" s="494" t="s">
        <v>459</v>
      </c>
      <c r="D125" s="492">
        <v>122</v>
      </c>
      <c r="E125" s="492">
        <v>108</v>
      </c>
      <c r="F125" s="492">
        <v>88</v>
      </c>
      <c r="G125" s="492">
        <v>82</v>
      </c>
      <c r="H125" s="492">
        <v>115</v>
      </c>
    </row>
    <row r="126" spans="2:8">
      <c r="B126" s="139" t="s">
        <v>107</v>
      </c>
      <c r="C126" s="493" t="s">
        <v>386</v>
      </c>
      <c r="D126" s="493">
        <v>17</v>
      </c>
      <c r="E126" s="493">
        <v>17</v>
      </c>
      <c r="F126" s="493">
        <v>18</v>
      </c>
      <c r="G126" s="493">
        <v>18</v>
      </c>
      <c r="H126" s="493">
        <v>38</v>
      </c>
    </row>
    <row r="127" spans="2:8">
      <c r="B127" s="139" t="s">
        <v>107</v>
      </c>
      <c r="C127" s="493" t="s">
        <v>385</v>
      </c>
      <c r="D127" s="493">
        <v>30</v>
      </c>
      <c r="E127" s="493">
        <v>11</v>
      </c>
      <c r="F127" s="493">
        <v>16</v>
      </c>
      <c r="G127" s="493">
        <v>12</v>
      </c>
      <c r="H127" s="493">
        <v>13</v>
      </c>
    </row>
    <row r="128" spans="2:8">
      <c r="B128" s="139" t="s">
        <v>107</v>
      </c>
      <c r="C128" s="493" t="s">
        <v>387</v>
      </c>
      <c r="D128" s="493">
        <v>22</v>
      </c>
      <c r="E128" s="493">
        <v>13</v>
      </c>
      <c r="F128" s="493">
        <v>9</v>
      </c>
      <c r="G128" s="493">
        <v>5</v>
      </c>
      <c r="H128" s="493">
        <v>22</v>
      </c>
    </row>
    <row r="129" spans="2:8">
      <c r="B129" s="139" t="s">
        <v>107</v>
      </c>
      <c r="C129" s="493" t="s">
        <v>384</v>
      </c>
      <c r="D129" s="493">
        <v>18</v>
      </c>
      <c r="E129" s="493">
        <v>23</v>
      </c>
      <c r="F129" s="493">
        <v>6</v>
      </c>
      <c r="G129" s="493">
        <v>12</v>
      </c>
      <c r="H129" s="493">
        <v>14</v>
      </c>
    </row>
    <row r="130" spans="2:8">
      <c r="B130" s="139" t="s">
        <v>107</v>
      </c>
      <c r="C130" s="497" t="s">
        <v>381</v>
      </c>
      <c r="D130" s="493">
        <v>3</v>
      </c>
      <c r="E130" s="493">
        <v>5</v>
      </c>
      <c r="F130" s="493">
        <v>6</v>
      </c>
      <c r="G130" s="493">
        <v>4</v>
      </c>
      <c r="H130" s="493">
        <v>3</v>
      </c>
    </row>
    <row r="131" spans="2:8">
      <c r="B131" s="139" t="s">
        <v>107</v>
      </c>
      <c r="C131" s="493" t="s">
        <v>382</v>
      </c>
      <c r="D131" s="493">
        <v>3</v>
      </c>
      <c r="E131" s="493">
        <v>6</v>
      </c>
      <c r="F131" s="493">
        <v>13</v>
      </c>
      <c r="G131" s="493">
        <v>7</v>
      </c>
      <c r="H131" s="493">
        <v>2</v>
      </c>
    </row>
    <row r="132" spans="2:8">
      <c r="B132" s="139" t="s">
        <v>107</v>
      </c>
      <c r="C132" s="493" t="s">
        <v>367</v>
      </c>
      <c r="D132" s="493">
        <v>3</v>
      </c>
      <c r="E132" s="493">
        <v>3</v>
      </c>
      <c r="F132" s="493">
        <v>10</v>
      </c>
      <c r="G132" s="493">
        <v>1</v>
      </c>
      <c r="H132" s="493">
        <v>1</v>
      </c>
    </row>
    <row r="133" spans="2:8">
      <c r="B133" s="139" t="s">
        <v>107</v>
      </c>
      <c r="C133" s="495" t="s">
        <v>383</v>
      </c>
      <c r="D133" s="495">
        <v>8</v>
      </c>
      <c r="E133" s="495">
        <v>11</v>
      </c>
      <c r="F133" s="495">
        <v>10</v>
      </c>
      <c r="G133" s="495">
        <v>10</v>
      </c>
      <c r="H133" s="495">
        <v>11</v>
      </c>
    </row>
    <row r="134" spans="2:8">
      <c r="C134" s="493"/>
      <c r="D134" s="493"/>
      <c r="E134" s="493"/>
      <c r="F134" s="493"/>
      <c r="G134" s="493"/>
      <c r="H134" s="493"/>
    </row>
    <row r="135" spans="2:8">
      <c r="B135" s="139" t="s">
        <v>109</v>
      </c>
      <c r="C135" s="494" t="s">
        <v>460</v>
      </c>
      <c r="D135" s="492">
        <v>193</v>
      </c>
      <c r="E135" s="492">
        <v>210</v>
      </c>
      <c r="F135" s="492">
        <v>183</v>
      </c>
      <c r="G135" s="492">
        <v>183</v>
      </c>
      <c r="H135" s="492">
        <v>206</v>
      </c>
    </row>
    <row r="136" spans="2:8">
      <c r="B136" s="139" t="s">
        <v>109</v>
      </c>
      <c r="C136" s="493" t="s">
        <v>391</v>
      </c>
      <c r="D136" s="493">
        <v>1</v>
      </c>
      <c r="E136" s="493">
        <v>5</v>
      </c>
      <c r="F136" s="493">
        <v>3</v>
      </c>
      <c r="G136" s="493">
        <v>6</v>
      </c>
      <c r="H136" s="493">
        <v>7</v>
      </c>
    </row>
    <row r="137" spans="2:8">
      <c r="B137" s="139" t="s">
        <v>109</v>
      </c>
      <c r="C137" s="493" t="s">
        <v>395</v>
      </c>
      <c r="D137" s="493">
        <v>6</v>
      </c>
      <c r="E137" s="493">
        <v>11</v>
      </c>
      <c r="F137" s="493">
        <v>9</v>
      </c>
      <c r="G137" s="493">
        <v>6</v>
      </c>
      <c r="H137" s="493">
        <v>8</v>
      </c>
    </row>
    <row r="138" spans="2:8">
      <c r="B138" s="139" t="s">
        <v>109</v>
      </c>
      <c r="C138" s="493" t="s">
        <v>392</v>
      </c>
      <c r="D138" s="493">
        <v>5</v>
      </c>
      <c r="E138" s="493">
        <v>3</v>
      </c>
      <c r="F138" s="493">
        <v>4</v>
      </c>
      <c r="G138" s="493">
        <v>3</v>
      </c>
      <c r="H138" s="493">
        <v>5</v>
      </c>
    </row>
    <row r="139" spans="2:8">
      <c r="B139" s="139" t="s">
        <v>109</v>
      </c>
      <c r="C139" s="493" t="s">
        <v>393</v>
      </c>
      <c r="D139" s="493">
        <v>48</v>
      </c>
      <c r="E139" s="493">
        <v>43</v>
      </c>
      <c r="F139" s="493">
        <v>39</v>
      </c>
      <c r="G139" s="493">
        <v>45</v>
      </c>
      <c r="H139" s="493">
        <v>26</v>
      </c>
    </row>
    <row r="140" spans="2:8">
      <c r="B140" s="139" t="s">
        <v>109</v>
      </c>
      <c r="C140" s="493" t="s">
        <v>394</v>
      </c>
      <c r="D140" s="493">
        <v>4</v>
      </c>
      <c r="E140" s="493">
        <v>3</v>
      </c>
      <c r="F140" s="493">
        <v>3</v>
      </c>
      <c r="G140" s="493">
        <v>2</v>
      </c>
      <c r="H140" s="493">
        <v>0</v>
      </c>
    </row>
    <row r="141" spans="2:8">
      <c r="B141" s="139" t="s">
        <v>109</v>
      </c>
      <c r="C141" s="497" t="s">
        <v>388</v>
      </c>
      <c r="D141" s="493">
        <v>25</v>
      </c>
      <c r="E141" s="493">
        <v>27</v>
      </c>
      <c r="F141" s="493">
        <v>19</v>
      </c>
      <c r="G141" s="493">
        <v>31</v>
      </c>
      <c r="H141" s="493">
        <v>26</v>
      </c>
    </row>
    <row r="142" spans="2:8">
      <c r="B142" s="139" t="s">
        <v>109</v>
      </c>
      <c r="C142" s="497" t="s">
        <v>389</v>
      </c>
      <c r="D142" s="493">
        <v>3</v>
      </c>
      <c r="E142" s="493">
        <v>8</v>
      </c>
      <c r="F142" s="493">
        <v>8</v>
      </c>
      <c r="G142" s="493">
        <v>5</v>
      </c>
      <c r="H142" s="493">
        <v>16</v>
      </c>
    </row>
    <row r="143" spans="2:8">
      <c r="B143" s="139" t="s">
        <v>109</v>
      </c>
      <c r="C143" s="493" t="s">
        <v>390</v>
      </c>
      <c r="D143" s="493">
        <v>10</v>
      </c>
      <c r="E143" s="493">
        <v>27</v>
      </c>
      <c r="F143" s="493">
        <v>25</v>
      </c>
      <c r="G143" s="493">
        <v>14</v>
      </c>
      <c r="H143" s="493">
        <v>16</v>
      </c>
    </row>
    <row r="144" spans="2:8">
      <c r="B144" s="139" t="s">
        <v>109</v>
      </c>
      <c r="C144" s="493" t="s">
        <v>283</v>
      </c>
      <c r="D144" s="493">
        <v>0</v>
      </c>
      <c r="E144" s="493">
        <v>1</v>
      </c>
      <c r="F144" s="493">
        <v>2</v>
      </c>
      <c r="G144" s="493">
        <v>2</v>
      </c>
      <c r="H144" s="493">
        <v>6</v>
      </c>
    </row>
    <row r="145" spans="2:8">
      <c r="B145" s="139" t="s">
        <v>109</v>
      </c>
      <c r="C145" s="495" t="s">
        <v>360</v>
      </c>
      <c r="D145" s="495">
        <v>57</v>
      </c>
      <c r="E145" s="495">
        <v>50</v>
      </c>
      <c r="F145" s="495">
        <v>71</v>
      </c>
      <c r="G145" s="495">
        <v>41</v>
      </c>
      <c r="H145" s="495">
        <v>60</v>
      </c>
    </row>
    <row r="146" spans="2:8">
      <c r="C146" s="493"/>
      <c r="D146" s="493"/>
      <c r="E146" s="493"/>
      <c r="F146" s="493"/>
      <c r="G146" s="493"/>
      <c r="H146" s="493"/>
    </row>
    <row r="147" spans="2:8">
      <c r="B147" s="139" t="s">
        <v>111</v>
      </c>
      <c r="C147" s="494" t="s">
        <v>461</v>
      </c>
      <c r="D147" s="492">
        <v>28</v>
      </c>
      <c r="E147" s="492">
        <v>33</v>
      </c>
      <c r="F147" s="492">
        <v>11</v>
      </c>
      <c r="G147" s="492">
        <v>18</v>
      </c>
      <c r="H147" s="492">
        <v>35</v>
      </c>
    </row>
    <row r="148" spans="2:8">
      <c r="B148" s="139" t="s">
        <v>111</v>
      </c>
      <c r="C148" s="493" t="s">
        <v>397</v>
      </c>
      <c r="D148" s="493">
        <v>9</v>
      </c>
      <c r="E148" s="493">
        <v>8</v>
      </c>
      <c r="F148" s="493">
        <v>5</v>
      </c>
      <c r="G148" s="493">
        <v>4</v>
      </c>
      <c r="H148" s="493">
        <v>10</v>
      </c>
    </row>
    <row r="149" spans="2:8">
      <c r="B149" s="139" t="s">
        <v>111</v>
      </c>
      <c r="C149" s="493" t="s">
        <v>399</v>
      </c>
      <c r="D149" s="493">
        <v>3</v>
      </c>
      <c r="E149" s="493">
        <v>3</v>
      </c>
      <c r="F149" s="493">
        <v>1</v>
      </c>
      <c r="G149" s="493">
        <v>3</v>
      </c>
      <c r="H149" s="493">
        <v>6</v>
      </c>
    </row>
    <row r="150" spans="2:8">
      <c r="B150" s="139" t="s">
        <v>111</v>
      </c>
      <c r="C150" s="493" t="s">
        <v>396</v>
      </c>
      <c r="D150" s="493">
        <v>8</v>
      </c>
      <c r="E150" s="493">
        <v>10</v>
      </c>
      <c r="F150" s="493">
        <v>5</v>
      </c>
      <c r="G150" s="493">
        <v>5</v>
      </c>
      <c r="H150" s="493">
        <v>9</v>
      </c>
    </row>
    <row r="151" spans="2:8">
      <c r="B151" s="139" t="s">
        <v>111</v>
      </c>
      <c r="C151" s="493" t="s">
        <v>398</v>
      </c>
      <c r="D151" s="493">
        <v>7</v>
      </c>
      <c r="E151" s="493">
        <v>7</v>
      </c>
      <c r="F151" s="493">
        <v>0</v>
      </c>
      <c r="G151" s="493">
        <v>0</v>
      </c>
      <c r="H151" s="493">
        <v>7</v>
      </c>
    </row>
    <row r="152" spans="2:8">
      <c r="B152" s="139" t="s">
        <v>111</v>
      </c>
      <c r="C152" s="495" t="s">
        <v>490</v>
      </c>
      <c r="D152" s="495">
        <v>0</v>
      </c>
      <c r="E152" s="495">
        <v>1</v>
      </c>
      <c r="F152" s="495">
        <v>0</v>
      </c>
      <c r="G152" s="495">
        <v>1</v>
      </c>
      <c r="H152" s="495">
        <v>0</v>
      </c>
    </row>
    <row r="153" spans="2:8">
      <c r="C153" s="493"/>
      <c r="D153" s="493"/>
      <c r="E153" s="493"/>
      <c r="F153" s="493"/>
      <c r="G153" s="493"/>
      <c r="H153" s="493"/>
    </row>
    <row r="154" spans="2:8">
      <c r="B154" s="139" t="s">
        <v>113</v>
      </c>
      <c r="C154" s="492" t="s">
        <v>462</v>
      </c>
      <c r="D154" s="492">
        <v>78</v>
      </c>
      <c r="E154" s="492">
        <v>88</v>
      </c>
      <c r="F154" s="492">
        <v>67</v>
      </c>
      <c r="G154" s="492">
        <v>48</v>
      </c>
      <c r="H154" s="492">
        <v>73</v>
      </c>
    </row>
    <row r="155" spans="2:8">
      <c r="B155" s="139" t="s">
        <v>113</v>
      </c>
      <c r="C155" s="493" t="s">
        <v>405</v>
      </c>
      <c r="D155" s="493">
        <v>1</v>
      </c>
      <c r="E155" s="493">
        <v>0</v>
      </c>
      <c r="F155" s="493">
        <v>1</v>
      </c>
      <c r="G155" s="493">
        <v>0</v>
      </c>
      <c r="H155" s="493">
        <v>1</v>
      </c>
    </row>
    <row r="156" spans="2:8">
      <c r="B156" s="139" t="s">
        <v>113</v>
      </c>
      <c r="C156" s="493" t="s">
        <v>491</v>
      </c>
      <c r="D156" s="493">
        <v>0</v>
      </c>
      <c r="E156" s="493">
        <v>0</v>
      </c>
      <c r="F156" s="493">
        <v>2</v>
      </c>
      <c r="G156" s="493">
        <v>1</v>
      </c>
      <c r="H156" s="493">
        <v>0</v>
      </c>
    </row>
    <row r="157" spans="2:8">
      <c r="B157" s="139" t="s">
        <v>113</v>
      </c>
      <c r="C157" s="493" t="s">
        <v>402</v>
      </c>
      <c r="D157" s="493">
        <v>18</v>
      </c>
      <c r="E157" s="493">
        <v>40</v>
      </c>
      <c r="F157" s="493">
        <v>23</v>
      </c>
      <c r="G157" s="493">
        <v>19</v>
      </c>
      <c r="H157" s="493">
        <v>24</v>
      </c>
    </row>
    <row r="158" spans="2:8">
      <c r="B158" s="139" t="s">
        <v>113</v>
      </c>
      <c r="C158" s="493" t="s">
        <v>403</v>
      </c>
      <c r="D158" s="493">
        <v>25</v>
      </c>
      <c r="E158" s="493">
        <v>28</v>
      </c>
      <c r="F158" s="493">
        <v>22</v>
      </c>
      <c r="G158" s="493">
        <v>15</v>
      </c>
      <c r="H158" s="493">
        <v>28</v>
      </c>
    </row>
    <row r="159" spans="2:8">
      <c r="B159" s="139" t="s">
        <v>113</v>
      </c>
      <c r="C159" s="493" t="s">
        <v>404</v>
      </c>
      <c r="D159" s="493">
        <v>6</v>
      </c>
      <c r="E159" s="493">
        <v>3</v>
      </c>
      <c r="F159" s="493">
        <v>1</v>
      </c>
      <c r="G159" s="493">
        <v>0</v>
      </c>
      <c r="H159" s="493">
        <v>2</v>
      </c>
    </row>
    <row r="160" spans="2:8">
      <c r="B160" s="139" t="s">
        <v>113</v>
      </c>
      <c r="C160" s="493" t="s">
        <v>401</v>
      </c>
      <c r="D160" s="493">
        <v>17</v>
      </c>
      <c r="E160" s="493">
        <v>8</v>
      </c>
      <c r="F160" s="493">
        <v>11</v>
      </c>
      <c r="G160" s="493">
        <v>8</v>
      </c>
      <c r="H160" s="493">
        <v>7</v>
      </c>
    </row>
    <row r="161" spans="2:8">
      <c r="B161" s="139" t="s">
        <v>113</v>
      </c>
      <c r="C161" s="493" t="s">
        <v>400</v>
      </c>
      <c r="D161" s="493">
        <v>2</v>
      </c>
      <c r="E161" s="493">
        <v>1</v>
      </c>
      <c r="F161" s="493">
        <v>4</v>
      </c>
      <c r="G161" s="493">
        <v>4</v>
      </c>
      <c r="H161" s="493">
        <v>7</v>
      </c>
    </row>
    <row r="162" spans="2:8">
      <c r="B162" s="139" t="s">
        <v>113</v>
      </c>
      <c r="C162" s="495" t="s">
        <v>356</v>
      </c>
      <c r="D162" s="495">
        <v>3</v>
      </c>
      <c r="E162" s="495">
        <v>4</v>
      </c>
      <c r="F162" s="495">
        <v>3</v>
      </c>
      <c r="G162" s="495">
        <v>0</v>
      </c>
      <c r="H162" s="495">
        <v>0</v>
      </c>
    </row>
    <row r="163" spans="2:8">
      <c r="C163" s="493"/>
      <c r="D163" s="493"/>
      <c r="E163" s="493"/>
      <c r="F163" s="493"/>
      <c r="G163" s="493"/>
      <c r="H163" s="493"/>
    </row>
    <row r="164" spans="2:8">
      <c r="B164" s="139" t="s">
        <v>115</v>
      </c>
      <c r="C164" s="494" t="s">
        <v>492</v>
      </c>
      <c r="D164" s="492">
        <v>60</v>
      </c>
      <c r="E164" s="492">
        <v>70</v>
      </c>
      <c r="F164" s="492">
        <v>88</v>
      </c>
      <c r="G164" s="492">
        <v>90</v>
      </c>
      <c r="H164" s="492">
        <v>61</v>
      </c>
    </row>
    <row r="165" spans="2:8">
      <c r="B165" s="139" t="s">
        <v>115</v>
      </c>
      <c r="C165" s="493" t="s">
        <v>408</v>
      </c>
      <c r="D165" s="493">
        <v>6</v>
      </c>
      <c r="E165" s="493">
        <v>9</v>
      </c>
      <c r="F165" s="493">
        <v>15</v>
      </c>
      <c r="G165" s="493">
        <v>20</v>
      </c>
      <c r="H165" s="493">
        <v>8</v>
      </c>
    </row>
    <row r="166" spans="2:8">
      <c r="B166" s="139" t="s">
        <v>115</v>
      </c>
      <c r="C166" s="493" t="s">
        <v>407</v>
      </c>
      <c r="D166" s="493">
        <v>11</v>
      </c>
      <c r="E166" s="493">
        <v>10</v>
      </c>
      <c r="F166" s="493">
        <v>22</v>
      </c>
      <c r="G166" s="493">
        <v>13</v>
      </c>
      <c r="H166" s="493">
        <v>12</v>
      </c>
    </row>
    <row r="167" spans="2:8">
      <c r="B167" s="139" t="s">
        <v>115</v>
      </c>
      <c r="C167" s="493" t="s">
        <v>345</v>
      </c>
      <c r="D167" s="493">
        <v>10</v>
      </c>
      <c r="E167" s="493">
        <v>6</v>
      </c>
      <c r="F167" s="493">
        <v>4</v>
      </c>
      <c r="G167" s="493">
        <v>3</v>
      </c>
      <c r="H167" s="493">
        <v>5</v>
      </c>
    </row>
    <row r="168" spans="2:8">
      <c r="B168" s="139" t="s">
        <v>115</v>
      </c>
      <c r="C168" s="493" t="s">
        <v>493</v>
      </c>
      <c r="D168" s="493">
        <v>1</v>
      </c>
      <c r="E168" s="493">
        <v>5</v>
      </c>
      <c r="F168" s="493">
        <v>3</v>
      </c>
      <c r="G168" s="493">
        <v>11</v>
      </c>
      <c r="H168" s="493">
        <v>3</v>
      </c>
    </row>
    <row r="169" spans="2:8">
      <c r="B169" s="139" t="s">
        <v>115</v>
      </c>
      <c r="C169" s="495" t="s">
        <v>409</v>
      </c>
      <c r="D169" s="495">
        <v>30</v>
      </c>
      <c r="E169" s="495">
        <v>39</v>
      </c>
      <c r="F169" s="495">
        <v>44</v>
      </c>
      <c r="G169" s="495">
        <v>38</v>
      </c>
      <c r="H169" s="495">
        <v>29</v>
      </c>
    </row>
    <row r="170" spans="2:8">
      <c r="C170" s="499"/>
      <c r="D170" s="499"/>
      <c r="E170" s="499"/>
      <c r="F170" s="499"/>
      <c r="G170" s="499"/>
      <c r="H170" s="499"/>
    </row>
    <row r="171" spans="2:8">
      <c r="B171" s="139" t="s">
        <v>117</v>
      </c>
      <c r="C171" s="494" t="s">
        <v>463</v>
      </c>
      <c r="D171" s="492">
        <v>139</v>
      </c>
      <c r="E171" s="492">
        <v>156</v>
      </c>
      <c r="F171" s="492">
        <v>115</v>
      </c>
      <c r="G171" s="492">
        <v>110</v>
      </c>
      <c r="H171" s="492">
        <v>116</v>
      </c>
    </row>
    <row r="172" spans="2:8">
      <c r="B172" s="139" t="s">
        <v>117</v>
      </c>
      <c r="C172" s="493" t="s">
        <v>357</v>
      </c>
      <c r="D172" s="493">
        <v>15</v>
      </c>
      <c r="E172" s="493">
        <v>22</v>
      </c>
      <c r="F172" s="493">
        <v>13</v>
      </c>
      <c r="G172" s="493">
        <v>20</v>
      </c>
      <c r="H172" s="493">
        <v>24</v>
      </c>
    </row>
    <row r="173" spans="2:8">
      <c r="B173" s="139" t="s">
        <v>117</v>
      </c>
      <c r="C173" s="493" t="s">
        <v>410</v>
      </c>
      <c r="D173" s="493">
        <v>10</v>
      </c>
      <c r="E173" s="493">
        <v>4</v>
      </c>
      <c r="F173" s="493">
        <v>9</v>
      </c>
      <c r="G173" s="493">
        <v>9</v>
      </c>
      <c r="H173" s="493">
        <v>2</v>
      </c>
    </row>
    <row r="174" spans="2:8">
      <c r="B174" s="139" t="s">
        <v>117</v>
      </c>
      <c r="C174" s="493" t="s">
        <v>414</v>
      </c>
      <c r="D174" s="493">
        <v>3</v>
      </c>
      <c r="E174" s="493">
        <v>3</v>
      </c>
      <c r="F174" s="493">
        <v>1</v>
      </c>
      <c r="G174" s="493">
        <v>3</v>
      </c>
      <c r="H174" s="493">
        <v>3</v>
      </c>
    </row>
    <row r="175" spans="2:8">
      <c r="B175" s="139" t="s">
        <v>117</v>
      </c>
      <c r="C175" s="493" t="s">
        <v>411</v>
      </c>
      <c r="D175" s="493">
        <v>4</v>
      </c>
      <c r="E175" s="493">
        <v>10</v>
      </c>
      <c r="F175" s="493">
        <v>9</v>
      </c>
      <c r="G175" s="493">
        <v>2</v>
      </c>
      <c r="H175" s="493">
        <v>6</v>
      </c>
    </row>
    <row r="176" spans="2:8">
      <c r="B176" s="139" t="s">
        <v>117</v>
      </c>
      <c r="C176" s="493" t="s">
        <v>415</v>
      </c>
      <c r="D176" s="493">
        <v>1</v>
      </c>
      <c r="E176" s="493">
        <v>2</v>
      </c>
      <c r="F176" s="493">
        <v>1</v>
      </c>
      <c r="G176" s="493">
        <v>0</v>
      </c>
      <c r="H176" s="493">
        <v>0</v>
      </c>
    </row>
    <row r="177" spans="2:8">
      <c r="B177" s="139" t="s">
        <v>117</v>
      </c>
      <c r="C177" s="493" t="s">
        <v>413</v>
      </c>
      <c r="D177" s="493">
        <v>1</v>
      </c>
      <c r="E177" s="493">
        <v>12</v>
      </c>
      <c r="F177" s="493">
        <v>9</v>
      </c>
      <c r="G177" s="493">
        <v>4</v>
      </c>
      <c r="H177" s="493">
        <v>5</v>
      </c>
    </row>
    <row r="178" spans="2:8">
      <c r="B178" s="139" t="s">
        <v>117</v>
      </c>
      <c r="C178" s="495" t="s">
        <v>412</v>
      </c>
      <c r="D178" s="495">
        <v>76</v>
      </c>
      <c r="E178" s="495">
        <v>69</v>
      </c>
      <c r="F178" s="495">
        <v>73</v>
      </c>
      <c r="G178" s="495">
        <v>33</v>
      </c>
      <c r="H178" s="495">
        <v>43</v>
      </c>
    </row>
    <row r="179" spans="2:8">
      <c r="C179" s="493"/>
      <c r="D179" s="493"/>
      <c r="E179" s="493"/>
      <c r="F179" s="493"/>
      <c r="G179" s="493"/>
      <c r="H179" s="493"/>
    </row>
    <row r="180" spans="2:8">
      <c r="B180" s="139" t="s">
        <v>119</v>
      </c>
      <c r="C180" s="494" t="s">
        <v>464</v>
      </c>
      <c r="D180" s="492">
        <v>155</v>
      </c>
      <c r="E180" s="492">
        <v>207</v>
      </c>
      <c r="F180" s="492">
        <v>221</v>
      </c>
      <c r="G180" s="492">
        <v>145</v>
      </c>
      <c r="H180" s="492">
        <v>150</v>
      </c>
    </row>
    <row r="181" spans="2:8">
      <c r="B181" s="139" t="s">
        <v>119</v>
      </c>
      <c r="C181" s="493" t="s">
        <v>416</v>
      </c>
      <c r="D181" s="493">
        <v>3</v>
      </c>
      <c r="E181" s="493">
        <v>0</v>
      </c>
      <c r="F181" s="493">
        <v>7</v>
      </c>
      <c r="G181" s="493">
        <v>8</v>
      </c>
      <c r="H181" s="493">
        <v>2</v>
      </c>
    </row>
    <row r="182" spans="2:8">
      <c r="B182" s="139" t="s">
        <v>119</v>
      </c>
      <c r="C182" s="493" t="s">
        <v>425</v>
      </c>
      <c r="D182" s="493">
        <v>9</v>
      </c>
      <c r="E182" s="493">
        <v>12</v>
      </c>
      <c r="F182" s="493">
        <v>20</v>
      </c>
      <c r="G182" s="493">
        <v>12</v>
      </c>
      <c r="H182" s="493">
        <v>5</v>
      </c>
    </row>
    <row r="183" spans="2:8">
      <c r="B183" s="139" t="s">
        <v>119</v>
      </c>
      <c r="C183" s="493" t="s">
        <v>406</v>
      </c>
      <c r="D183" s="493">
        <v>19</v>
      </c>
      <c r="E183" s="493">
        <v>17</v>
      </c>
      <c r="F183" s="493">
        <v>22</v>
      </c>
      <c r="G183" s="493">
        <v>16</v>
      </c>
      <c r="H183" s="493">
        <v>9</v>
      </c>
    </row>
    <row r="184" spans="2:8">
      <c r="B184" s="139" t="s">
        <v>119</v>
      </c>
      <c r="C184" s="493" t="s">
        <v>417</v>
      </c>
      <c r="D184" s="493">
        <v>8</v>
      </c>
      <c r="E184" s="493">
        <v>9</v>
      </c>
      <c r="F184" s="493">
        <v>9</v>
      </c>
      <c r="G184" s="493">
        <v>14</v>
      </c>
      <c r="H184" s="493">
        <v>8</v>
      </c>
    </row>
    <row r="185" spans="2:8">
      <c r="B185" s="139" t="s">
        <v>119</v>
      </c>
      <c r="C185" s="493" t="s">
        <v>375</v>
      </c>
      <c r="D185" s="493">
        <v>19</v>
      </c>
      <c r="E185" s="493">
        <v>18</v>
      </c>
      <c r="F185" s="493">
        <v>24</v>
      </c>
      <c r="G185" s="493">
        <v>14</v>
      </c>
      <c r="H185" s="493">
        <v>16</v>
      </c>
    </row>
    <row r="186" spans="2:8">
      <c r="B186" s="139" t="s">
        <v>119</v>
      </c>
      <c r="C186" s="493" t="s">
        <v>420</v>
      </c>
      <c r="D186" s="493">
        <v>0</v>
      </c>
      <c r="E186" s="493">
        <v>0</v>
      </c>
      <c r="F186" s="493">
        <v>3</v>
      </c>
      <c r="G186" s="493">
        <v>3</v>
      </c>
      <c r="H186" s="493">
        <v>2</v>
      </c>
    </row>
    <row r="187" spans="2:8">
      <c r="B187" s="139" t="s">
        <v>119</v>
      </c>
      <c r="C187" s="493" t="s">
        <v>423</v>
      </c>
      <c r="D187" s="493">
        <v>1</v>
      </c>
      <c r="E187" s="493">
        <v>4</v>
      </c>
      <c r="F187" s="493">
        <v>3</v>
      </c>
      <c r="G187" s="493">
        <v>3</v>
      </c>
      <c r="H187" s="493">
        <v>1</v>
      </c>
    </row>
    <row r="188" spans="2:8">
      <c r="B188" s="139" t="s">
        <v>119</v>
      </c>
      <c r="C188" s="493" t="s">
        <v>419</v>
      </c>
      <c r="D188" s="493">
        <v>13</v>
      </c>
      <c r="E188" s="493">
        <v>26</v>
      </c>
      <c r="F188" s="493">
        <v>10</v>
      </c>
      <c r="G188" s="493">
        <v>12</v>
      </c>
      <c r="H188" s="493">
        <v>31</v>
      </c>
    </row>
    <row r="189" spans="2:8">
      <c r="B189" s="139" t="s">
        <v>119</v>
      </c>
      <c r="C189" s="493" t="s">
        <v>418</v>
      </c>
      <c r="D189" s="493">
        <v>5</v>
      </c>
      <c r="E189" s="493">
        <v>3</v>
      </c>
      <c r="F189" s="493">
        <v>4</v>
      </c>
      <c r="G189" s="493">
        <v>2</v>
      </c>
      <c r="H189" s="493">
        <v>2</v>
      </c>
    </row>
    <row r="190" spans="2:8">
      <c r="B190" s="139" t="s">
        <v>119</v>
      </c>
      <c r="C190" s="493" t="s">
        <v>422</v>
      </c>
      <c r="D190" s="493">
        <v>31</v>
      </c>
      <c r="E190" s="493">
        <v>58</v>
      </c>
      <c r="F190" s="493">
        <v>62</v>
      </c>
      <c r="G190" s="493">
        <v>31</v>
      </c>
      <c r="H190" s="493">
        <v>37</v>
      </c>
    </row>
    <row r="191" spans="2:8">
      <c r="B191" s="139" t="s">
        <v>119</v>
      </c>
      <c r="C191" s="493" t="s">
        <v>424</v>
      </c>
      <c r="D191" s="493">
        <v>17</v>
      </c>
      <c r="E191" s="493">
        <v>15</v>
      </c>
      <c r="F191" s="493">
        <v>20</v>
      </c>
      <c r="G191" s="493">
        <v>19</v>
      </c>
      <c r="H191" s="493">
        <v>16</v>
      </c>
    </row>
    <row r="192" spans="2:8">
      <c r="B192" s="139" t="s">
        <v>119</v>
      </c>
      <c r="C192" s="493" t="s">
        <v>421</v>
      </c>
      <c r="D192" s="493">
        <v>24</v>
      </c>
      <c r="E192" s="493">
        <v>36</v>
      </c>
      <c r="F192" s="493">
        <v>32</v>
      </c>
      <c r="G192" s="493">
        <v>6</v>
      </c>
      <c r="H192" s="493">
        <v>18</v>
      </c>
    </row>
    <row r="193" spans="2:8">
      <c r="B193" s="139" t="s">
        <v>119</v>
      </c>
      <c r="C193" s="495" t="s">
        <v>395</v>
      </c>
      <c r="D193" s="495">
        <v>3</v>
      </c>
      <c r="E193" s="495">
        <v>5</v>
      </c>
      <c r="F193" s="495">
        <v>5</v>
      </c>
      <c r="G193" s="495">
        <v>1</v>
      </c>
      <c r="H193" s="495">
        <v>1</v>
      </c>
    </row>
    <row r="194" spans="2:8">
      <c r="C194" s="493"/>
      <c r="D194" s="493"/>
      <c r="E194" s="493"/>
      <c r="F194" s="493"/>
      <c r="G194" s="493"/>
      <c r="H194" s="493"/>
    </row>
    <row r="195" spans="2:8">
      <c r="B195" s="139" t="s">
        <v>104</v>
      </c>
      <c r="C195" s="494" t="s">
        <v>465</v>
      </c>
      <c r="D195" s="492">
        <v>298</v>
      </c>
      <c r="E195" s="492">
        <v>257</v>
      </c>
      <c r="F195" s="492">
        <v>276</v>
      </c>
      <c r="G195" s="492">
        <v>223</v>
      </c>
      <c r="H195" s="492">
        <v>198</v>
      </c>
    </row>
    <row r="196" spans="2:8">
      <c r="B196" s="139" t="s">
        <v>104</v>
      </c>
      <c r="C196" s="493" t="s">
        <v>430</v>
      </c>
      <c r="D196" s="493">
        <v>28</v>
      </c>
      <c r="E196" s="493">
        <v>14</v>
      </c>
      <c r="F196" s="493">
        <v>29</v>
      </c>
      <c r="G196" s="493">
        <v>9</v>
      </c>
      <c r="H196" s="493">
        <v>8</v>
      </c>
    </row>
    <row r="197" spans="2:8">
      <c r="B197" s="139" t="s">
        <v>104</v>
      </c>
      <c r="C197" s="493" t="s">
        <v>426</v>
      </c>
      <c r="D197" s="493">
        <v>8</v>
      </c>
      <c r="E197" s="493">
        <v>8</v>
      </c>
      <c r="F197" s="493">
        <v>3</v>
      </c>
      <c r="G197" s="493">
        <v>5</v>
      </c>
      <c r="H197" s="493">
        <v>6</v>
      </c>
    </row>
    <row r="198" spans="2:8">
      <c r="B198" s="139" t="s">
        <v>104</v>
      </c>
      <c r="C198" s="493" t="s">
        <v>433</v>
      </c>
      <c r="D198" s="493">
        <v>13</v>
      </c>
      <c r="E198" s="493">
        <v>9</v>
      </c>
      <c r="F198" s="493">
        <v>5</v>
      </c>
      <c r="G198" s="493">
        <v>8</v>
      </c>
      <c r="H198" s="493">
        <v>5</v>
      </c>
    </row>
    <row r="199" spans="2:8">
      <c r="B199" s="139" t="s">
        <v>104</v>
      </c>
      <c r="C199" s="493" t="s">
        <v>436</v>
      </c>
      <c r="D199" s="493">
        <v>8</v>
      </c>
      <c r="E199" s="493">
        <v>5</v>
      </c>
      <c r="F199" s="493">
        <v>5</v>
      </c>
      <c r="G199" s="493">
        <v>2</v>
      </c>
      <c r="H199" s="493">
        <v>2</v>
      </c>
    </row>
    <row r="200" spans="2:8">
      <c r="B200" s="139" t="s">
        <v>104</v>
      </c>
      <c r="C200" s="493" t="s">
        <v>428</v>
      </c>
      <c r="D200" s="493">
        <v>108</v>
      </c>
      <c r="E200" s="493">
        <v>102</v>
      </c>
      <c r="F200" s="493">
        <v>103</v>
      </c>
      <c r="G200" s="493">
        <v>108</v>
      </c>
      <c r="H200" s="493">
        <v>82</v>
      </c>
    </row>
    <row r="201" spans="2:8">
      <c r="B201" s="139" t="s">
        <v>104</v>
      </c>
      <c r="C201" s="493" t="s">
        <v>435</v>
      </c>
      <c r="D201" s="493">
        <v>22</v>
      </c>
      <c r="E201" s="493">
        <v>22</v>
      </c>
      <c r="F201" s="493">
        <v>38</v>
      </c>
      <c r="G201" s="493">
        <v>24</v>
      </c>
      <c r="H201" s="493">
        <v>33</v>
      </c>
    </row>
    <row r="202" spans="2:8">
      <c r="B202" s="139" t="s">
        <v>104</v>
      </c>
      <c r="C202" s="493" t="s">
        <v>427</v>
      </c>
      <c r="D202" s="493">
        <v>41</v>
      </c>
      <c r="E202" s="493">
        <v>22</v>
      </c>
      <c r="F202" s="493">
        <v>24</v>
      </c>
      <c r="G202" s="493">
        <v>18</v>
      </c>
      <c r="H202" s="493">
        <v>25</v>
      </c>
    </row>
    <row r="203" spans="2:8">
      <c r="B203" s="139" t="s">
        <v>104</v>
      </c>
      <c r="C203" s="493" t="s">
        <v>494</v>
      </c>
      <c r="D203" s="493">
        <v>0</v>
      </c>
      <c r="E203" s="493">
        <v>1</v>
      </c>
      <c r="F203" s="493">
        <v>0</v>
      </c>
      <c r="G203" s="493">
        <v>0</v>
      </c>
      <c r="H203" s="493">
        <v>0</v>
      </c>
    </row>
    <row r="204" spans="2:8">
      <c r="B204" s="139" t="s">
        <v>104</v>
      </c>
      <c r="C204" s="493" t="s">
        <v>434</v>
      </c>
      <c r="D204" s="493">
        <v>20</v>
      </c>
      <c r="E204" s="493">
        <v>23</v>
      </c>
      <c r="F204" s="493">
        <v>24</v>
      </c>
      <c r="G204" s="493">
        <v>15</v>
      </c>
      <c r="H204" s="493">
        <v>3</v>
      </c>
    </row>
    <row r="205" spans="2:8">
      <c r="B205" s="139" t="s">
        <v>104</v>
      </c>
      <c r="C205" s="493" t="s">
        <v>429</v>
      </c>
      <c r="D205" s="493">
        <v>13</v>
      </c>
      <c r="E205" s="493">
        <v>13</v>
      </c>
      <c r="F205" s="493">
        <v>21</v>
      </c>
      <c r="G205" s="493">
        <v>15</v>
      </c>
      <c r="H205" s="493">
        <v>20</v>
      </c>
    </row>
    <row r="206" spans="2:8">
      <c r="B206" s="139" t="s">
        <v>104</v>
      </c>
      <c r="C206" s="493" t="s">
        <v>432</v>
      </c>
      <c r="D206" s="493">
        <v>5</v>
      </c>
      <c r="E206" s="493">
        <v>13</v>
      </c>
      <c r="F206" s="493">
        <v>11</v>
      </c>
      <c r="G206" s="493">
        <v>6</v>
      </c>
      <c r="H206" s="493">
        <v>4</v>
      </c>
    </row>
    <row r="207" spans="2:8">
      <c r="B207" s="139" t="s">
        <v>104</v>
      </c>
      <c r="C207" s="498" t="s">
        <v>431</v>
      </c>
      <c r="D207" s="498">
        <v>14</v>
      </c>
      <c r="E207" s="498">
        <v>13</v>
      </c>
      <c r="F207" s="498">
        <v>13</v>
      </c>
      <c r="G207" s="498">
        <v>8</v>
      </c>
      <c r="H207" s="498">
        <v>9</v>
      </c>
    </row>
    <row r="208" spans="2:8">
      <c r="C208" s="493"/>
      <c r="D208" s="493"/>
      <c r="E208" s="493"/>
      <c r="F208" s="493"/>
      <c r="G208" s="493"/>
      <c r="H208" s="493"/>
    </row>
    <row r="209" spans="2:8">
      <c r="B209" s="139" t="s">
        <v>122</v>
      </c>
      <c r="C209" s="494" t="s">
        <v>466</v>
      </c>
      <c r="D209" s="492">
        <v>247</v>
      </c>
      <c r="E209" s="492">
        <v>228</v>
      </c>
      <c r="F209" s="492">
        <v>228</v>
      </c>
      <c r="G209" s="492">
        <v>183</v>
      </c>
      <c r="H209" s="492">
        <v>145</v>
      </c>
    </row>
    <row r="210" spans="2:8">
      <c r="B210" s="139" t="s">
        <v>122</v>
      </c>
      <c r="C210" s="493" t="s">
        <v>440</v>
      </c>
      <c r="D210" s="493">
        <v>14</v>
      </c>
      <c r="E210" s="493">
        <v>15</v>
      </c>
      <c r="F210" s="493">
        <v>18</v>
      </c>
      <c r="G210" s="493">
        <v>22</v>
      </c>
      <c r="H210" s="493">
        <v>9</v>
      </c>
    </row>
    <row r="211" spans="2:8">
      <c r="B211" s="139" t="s">
        <v>122</v>
      </c>
      <c r="C211" s="493" t="s">
        <v>442</v>
      </c>
      <c r="D211" s="493">
        <v>110</v>
      </c>
      <c r="E211" s="493">
        <v>71</v>
      </c>
      <c r="F211" s="493">
        <v>105</v>
      </c>
      <c r="G211" s="493">
        <v>59</v>
      </c>
      <c r="H211" s="493">
        <v>52</v>
      </c>
    </row>
    <row r="212" spans="2:8">
      <c r="B212" s="139" t="s">
        <v>122</v>
      </c>
      <c r="C212" s="493" t="s">
        <v>434</v>
      </c>
      <c r="D212" s="493">
        <v>30</v>
      </c>
      <c r="E212" s="493">
        <v>48</v>
      </c>
      <c r="F212" s="493">
        <v>37</v>
      </c>
      <c r="G212" s="493">
        <v>27</v>
      </c>
      <c r="H212" s="493">
        <v>25</v>
      </c>
    </row>
    <row r="213" spans="2:8">
      <c r="B213" s="139" t="s">
        <v>122</v>
      </c>
      <c r="C213" s="493" t="s">
        <v>409</v>
      </c>
      <c r="D213" s="493">
        <v>5</v>
      </c>
      <c r="E213" s="493">
        <v>2</v>
      </c>
      <c r="F213" s="493">
        <v>1</v>
      </c>
      <c r="G213" s="493">
        <v>3</v>
      </c>
      <c r="H213" s="493">
        <v>4</v>
      </c>
    </row>
    <row r="214" spans="2:8">
      <c r="B214" s="139" t="s">
        <v>122</v>
      </c>
      <c r="C214" s="493" t="s">
        <v>437</v>
      </c>
      <c r="D214" s="493">
        <v>23</v>
      </c>
      <c r="E214" s="493">
        <v>10</v>
      </c>
      <c r="F214" s="493">
        <v>24</v>
      </c>
      <c r="G214" s="493">
        <v>28</v>
      </c>
      <c r="H214" s="493">
        <v>15</v>
      </c>
    </row>
    <row r="215" spans="2:8">
      <c r="B215" s="139" t="s">
        <v>122</v>
      </c>
      <c r="C215" s="493" t="s">
        <v>438</v>
      </c>
      <c r="D215" s="493">
        <v>4</v>
      </c>
      <c r="E215" s="493">
        <v>8</v>
      </c>
      <c r="F215" s="493">
        <v>3</v>
      </c>
      <c r="G215" s="493">
        <v>1</v>
      </c>
      <c r="H215" s="493">
        <v>4</v>
      </c>
    </row>
    <row r="216" spans="2:8">
      <c r="B216" s="139" t="s">
        <v>122</v>
      </c>
      <c r="C216" s="493" t="s">
        <v>441</v>
      </c>
      <c r="D216" s="493">
        <v>2</v>
      </c>
      <c r="E216" s="493">
        <v>3</v>
      </c>
      <c r="F216" s="493">
        <v>5</v>
      </c>
      <c r="G216" s="493">
        <v>5</v>
      </c>
      <c r="H216" s="493">
        <v>2</v>
      </c>
    </row>
    <row r="217" spans="2:8">
      <c r="B217" s="139" t="s">
        <v>122</v>
      </c>
      <c r="C217" s="493" t="s">
        <v>439</v>
      </c>
      <c r="D217" s="493">
        <v>27</v>
      </c>
      <c r="E217" s="493">
        <v>38</v>
      </c>
      <c r="F217" s="493">
        <v>18</v>
      </c>
      <c r="G217" s="493">
        <v>16</v>
      </c>
      <c r="H217" s="493">
        <v>18</v>
      </c>
    </row>
    <row r="218" spans="2:8">
      <c r="B218" s="139" t="s">
        <v>122</v>
      </c>
      <c r="C218" s="495" t="s">
        <v>516</v>
      </c>
      <c r="D218" s="495" t="s">
        <v>128</v>
      </c>
      <c r="E218" s="495" t="s">
        <v>128</v>
      </c>
      <c r="F218" s="495">
        <v>17</v>
      </c>
      <c r="G218" s="495">
        <v>0</v>
      </c>
      <c r="H218" s="495">
        <v>12</v>
      </c>
    </row>
    <row r="219" spans="2:8">
      <c r="C219" s="493"/>
      <c r="D219" s="493"/>
      <c r="E219" s="493"/>
      <c r="F219" s="493"/>
      <c r="G219" s="493"/>
      <c r="H219" s="493"/>
    </row>
    <row r="220" spans="2:8">
      <c r="B220" s="139" t="s">
        <v>124</v>
      </c>
      <c r="C220" s="494" t="s">
        <v>467</v>
      </c>
      <c r="D220" s="492">
        <v>388</v>
      </c>
      <c r="E220" s="492">
        <v>365</v>
      </c>
      <c r="F220" s="492">
        <v>267</v>
      </c>
      <c r="G220" s="492">
        <v>188</v>
      </c>
      <c r="H220" s="492">
        <v>240</v>
      </c>
    </row>
    <row r="221" spans="2:8">
      <c r="B221" s="139" t="s">
        <v>124</v>
      </c>
      <c r="C221" s="493" t="s">
        <v>447</v>
      </c>
      <c r="D221" s="493">
        <v>24</v>
      </c>
      <c r="E221" s="493">
        <v>14</v>
      </c>
      <c r="F221" s="493">
        <v>21</v>
      </c>
      <c r="G221" s="493">
        <v>8</v>
      </c>
      <c r="H221" s="493">
        <v>16</v>
      </c>
    </row>
    <row r="222" spans="2:8">
      <c r="B222" s="139" t="s">
        <v>124</v>
      </c>
      <c r="C222" s="493" t="s">
        <v>446</v>
      </c>
      <c r="D222" s="493">
        <v>13</v>
      </c>
      <c r="E222" s="493">
        <v>6</v>
      </c>
      <c r="F222" s="493">
        <v>7</v>
      </c>
      <c r="G222" s="493">
        <v>3</v>
      </c>
      <c r="H222" s="493">
        <v>4</v>
      </c>
    </row>
    <row r="223" spans="2:8">
      <c r="B223" s="139" t="s">
        <v>124</v>
      </c>
      <c r="C223" s="493" t="s">
        <v>448</v>
      </c>
      <c r="D223" s="493">
        <v>2</v>
      </c>
      <c r="E223" s="493">
        <v>2</v>
      </c>
      <c r="F223" s="493">
        <v>3</v>
      </c>
      <c r="G223" s="493">
        <v>2</v>
      </c>
      <c r="H223" s="493">
        <v>5</v>
      </c>
    </row>
    <row r="224" spans="2:8">
      <c r="B224" s="139" t="s">
        <v>124</v>
      </c>
      <c r="C224" s="493" t="s">
        <v>445</v>
      </c>
      <c r="D224" s="493">
        <v>58</v>
      </c>
      <c r="E224" s="493">
        <v>85</v>
      </c>
      <c r="F224" s="493">
        <v>66</v>
      </c>
      <c r="G224" s="493">
        <v>42</v>
      </c>
      <c r="H224" s="493">
        <v>56</v>
      </c>
    </row>
    <row r="225" spans="2:8">
      <c r="B225" s="139" t="s">
        <v>124</v>
      </c>
      <c r="C225" s="493" t="s">
        <v>449</v>
      </c>
      <c r="D225" s="493">
        <v>19</v>
      </c>
      <c r="E225" s="493">
        <v>18</v>
      </c>
      <c r="F225" s="493">
        <v>11</v>
      </c>
      <c r="G225" s="493">
        <v>10</v>
      </c>
      <c r="H225" s="493">
        <v>4</v>
      </c>
    </row>
    <row r="226" spans="2:8">
      <c r="B226" s="139" t="s">
        <v>124</v>
      </c>
      <c r="C226" s="493" t="s">
        <v>296</v>
      </c>
      <c r="D226" s="493">
        <v>23</v>
      </c>
      <c r="E226" s="493">
        <v>26</v>
      </c>
      <c r="F226" s="493">
        <v>18</v>
      </c>
      <c r="G226" s="493">
        <v>11</v>
      </c>
      <c r="H226" s="493">
        <v>20</v>
      </c>
    </row>
    <row r="227" spans="2:8">
      <c r="B227" s="139" t="s">
        <v>124</v>
      </c>
      <c r="C227" s="493" t="s">
        <v>444</v>
      </c>
      <c r="D227" s="493">
        <v>11</v>
      </c>
      <c r="E227" s="493">
        <v>11</v>
      </c>
      <c r="F227" s="493">
        <v>12</v>
      </c>
      <c r="G227" s="493">
        <v>4</v>
      </c>
      <c r="H227" s="493">
        <v>5</v>
      </c>
    </row>
    <row r="228" spans="2:8">
      <c r="B228" s="139" t="s">
        <v>124</v>
      </c>
      <c r="C228" s="493" t="s">
        <v>443</v>
      </c>
      <c r="D228" s="493">
        <v>19</v>
      </c>
      <c r="E228" s="493">
        <v>25</v>
      </c>
      <c r="F228" s="493">
        <v>18</v>
      </c>
      <c r="G228" s="493">
        <v>15</v>
      </c>
      <c r="H228" s="493">
        <v>12</v>
      </c>
    </row>
    <row r="229" spans="2:8">
      <c r="B229" s="139" t="s">
        <v>124</v>
      </c>
      <c r="C229" s="495" t="s">
        <v>399</v>
      </c>
      <c r="D229" s="495">
        <v>211</v>
      </c>
      <c r="E229" s="495">
        <v>169</v>
      </c>
      <c r="F229" s="495">
        <v>111</v>
      </c>
      <c r="G229" s="495">
        <v>89</v>
      </c>
      <c r="H229" s="495">
        <v>113</v>
      </c>
    </row>
    <row r="230" spans="2:8">
      <c r="C230" s="493"/>
      <c r="D230" s="493"/>
      <c r="E230" s="493"/>
      <c r="F230" s="493"/>
      <c r="G230" s="493"/>
      <c r="H230" s="493"/>
    </row>
    <row r="231" spans="2:8">
      <c r="B231" s="139" t="s">
        <v>126</v>
      </c>
      <c r="C231" s="494" t="s">
        <v>468</v>
      </c>
      <c r="D231" s="499">
        <v>268</v>
      </c>
      <c r="E231" s="499">
        <v>379</v>
      </c>
      <c r="F231" s="499">
        <v>501</v>
      </c>
      <c r="G231" s="492">
        <v>336</v>
      </c>
      <c r="H231" s="492">
        <v>326</v>
      </c>
    </row>
    <row r="232" spans="2:8">
      <c r="B232" s="139" t="s">
        <v>126</v>
      </c>
      <c r="C232" s="495" t="s">
        <v>450</v>
      </c>
      <c r="D232" s="495">
        <v>268</v>
      </c>
      <c r="E232" s="495">
        <v>379</v>
      </c>
      <c r="F232" s="495">
        <v>501</v>
      </c>
      <c r="G232" s="495">
        <v>336</v>
      </c>
      <c r="H232" s="495">
        <v>326</v>
      </c>
    </row>
    <row r="233" spans="2:8">
      <c r="C233" s="493"/>
      <c r="D233" s="493"/>
      <c r="E233" s="493"/>
      <c r="F233" s="493"/>
      <c r="G233" s="493"/>
      <c r="H233" s="493"/>
    </row>
    <row r="234" spans="2:8">
      <c r="B234" s="139" t="s">
        <v>96</v>
      </c>
      <c r="C234" s="494" t="s">
        <v>495</v>
      </c>
      <c r="D234" s="492">
        <v>843</v>
      </c>
      <c r="E234" s="492">
        <v>750</v>
      </c>
      <c r="F234" s="492">
        <v>810</v>
      </c>
      <c r="G234" s="492">
        <v>710</v>
      </c>
      <c r="H234" s="492">
        <v>615</v>
      </c>
    </row>
    <row r="235" spans="2:8">
      <c r="B235" s="139" t="s">
        <v>96</v>
      </c>
      <c r="C235" s="493" t="s">
        <v>357</v>
      </c>
      <c r="D235" s="493">
        <v>85</v>
      </c>
      <c r="E235" s="493">
        <v>47</v>
      </c>
      <c r="F235" s="493">
        <v>77</v>
      </c>
      <c r="G235" s="493">
        <v>55</v>
      </c>
      <c r="H235" s="493">
        <v>61</v>
      </c>
    </row>
    <row r="236" spans="2:8">
      <c r="B236" s="139" t="s">
        <v>96</v>
      </c>
      <c r="C236" s="493" t="s">
        <v>429</v>
      </c>
      <c r="D236" s="493">
        <v>382</v>
      </c>
      <c r="E236" s="493">
        <v>382</v>
      </c>
      <c r="F236" s="493">
        <v>427</v>
      </c>
      <c r="G236" s="493">
        <v>402</v>
      </c>
      <c r="H236" s="493">
        <v>321</v>
      </c>
    </row>
    <row r="237" spans="2:8">
      <c r="B237" s="139" t="s">
        <v>96</v>
      </c>
      <c r="C237" s="493" t="s">
        <v>452</v>
      </c>
      <c r="D237" s="493">
        <v>117</v>
      </c>
      <c r="E237" s="493">
        <v>78</v>
      </c>
      <c r="F237" s="493">
        <v>73</v>
      </c>
      <c r="G237" s="493">
        <v>69</v>
      </c>
      <c r="H237" s="493">
        <v>61</v>
      </c>
    </row>
    <row r="238" spans="2:8">
      <c r="B238" s="139" t="s">
        <v>96</v>
      </c>
      <c r="C238" s="493" t="s">
        <v>292</v>
      </c>
      <c r="D238" s="493">
        <v>122</v>
      </c>
      <c r="E238" s="493">
        <v>123</v>
      </c>
      <c r="F238" s="493">
        <v>125</v>
      </c>
      <c r="G238" s="493">
        <v>94</v>
      </c>
      <c r="H238" s="493">
        <v>98</v>
      </c>
    </row>
    <row r="239" spans="2:8">
      <c r="B239" s="139" t="s">
        <v>96</v>
      </c>
      <c r="C239" s="493" t="s">
        <v>453</v>
      </c>
      <c r="D239" s="493">
        <v>39</v>
      </c>
      <c r="E239" s="493">
        <v>51</v>
      </c>
      <c r="F239" s="493">
        <v>40</v>
      </c>
      <c r="G239" s="493">
        <v>26</v>
      </c>
      <c r="H239" s="493">
        <v>21</v>
      </c>
    </row>
    <row r="240" spans="2:8">
      <c r="B240" s="139" t="s">
        <v>96</v>
      </c>
      <c r="C240" s="493" t="s">
        <v>517</v>
      </c>
      <c r="D240" s="667" t="s">
        <v>128</v>
      </c>
      <c r="E240" s="667" t="s">
        <v>128</v>
      </c>
      <c r="F240" s="493">
        <v>18</v>
      </c>
      <c r="G240" s="493">
        <v>23</v>
      </c>
      <c r="H240" s="493">
        <v>12</v>
      </c>
    </row>
    <row r="241" spans="2:8">
      <c r="B241" s="139" t="s">
        <v>96</v>
      </c>
      <c r="C241" s="500" t="s">
        <v>451</v>
      </c>
      <c r="D241" s="500">
        <v>44</v>
      </c>
      <c r="E241" s="500">
        <v>37</v>
      </c>
      <c r="F241" s="500">
        <v>50</v>
      </c>
      <c r="G241" s="500">
        <v>31</v>
      </c>
      <c r="H241" s="500">
        <v>30</v>
      </c>
    </row>
    <row r="242" spans="2:8" ht="26.25" customHeight="1">
      <c r="C242" s="786" t="s">
        <v>497</v>
      </c>
      <c r="D242" s="786"/>
      <c r="E242" s="786"/>
      <c r="F242" s="507"/>
      <c r="G242" s="507"/>
      <c r="H242" s="507"/>
    </row>
    <row r="243" spans="2:8" ht="20.25" customHeight="1">
      <c r="C243" s="666" t="s">
        <v>56</v>
      </c>
      <c r="D243" s="501"/>
      <c r="E243" s="502"/>
      <c r="F243" s="508"/>
      <c r="G243" s="508"/>
      <c r="H243" s="508" t="s">
        <v>57</v>
      </c>
    </row>
    <row r="244" spans="2:8">
      <c r="C244" s="503"/>
      <c r="D244" s="503"/>
      <c r="E244" s="503"/>
      <c r="F244" s="503"/>
      <c r="G244" s="503"/>
      <c r="H244" s="503"/>
    </row>
    <row r="245" spans="2:8">
      <c r="C245" s="503"/>
      <c r="D245" s="503"/>
      <c r="E245" s="503"/>
      <c r="F245" s="503"/>
      <c r="G245" s="503"/>
      <c r="H245" s="503"/>
    </row>
    <row r="246" spans="2:8">
      <c r="C246" s="503"/>
      <c r="D246" s="503"/>
      <c r="E246" s="503"/>
      <c r="F246" s="503"/>
      <c r="G246" s="503"/>
      <c r="H246" s="503"/>
    </row>
    <row r="247" spans="2:8">
      <c r="C247" s="503"/>
      <c r="D247" s="503"/>
      <c r="E247" s="503"/>
      <c r="F247" s="503"/>
      <c r="G247" s="503"/>
      <c r="H247" s="503"/>
    </row>
    <row r="248" spans="2:8">
      <c r="C248" s="503"/>
      <c r="D248" s="503"/>
      <c r="E248" s="503"/>
      <c r="F248" s="503"/>
      <c r="G248" s="503"/>
      <c r="H248" s="503"/>
    </row>
    <row r="249" spans="2:8">
      <c r="C249" s="503"/>
      <c r="D249" s="503"/>
      <c r="E249" s="503"/>
      <c r="F249" s="503"/>
      <c r="G249" s="503"/>
      <c r="H249" s="503"/>
    </row>
    <row r="250" spans="2:8">
      <c r="C250" s="503"/>
      <c r="D250" s="503"/>
      <c r="E250" s="503"/>
      <c r="F250" s="503"/>
      <c r="G250" s="503"/>
      <c r="H250" s="503"/>
    </row>
    <row r="251" spans="2:8">
      <c r="C251" s="503"/>
      <c r="D251" s="503"/>
      <c r="E251" s="503"/>
      <c r="F251" s="503"/>
      <c r="G251" s="503"/>
      <c r="H251" s="503"/>
    </row>
    <row r="252" spans="2:8">
      <c r="C252" s="503"/>
      <c r="D252" s="503"/>
      <c r="E252" s="503"/>
      <c r="F252" s="503"/>
      <c r="G252" s="503"/>
      <c r="H252" s="503"/>
    </row>
    <row r="253" spans="2:8">
      <c r="C253" s="503"/>
      <c r="D253" s="503"/>
      <c r="E253" s="503"/>
      <c r="F253" s="503"/>
      <c r="G253" s="503"/>
      <c r="H253" s="503"/>
    </row>
    <row r="254" spans="2:8">
      <c r="C254" s="503"/>
      <c r="D254" s="503"/>
      <c r="E254" s="503"/>
      <c r="F254" s="503"/>
      <c r="G254" s="503"/>
      <c r="H254" s="503"/>
    </row>
    <row r="255" spans="2:8">
      <c r="C255" s="503"/>
      <c r="D255" s="503"/>
      <c r="E255" s="503"/>
      <c r="F255" s="503"/>
      <c r="G255" s="503"/>
      <c r="H255" s="503"/>
    </row>
    <row r="256" spans="2:8">
      <c r="C256" s="503"/>
      <c r="D256" s="503"/>
      <c r="E256" s="503"/>
      <c r="F256" s="503"/>
      <c r="G256" s="503"/>
      <c r="H256" s="503"/>
    </row>
    <row r="257" spans="3:8">
      <c r="C257" s="503"/>
      <c r="D257" s="503"/>
      <c r="E257" s="503"/>
      <c r="F257" s="503"/>
      <c r="G257" s="503"/>
      <c r="H257" s="503"/>
    </row>
    <row r="258" spans="3:8">
      <c r="C258" s="503"/>
      <c r="D258" s="503"/>
      <c r="E258" s="503"/>
      <c r="F258" s="503"/>
      <c r="G258" s="503"/>
      <c r="H258" s="503"/>
    </row>
    <row r="259" spans="3:8">
      <c r="C259" s="503"/>
      <c r="D259" s="503"/>
      <c r="E259" s="503"/>
      <c r="F259" s="503"/>
      <c r="G259" s="503"/>
      <c r="H259" s="503"/>
    </row>
    <row r="260" spans="3:8">
      <c r="C260" s="503"/>
      <c r="D260" s="503"/>
      <c r="E260" s="503"/>
      <c r="F260" s="503"/>
      <c r="G260" s="503"/>
      <c r="H260" s="503"/>
    </row>
    <row r="261" spans="3:8">
      <c r="C261" s="503"/>
      <c r="D261" s="503"/>
      <c r="E261" s="503"/>
      <c r="F261" s="503"/>
      <c r="G261" s="503"/>
      <c r="H261" s="503"/>
    </row>
    <row r="262" spans="3:8">
      <c r="C262" s="503"/>
      <c r="D262" s="503"/>
      <c r="E262" s="503"/>
      <c r="F262" s="503"/>
      <c r="G262" s="503"/>
      <c r="H262" s="503"/>
    </row>
    <row r="263" spans="3:8">
      <c r="C263" s="503"/>
      <c r="D263" s="503"/>
      <c r="E263" s="503"/>
      <c r="F263" s="503"/>
      <c r="G263" s="503"/>
      <c r="H263" s="503"/>
    </row>
    <row r="264" spans="3:8">
      <c r="C264" s="503"/>
      <c r="D264" s="503"/>
      <c r="E264" s="503"/>
      <c r="F264" s="503"/>
      <c r="G264" s="503"/>
      <c r="H264" s="503"/>
    </row>
    <row r="265" spans="3:8">
      <c r="C265" s="503"/>
      <c r="D265" s="503"/>
      <c r="E265" s="503"/>
      <c r="F265" s="503"/>
      <c r="G265" s="503"/>
      <c r="H265" s="503"/>
    </row>
    <row r="266" spans="3:8">
      <c r="C266" s="503"/>
      <c r="D266" s="503"/>
      <c r="E266" s="503"/>
      <c r="F266" s="503"/>
      <c r="G266" s="503"/>
      <c r="H266" s="503"/>
    </row>
    <row r="267" spans="3:8">
      <c r="C267" s="503"/>
      <c r="D267" s="503"/>
      <c r="E267" s="503"/>
      <c r="F267" s="503"/>
      <c r="G267" s="503"/>
      <c r="H267" s="503"/>
    </row>
    <row r="268" spans="3:8">
      <c r="C268" s="503"/>
      <c r="D268" s="503"/>
      <c r="E268" s="503"/>
      <c r="F268" s="503"/>
      <c r="G268" s="503"/>
      <c r="H268" s="503"/>
    </row>
    <row r="269" spans="3:8">
      <c r="C269" s="503"/>
      <c r="D269" s="503"/>
      <c r="E269" s="503"/>
      <c r="F269" s="503"/>
      <c r="G269" s="503"/>
      <c r="H269" s="503"/>
    </row>
    <row r="270" spans="3:8">
      <c r="C270" s="503"/>
      <c r="D270" s="503"/>
      <c r="E270" s="503"/>
      <c r="F270" s="503"/>
      <c r="G270" s="503"/>
      <c r="H270" s="503"/>
    </row>
    <row r="271" spans="3:8">
      <c r="C271" s="503"/>
      <c r="D271" s="503"/>
      <c r="E271" s="503"/>
      <c r="F271" s="503"/>
      <c r="G271" s="503"/>
      <c r="H271" s="503"/>
    </row>
    <row r="272" spans="3:8">
      <c r="C272" s="503"/>
      <c r="D272" s="503"/>
      <c r="E272" s="503"/>
      <c r="F272" s="503"/>
      <c r="G272" s="503"/>
      <c r="H272" s="503"/>
    </row>
    <row r="273" spans="3:8">
      <c r="C273" s="503"/>
      <c r="D273" s="503"/>
      <c r="E273" s="503"/>
      <c r="F273" s="503"/>
      <c r="G273" s="503"/>
      <c r="H273" s="503"/>
    </row>
    <row r="274" spans="3:8">
      <c r="C274" s="503"/>
      <c r="D274" s="503"/>
      <c r="E274" s="503"/>
      <c r="F274" s="503"/>
      <c r="G274" s="503"/>
      <c r="H274" s="503"/>
    </row>
    <row r="275" spans="3:8">
      <c r="C275" s="503"/>
      <c r="D275" s="503"/>
      <c r="E275" s="503"/>
      <c r="F275" s="503"/>
      <c r="G275" s="503"/>
      <c r="H275" s="503"/>
    </row>
    <row r="276" spans="3:8">
      <c r="C276" s="503"/>
      <c r="D276" s="503"/>
      <c r="E276" s="503"/>
      <c r="F276" s="503"/>
      <c r="G276" s="503"/>
      <c r="H276" s="503"/>
    </row>
    <row r="277" spans="3:8">
      <c r="C277" s="503"/>
      <c r="D277" s="503"/>
      <c r="E277" s="503"/>
      <c r="F277" s="503"/>
      <c r="G277" s="503"/>
      <c r="H277" s="503"/>
    </row>
    <row r="278" spans="3:8">
      <c r="C278" s="503"/>
      <c r="D278" s="503"/>
      <c r="E278" s="503"/>
      <c r="F278" s="503"/>
      <c r="G278" s="503"/>
      <c r="H278" s="503"/>
    </row>
    <row r="279" spans="3:8">
      <c r="C279" s="503"/>
      <c r="D279" s="503"/>
      <c r="E279" s="503"/>
      <c r="F279" s="503"/>
      <c r="G279" s="503"/>
      <c r="H279" s="503"/>
    </row>
    <row r="280" spans="3:8">
      <c r="C280" s="503"/>
      <c r="D280" s="503"/>
      <c r="E280" s="503"/>
      <c r="F280" s="503"/>
      <c r="G280" s="503"/>
      <c r="H280" s="503"/>
    </row>
    <row r="281" spans="3:8">
      <c r="C281" s="503"/>
      <c r="D281" s="503"/>
      <c r="E281" s="503"/>
      <c r="F281" s="503"/>
      <c r="G281" s="503"/>
      <c r="H281" s="503"/>
    </row>
    <row r="282" spans="3:8">
      <c r="C282" s="503"/>
      <c r="D282" s="503"/>
      <c r="E282" s="503"/>
      <c r="F282" s="503"/>
      <c r="G282" s="503"/>
      <c r="H282" s="503"/>
    </row>
    <row r="283" spans="3:8">
      <c r="C283" s="503"/>
      <c r="D283" s="503"/>
      <c r="E283" s="503"/>
      <c r="F283" s="503"/>
      <c r="G283" s="503"/>
      <c r="H283" s="503"/>
    </row>
    <row r="284" spans="3:8">
      <c r="C284" s="503"/>
      <c r="D284" s="503"/>
      <c r="E284" s="503"/>
      <c r="F284" s="503"/>
      <c r="G284" s="503"/>
      <c r="H284" s="503"/>
    </row>
    <row r="285" spans="3:8">
      <c r="C285" s="503"/>
      <c r="D285" s="503"/>
      <c r="E285" s="503"/>
      <c r="F285" s="503"/>
      <c r="G285" s="503"/>
      <c r="H285" s="503"/>
    </row>
    <row r="286" spans="3:8">
      <c r="C286" s="503"/>
      <c r="D286" s="503"/>
      <c r="E286" s="503"/>
      <c r="F286" s="503"/>
      <c r="G286" s="503"/>
      <c r="H286" s="503"/>
    </row>
    <row r="287" spans="3:8">
      <c r="C287" s="503"/>
      <c r="D287" s="503"/>
      <c r="E287" s="503"/>
      <c r="F287" s="503"/>
      <c r="G287" s="503"/>
      <c r="H287" s="503"/>
    </row>
    <row r="288" spans="3:8">
      <c r="C288" s="503"/>
      <c r="D288" s="503"/>
      <c r="E288" s="503"/>
      <c r="F288" s="503"/>
      <c r="G288" s="503"/>
      <c r="H288" s="503"/>
    </row>
    <row r="289" spans="3:8">
      <c r="C289" s="503"/>
      <c r="D289" s="503"/>
      <c r="E289" s="503"/>
      <c r="F289" s="503"/>
      <c r="G289" s="503"/>
      <c r="H289" s="503"/>
    </row>
    <row r="290" spans="3:8">
      <c r="C290" s="503"/>
      <c r="D290" s="503"/>
      <c r="E290" s="503"/>
      <c r="F290" s="503"/>
      <c r="G290" s="503"/>
      <c r="H290" s="503"/>
    </row>
    <row r="291" spans="3:8">
      <c r="C291" s="503"/>
      <c r="D291" s="503"/>
      <c r="E291" s="503"/>
      <c r="F291" s="503"/>
      <c r="G291" s="503"/>
      <c r="H291" s="503"/>
    </row>
    <row r="292" spans="3:8">
      <c r="C292" s="503"/>
      <c r="D292" s="503"/>
      <c r="E292" s="503"/>
      <c r="F292" s="503"/>
      <c r="G292" s="503"/>
      <c r="H292" s="503"/>
    </row>
    <row r="293" spans="3:8">
      <c r="C293" s="503"/>
      <c r="D293" s="503"/>
      <c r="E293" s="503"/>
      <c r="F293" s="503"/>
      <c r="G293" s="503"/>
      <c r="H293" s="503"/>
    </row>
    <row r="294" spans="3:8">
      <c r="C294" s="503"/>
      <c r="D294" s="503"/>
      <c r="E294" s="503"/>
      <c r="F294" s="503"/>
      <c r="G294" s="503"/>
      <c r="H294" s="503"/>
    </row>
    <row r="295" spans="3:8">
      <c r="C295" s="503"/>
      <c r="D295" s="503"/>
      <c r="E295" s="503"/>
      <c r="F295" s="503"/>
      <c r="G295" s="503"/>
      <c r="H295" s="503"/>
    </row>
    <row r="296" spans="3:8">
      <c r="C296" s="503"/>
      <c r="D296" s="503"/>
      <c r="E296" s="503"/>
      <c r="F296" s="503"/>
      <c r="G296" s="503"/>
      <c r="H296" s="503"/>
    </row>
    <row r="297" spans="3:8">
      <c r="C297" s="503"/>
      <c r="D297" s="503"/>
      <c r="E297" s="503"/>
      <c r="F297" s="503"/>
      <c r="G297" s="503"/>
      <c r="H297" s="503"/>
    </row>
    <row r="298" spans="3:8">
      <c r="C298" s="503"/>
      <c r="D298" s="503"/>
      <c r="E298" s="503"/>
      <c r="F298" s="503"/>
      <c r="G298" s="503"/>
      <c r="H298" s="503"/>
    </row>
    <row r="299" spans="3:8">
      <c r="C299" s="503"/>
      <c r="D299" s="503"/>
      <c r="E299" s="503"/>
      <c r="F299" s="503"/>
      <c r="G299" s="503"/>
      <c r="H299" s="503"/>
    </row>
    <row r="300" spans="3:8">
      <c r="C300" s="503"/>
      <c r="D300" s="503"/>
      <c r="E300" s="503"/>
      <c r="F300" s="503"/>
      <c r="G300" s="503"/>
      <c r="H300" s="503"/>
    </row>
    <row r="301" spans="3:8">
      <c r="C301" s="503"/>
      <c r="D301" s="503"/>
      <c r="E301" s="503"/>
      <c r="F301" s="503"/>
      <c r="G301" s="503"/>
      <c r="H301" s="503"/>
    </row>
    <row r="302" spans="3:8">
      <c r="C302" s="503"/>
      <c r="D302" s="503"/>
      <c r="E302" s="503"/>
      <c r="F302" s="503"/>
      <c r="G302" s="503"/>
      <c r="H302" s="503"/>
    </row>
    <row r="303" spans="3:8">
      <c r="C303" s="503"/>
      <c r="D303" s="503"/>
      <c r="E303" s="503"/>
      <c r="F303" s="503"/>
      <c r="G303" s="503"/>
      <c r="H303" s="503"/>
    </row>
    <row r="304" spans="3:8">
      <c r="C304" s="503"/>
      <c r="D304" s="503"/>
      <c r="E304" s="503"/>
      <c r="F304" s="503"/>
      <c r="G304" s="503"/>
      <c r="H304" s="503"/>
    </row>
    <row r="305" spans="3:8">
      <c r="C305" s="503"/>
      <c r="D305" s="503"/>
      <c r="E305" s="503"/>
      <c r="F305" s="503"/>
      <c r="G305" s="503"/>
      <c r="H305" s="503"/>
    </row>
    <row r="306" spans="3:8">
      <c r="C306" s="503"/>
      <c r="D306" s="503"/>
      <c r="E306" s="503"/>
      <c r="F306" s="503"/>
      <c r="G306" s="503"/>
      <c r="H306" s="503"/>
    </row>
    <row r="307" spans="3:8">
      <c r="C307" s="503"/>
      <c r="D307" s="503"/>
      <c r="E307" s="503"/>
      <c r="F307" s="503"/>
      <c r="G307" s="503"/>
      <c r="H307" s="503"/>
    </row>
    <row r="308" spans="3:8">
      <c r="C308" s="503"/>
      <c r="D308" s="503"/>
      <c r="E308" s="503"/>
      <c r="F308" s="503"/>
      <c r="G308" s="503"/>
      <c r="H308" s="503"/>
    </row>
    <row r="309" spans="3:8">
      <c r="C309" s="503"/>
      <c r="D309" s="503"/>
      <c r="E309" s="503"/>
      <c r="F309" s="503"/>
      <c r="G309" s="503"/>
      <c r="H309" s="503"/>
    </row>
    <row r="310" spans="3:8">
      <c r="C310" s="503"/>
      <c r="D310" s="503"/>
      <c r="E310" s="503"/>
      <c r="F310" s="503"/>
      <c r="G310" s="503"/>
      <c r="H310" s="503"/>
    </row>
    <row r="311" spans="3:8">
      <c r="C311" s="503"/>
      <c r="D311" s="503"/>
      <c r="E311" s="503"/>
      <c r="F311" s="503"/>
      <c r="G311" s="503"/>
      <c r="H311" s="503"/>
    </row>
    <row r="312" spans="3:8">
      <c r="C312" s="503"/>
      <c r="D312" s="503"/>
      <c r="E312" s="503"/>
      <c r="F312" s="503"/>
      <c r="G312" s="503"/>
      <c r="H312" s="503"/>
    </row>
    <row r="313" spans="3:8">
      <c r="C313" s="503"/>
      <c r="D313" s="503"/>
      <c r="E313" s="503"/>
      <c r="F313" s="503"/>
      <c r="G313" s="503"/>
      <c r="H313" s="503"/>
    </row>
    <row r="314" spans="3:8">
      <c r="C314" s="503"/>
      <c r="D314" s="503"/>
      <c r="E314" s="503"/>
      <c r="F314" s="503"/>
      <c r="G314" s="503"/>
      <c r="H314" s="503"/>
    </row>
    <row r="315" spans="3:8">
      <c r="C315" s="503"/>
      <c r="D315" s="503"/>
      <c r="E315" s="503"/>
      <c r="F315" s="503"/>
      <c r="G315" s="503"/>
      <c r="H315" s="503"/>
    </row>
    <row r="316" spans="3:8">
      <c r="C316" s="503"/>
      <c r="D316" s="503"/>
      <c r="E316" s="503"/>
      <c r="F316" s="503"/>
      <c r="G316" s="503"/>
      <c r="H316" s="503"/>
    </row>
    <row r="317" spans="3:8">
      <c r="C317" s="503"/>
      <c r="D317" s="503"/>
      <c r="E317" s="503"/>
      <c r="F317" s="503"/>
      <c r="G317" s="503"/>
      <c r="H317" s="503"/>
    </row>
    <row r="318" spans="3:8">
      <c r="C318" s="503"/>
      <c r="D318" s="503"/>
      <c r="E318" s="503"/>
      <c r="F318" s="503"/>
      <c r="G318" s="503"/>
      <c r="H318" s="503"/>
    </row>
    <row r="319" spans="3:8">
      <c r="C319" s="503"/>
      <c r="D319" s="503"/>
      <c r="E319" s="503"/>
      <c r="F319" s="503"/>
      <c r="G319" s="503"/>
      <c r="H319" s="503"/>
    </row>
    <row r="320" spans="3:8">
      <c r="C320" s="503"/>
      <c r="D320" s="503"/>
      <c r="E320" s="503"/>
      <c r="F320" s="503"/>
      <c r="G320" s="503"/>
      <c r="H320" s="503"/>
    </row>
    <row r="321" spans="3:8">
      <c r="C321" s="503"/>
      <c r="D321" s="503"/>
      <c r="E321" s="503"/>
      <c r="F321" s="503"/>
      <c r="G321" s="503"/>
      <c r="H321" s="503"/>
    </row>
    <row r="322" spans="3:8">
      <c r="C322" s="503"/>
      <c r="D322" s="503"/>
      <c r="E322" s="503"/>
      <c r="F322" s="503"/>
      <c r="G322" s="503"/>
      <c r="H322" s="503"/>
    </row>
    <row r="323" spans="3:8">
      <c r="C323" s="503"/>
      <c r="D323" s="503"/>
      <c r="E323" s="503"/>
      <c r="F323" s="503"/>
      <c r="G323" s="503"/>
      <c r="H323" s="503"/>
    </row>
    <row r="324" spans="3:8">
      <c r="C324" s="503"/>
      <c r="D324" s="503"/>
      <c r="E324" s="503"/>
      <c r="F324" s="503"/>
      <c r="G324" s="503"/>
      <c r="H324" s="503"/>
    </row>
    <row r="325" spans="3:8">
      <c r="C325" s="503"/>
      <c r="D325" s="503"/>
      <c r="E325" s="503"/>
      <c r="F325" s="503"/>
      <c r="G325" s="503"/>
      <c r="H325" s="503"/>
    </row>
    <row r="326" spans="3:8">
      <c r="C326" s="503"/>
      <c r="D326" s="503"/>
      <c r="E326" s="503"/>
      <c r="F326" s="503"/>
      <c r="G326" s="503"/>
      <c r="H326" s="503"/>
    </row>
    <row r="327" spans="3:8">
      <c r="C327" s="503"/>
      <c r="D327" s="503"/>
      <c r="E327" s="503"/>
      <c r="F327" s="503"/>
      <c r="G327" s="503"/>
      <c r="H327" s="503"/>
    </row>
    <row r="328" spans="3:8">
      <c r="C328" s="503"/>
      <c r="D328" s="503"/>
      <c r="E328" s="503"/>
      <c r="F328" s="503"/>
      <c r="G328" s="503"/>
      <c r="H328" s="503"/>
    </row>
    <row r="329" spans="3:8">
      <c r="C329" s="503"/>
      <c r="D329" s="503"/>
      <c r="E329" s="503"/>
      <c r="F329" s="503"/>
      <c r="G329" s="503"/>
      <c r="H329" s="503"/>
    </row>
    <row r="330" spans="3:8">
      <c r="C330" s="503"/>
      <c r="D330" s="503"/>
      <c r="E330" s="503"/>
      <c r="F330" s="503"/>
      <c r="G330" s="503"/>
      <c r="H330" s="503"/>
    </row>
    <row r="331" spans="3:8">
      <c r="C331" s="503"/>
      <c r="D331" s="503"/>
      <c r="E331" s="503"/>
      <c r="F331" s="503"/>
      <c r="G331" s="503"/>
      <c r="H331" s="503"/>
    </row>
    <row r="332" spans="3:8">
      <c r="C332" s="503"/>
      <c r="D332" s="503"/>
      <c r="E332" s="503"/>
      <c r="F332" s="503"/>
      <c r="G332" s="503"/>
      <c r="H332" s="503"/>
    </row>
    <row r="333" spans="3:8">
      <c r="C333" s="503"/>
      <c r="D333" s="503"/>
      <c r="E333" s="503"/>
      <c r="F333" s="503"/>
      <c r="G333" s="503"/>
      <c r="H333" s="503"/>
    </row>
    <row r="334" spans="3:8">
      <c r="C334" s="503"/>
      <c r="D334" s="503"/>
      <c r="E334" s="503"/>
      <c r="F334" s="503"/>
      <c r="G334" s="503"/>
      <c r="H334" s="503"/>
    </row>
    <row r="335" spans="3:8">
      <c r="C335" s="503"/>
      <c r="D335" s="503"/>
      <c r="E335" s="503"/>
      <c r="F335" s="503"/>
      <c r="G335" s="503"/>
      <c r="H335" s="503"/>
    </row>
    <row r="336" spans="3:8">
      <c r="C336" s="503"/>
      <c r="D336" s="503"/>
      <c r="E336" s="503"/>
      <c r="F336" s="503"/>
      <c r="G336" s="503"/>
      <c r="H336" s="503"/>
    </row>
    <row r="337" spans="3:8">
      <c r="C337" s="503"/>
      <c r="D337" s="503"/>
      <c r="E337" s="503"/>
      <c r="F337" s="503"/>
      <c r="G337" s="503"/>
      <c r="H337" s="503"/>
    </row>
    <row r="338" spans="3:8">
      <c r="C338" s="503"/>
      <c r="D338" s="503"/>
      <c r="E338" s="503"/>
      <c r="F338" s="503"/>
      <c r="G338" s="503"/>
      <c r="H338" s="503"/>
    </row>
    <row r="339" spans="3:8">
      <c r="C339" s="503"/>
      <c r="D339" s="503"/>
      <c r="E339" s="503"/>
      <c r="F339" s="503"/>
      <c r="G339" s="503"/>
      <c r="H339" s="503"/>
    </row>
    <row r="340" spans="3:8">
      <c r="C340" s="503"/>
      <c r="D340" s="503"/>
      <c r="E340" s="503"/>
      <c r="F340" s="503"/>
      <c r="G340" s="503"/>
      <c r="H340" s="503"/>
    </row>
    <row r="341" spans="3:8">
      <c r="C341" s="503"/>
      <c r="D341" s="503"/>
      <c r="E341" s="503"/>
      <c r="F341" s="503"/>
      <c r="G341" s="503"/>
      <c r="H341" s="503"/>
    </row>
    <row r="342" spans="3:8">
      <c r="C342" s="503"/>
      <c r="D342" s="503"/>
      <c r="E342" s="503"/>
      <c r="F342" s="503"/>
      <c r="G342" s="503"/>
      <c r="H342" s="503"/>
    </row>
    <row r="343" spans="3:8">
      <c r="C343" s="503"/>
      <c r="D343" s="503"/>
      <c r="E343" s="503"/>
      <c r="F343" s="503"/>
      <c r="G343" s="503"/>
      <c r="H343" s="503"/>
    </row>
    <row r="344" spans="3:8">
      <c r="C344" s="503"/>
      <c r="D344" s="503"/>
      <c r="E344" s="503"/>
      <c r="F344" s="503"/>
      <c r="G344" s="503"/>
      <c r="H344" s="503"/>
    </row>
    <row r="345" spans="3:8">
      <c r="C345" s="503"/>
      <c r="D345" s="503"/>
      <c r="E345" s="503"/>
      <c r="F345" s="503"/>
      <c r="G345" s="503"/>
      <c r="H345" s="503"/>
    </row>
    <row r="346" spans="3:8">
      <c r="C346" s="503"/>
      <c r="D346" s="503"/>
      <c r="E346" s="503"/>
      <c r="F346" s="503"/>
      <c r="G346" s="503"/>
      <c r="H346" s="503"/>
    </row>
    <row r="347" spans="3:8">
      <c r="C347" s="503"/>
      <c r="D347" s="503"/>
      <c r="E347" s="503"/>
      <c r="F347" s="503"/>
      <c r="G347" s="503"/>
      <c r="H347" s="503"/>
    </row>
    <row r="348" spans="3:8">
      <c r="C348" s="503"/>
      <c r="D348" s="503"/>
      <c r="E348" s="503"/>
      <c r="F348" s="503"/>
      <c r="G348" s="503"/>
      <c r="H348" s="503"/>
    </row>
    <row r="349" spans="3:8">
      <c r="C349" s="503"/>
      <c r="D349" s="503"/>
      <c r="E349" s="503"/>
      <c r="F349" s="503"/>
      <c r="G349" s="503"/>
      <c r="H349" s="503"/>
    </row>
    <row r="350" spans="3:8">
      <c r="C350" s="503"/>
      <c r="D350" s="503"/>
      <c r="E350" s="503"/>
      <c r="F350" s="503"/>
      <c r="G350" s="503"/>
      <c r="H350" s="503"/>
    </row>
    <row r="351" spans="3:8">
      <c r="C351" s="503"/>
      <c r="D351" s="503"/>
      <c r="E351" s="503"/>
      <c r="F351" s="503"/>
      <c r="G351" s="503"/>
      <c r="H351" s="503"/>
    </row>
    <row r="352" spans="3:8">
      <c r="C352" s="503"/>
      <c r="D352" s="503"/>
      <c r="E352" s="503"/>
      <c r="F352" s="503"/>
      <c r="G352" s="503"/>
      <c r="H352" s="503"/>
    </row>
    <row r="353" spans="3:8">
      <c r="C353" s="503"/>
      <c r="D353" s="503"/>
      <c r="E353" s="503"/>
      <c r="F353" s="503"/>
      <c r="G353" s="503"/>
      <c r="H353" s="503"/>
    </row>
    <row r="354" spans="3:8">
      <c r="C354" s="503"/>
      <c r="D354" s="503"/>
      <c r="E354" s="503"/>
      <c r="F354" s="503"/>
      <c r="G354" s="503"/>
      <c r="H354" s="503"/>
    </row>
    <row r="355" spans="3:8">
      <c r="C355" s="503"/>
    </row>
    <row r="356" spans="3:8">
      <c r="C356" s="503"/>
    </row>
    <row r="357" spans="3:8">
      <c r="C357" s="503"/>
    </row>
    <row r="358" spans="3:8">
      <c r="C358" s="503"/>
    </row>
    <row r="359" spans="3:8">
      <c r="C359" s="503"/>
    </row>
    <row r="360" spans="3:8">
      <c r="C360" s="503"/>
    </row>
    <row r="361" spans="3:8">
      <c r="C361" s="503"/>
    </row>
    <row r="362" spans="3:8">
      <c r="C362" s="503"/>
    </row>
    <row r="363" spans="3:8">
      <c r="C363" s="503"/>
    </row>
    <row r="364" spans="3:8">
      <c r="C364" s="503"/>
    </row>
    <row r="365" spans="3:8">
      <c r="C365" s="503"/>
    </row>
    <row r="366" spans="3:8">
      <c r="C366" s="503"/>
    </row>
    <row r="367" spans="3:8">
      <c r="C367" s="503"/>
    </row>
    <row r="368" spans="3:8">
      <c r="C368" s="503"/>
    </row>
    <row r="369" spans="3:8">
      <c r="C369" s="503"/>
    </row>
    <row r="370" spans="3:8">
      <c r="C370" s="503"/>
      <c r="D370" s="139"/>
      <c r="E370" s="139"/>
      <c r="F370" s="139"/>
      <c r="G370" s="139"/>
      <c r="H370" s="139"/>
    </row>
    <row r="371" spans="3:8">
      <c r="C371" s="503"/>
      <c r="D371" s="139"/>
      <c r="E371" s="139"/>
      <c r="F371" s="139"/>
      <c r="G371" s="139"/>
      <c r="H371" s="139"/>
    </row>
    <row r="372" spans="3:8">
      <c r="C372" s="503"/>
      <c r="D372" s="139"/>
      <c r="E372" s="139"/>
      <c r="F372" s="139"/>
      <c r="G372" s="139"/>
      <c r="H372" s="139"/>
    </row>
    <row r="373" spans="3:8">
      <c r="C373" s="503"/>
      <c r="D373" s="139"/>
      <c r="E373" s="139"/>
      <c r="F373" s="139"/>
      <c r="G373" s="139"/>
      <c r="H373" s="139"/>
    </row>
    <row r="374" spans="3:8">
      <c r="C374" s="503"/>
      <c r="D374" s="139"/>
      <c r="E374" s="139"/>
      <c r="F374" s="139"/>
      <c r="G374" s="139"/>
      <c r="H374" s="139"/>
    </row>
    <row r="375" spans="3:8">
      <c r="C375" s="503"/>
      <c r="D375" s="139"/>
      <c r="E375" s="139"/>
      <c r="F375" s="139"/>
      <c r="G375" s="139"/>
      <c r="H375" s="139"/>
    </row>
    <row r="376" spans="3:8">
      <c r="C376" s="503"/>
      <c r="D376" s="139"/>
      <c r="E376" s="139"/>
      <c r="F376" s="139"/>
      <c r="G376" s="139"/>
      <c r="H376" s="139"/>
    </row>
    <row r="377" spans="3:8">
      <c r="C377" s="503"/>
      <c r="D377" s="139"/>
      <c r="E377" s="139"/>
      <c r="F377" s="139"/>
      <c r="G377" s="139"/>
      <c r="H377" s="139"/>
    </row>
    <row r="378" spans="3:8">
      <c r="C378" s="503"/>
      <c r="D378" s="139"/>
      <c r="E378" s="139"/>
      <c r="F378" s="139"/>
      <c r="G378" s="139"/>
      <c r="H378" s="139"/>
    </row>
    <row r="379" spans="3:8">
      <c r="C379" s="503"/>
      <c r="D379" s="139"/>
      <c r="E379" s="139"/>
      <c r="F379" s="139"/>
      <c r="G379" s="139"/>
      <c r="H379" s="139"/>
    </row>
    <row r="380" spans="3:8">
      <c r="C380" s="503"/>
      <c r="D380" s="139"/>
      <c r="E380" s="139"/>
      <c r="F380" s="139"/>
      <c r="G380" s="139"/>
      <c r="H380" s="139"/>
    </row>
    <row r="381" spans="3:8">
      <c r="C381" s="503"/>
      <c r="D381" s="139"/>
      <c r="E381" s="139"/>
      <c r="F381" s="139"/>
      <c r="G381" s="139"/>
      <c r="H381" s="139"/>
    </row>
    <row r="382" spans="3:8">
      <c r="C382" s="503"/>
      <c r="D382" s="139"/>
      <c r="E382" s="139"/>
      <c r="F382" s="139"/>
      <c r="G382" s="139"/>
      <c r="H382" s="139"/>
    </row>
    <row r="383" spans="3:8">
      <c r="C383" s="503"/>
      <c r="D383" s="139"/>
      <c r="E383" s="139"/>
      <c r="F383" s="139"/>
      <c r="G383" s="139"/>
      <c r="H383" s="139"/>
    </row>
    <row r="384" spans="3:8">
      <c r="C384" s="503"/>
      <c r="D384" s="139"/>
      <c r="E384" s="139"/>
      <c r="F384" s="139"/>
      <c r="G384" s="139"/>
      <c r="H384" s="139"/>
    </row>
    <row r="385" spans="3:8">
      <c r="C385" s="503"/>
      <c r="D385" s="139"/>
      <c r="E385" s="139"/>
      <c r="F385" s="139"/>
      <c r="G385" s="139"/>
      <c r="H385" s="139"/>
    </row>
    <row r="386" spans="3:8">
      <c r="C386" s="503"/>
      <c r="D386" s="139"/>
      <c r="E386" s="139"/>
      <c r="F386" s="139"/>
      <c r="G386" s="139"/>
      <c r="H386" s="139"/>
    </row>
    <row r="387" spans="3:8">
      <c r="C387" s="503"/>
      <c r="D387" s="139"/>
      <c r="E387" s="139"/>
      <c r="F387" s="139"/>
      <c r="G387" s="139"/>
      <c r="H387" s="139"/>
    </row>
    <row r="388" spans="3:8">
      <c r="C388" s="503"/>
      <c r="D388" s="139"/>
      <c r="E388" s="139"/>
      <c r="F388" s="139"/>
      <c r="G388" s="139"/>
      <c r="H388" s="139"/>
    </row>
    <row r="389" spans="3:8">
      <c r="C389" s="503"/>
      <c r="D389" s="139"/>
      <c r="E389" s="139"/>
      <c r="F389" s="139"/>
      <c r="G389" s="139"/>
      <c r="H389" s="139"/>
    </row>
    <row r="390" spans="3:8">
      <c r="C390" s="503"/>
      <c r="D390" s="139"/>
      <c r="E390" s="139"/>
      <c r="F390" s="139"/>
      <c r="G390" s="139"/>
      <c r="H390" s="139"/>
    </row>
    <row r="391" spans="3:8">
      <c r="C391" s="503"/>
      <c r="D391" s="139"/>
      <c r="E391" s="139"/>
      <c r="F391" s="139"/>
      <c r="G391" s="139"/>
      <c r="H391" s="139"/>
    </row>
    <row r="392" spans="3:8">
      <c r="C392" s="503"/>
      <c r="D392" s="139"/>
      <c r="E392" s="139"/>
      <c r="F392" s="139"/>
      <c r="G392" s="139"/>
      <c r="H392" s="139"/>
    </row>
    <row r="393" spans="3:8">
      <c r="C393" s="503"/>
      <c r="D393" s="139"/>
      <c r="E393" s="139"/>
      <c r="F393" s="139"/>
      <c r="G393" s="139"/>
      <c r="H393" s="139"/>
    </row>
    <row r="394" spans="3:8">
      <c r="C394" s="503"/>
      <c r="D394" s="139"/>
      <c r="E394" s="139"/>
      <c r="F394" s="139"/>
      <c r="G394" s="139"/>
      <c r="H394" s="139"/>
    </row>
    <row r="395" spans="3:8">
      <c r="C395" s="503"/>
      <c r="D395" s="139"/>
      <c r="E395" s="139"/>
      <c r="F395" s="139"/>
      <c r="G395" s="139"/>
      <c r="H395" s="139"/>
    </row>
    <row r="396" spans="3:8">
      <c r="C396" s="503"/>
      <c r="D396" s="139"/>
      <c r="E396" s="139"/>
      <c r="F396" s="139"/>
      <c r="G396" s="139"/>
      <c r="H396" s="139"/>
    </row>
    <row r="397" spans="3:8">
      <c r="C397" s="503"/>
      <c r="D397" s="139"/>
      <c r="E397" s="139"/>
      <c r="F397" s="139"/>
      <c r="G397" s="139"/>
      <c r="H397" s="139"/>
    </row>
    <row r="398" spans="3:8">
      <c r="C398" s="503"/>
      <c r="D398" s="139"/>
      <c r="E398" s="139"/>
      <c r="F398" s="139"/>
      <c r="G398" s="139"/>
      <c r="H398" s="139"/>
    </row>
    <row r="399" spans="3:8">
      <c r="C399" s="503"/>
      <c r="D399" s="139"/>
      <c r="E399" s="139"/>
      <c r="F399" s="139"/>
      <c r="G399" s="139"/>
      <c r="H399" s="139"/>
    </row>
    <row r="400" spans="3:8">
      <c r="C400" s="503"/>
      <c r="D400" s="139"/>
      <c r="E400" s="139"/>
      <c r="F400" s="139"/>
      <c r="G400" s="139"/>
      <c r="H400" s="139"/>
    </row>
    <row r="401" spans="3:8">
      <c r="C401" s="503"/>
      <c r="D401" s="139"/>
      <c r="E401" s="139"/>
      <c r="F401" s="139"/>
      <c r="G401" s="139"/>
      <c r="H401" s="139"/>
    </row>
    <row r="402" spans="3:8">
      <c r="C402" s="503"/>
      <c r="D402" s="139"/>
      <c r="E402" s="139"/>
      <c r="F402" s="139"/>
      <c r="G402" s="139"/>
      <c r="H402" s="139"/>
    </row>
    <row r="403" spans="3:8">
      <c r="C403" s="503"/>
      <c r="D403" s="139"/>
      <c r="E403" s="139"/>
      <c r="F403" s="139"/>
      <c r="G403" s="139"/>
      <c r="H403" s="139"/>
    </row>
    <row r="404" spans="3:8">
      <c r="C404" s="503"/>
      <c r="D404" s="139"/>
      <c r="E404" s="139"/>
      <c r="F404" s="139"/>
      <c r="G404" s="139"/>
      <c r="H404" s="139"/>
    </row>
    <row r="405" spans="3:8">
      <c r="C405" s="503"/>
      <c r="D405" s="139"/>
      <c r="E405" s="139"/>
      <c r="F405" s="139"/>
      <c r="G405" s="139"/>
      <c r="H405" s="139"/>
    </row>
    <row r="406" spans="3:8">
      <c r="C406" s="503"/>
      <c r="D406" s="139"/>
      <c r="E406" s="139"/>
      <c r="F406" s="139"/>
      <c r="G406" s="139"/>
      <c r="H406" s="139"/>
    </row>
    <row r="407" spans="3:8">
      <c r="C407" s="503"/>
      <c r="D407" s="139"/>
      <c r="E407" s="139"/>
      <c r="F407" s="139"/>
      <c r="G407" s="139"/>
      <c r="H407" s="139"/>
    </row>
    <row r="408" spans="3:8">
      <c r="C408" s="503"/>
      <c r="D408" s="139"/>
      <c r="E408" s="139"/>
      <c r="F408" s="139"/>
      <c r="G408" s="139"/>
      <c r="H408" s="139"/>
    </row>
    <row r="409" spans="3:8">
      <c r="C409" s="503"/>
      <c r="D409" s="139"/>
      <c r="E409" s="139"/>
      <c r="F409" s="139"/>
      <c r="G409" s="139"/>
      <c r="H409" s="139"/>
    </row>
    <row r="410" spans="3:8">
      <c r="C410" s="503"/>
      <c r="D410" s="139"/>
      <c r="E410" s="139"/>
      <c r="F410" s="139"/>
      <c r="G410" s="139"/>
      <c r="H410" s="139"/>
    </row>
    <row r="411" spans="3:8">
      <c r="C411" s="503"/>
      <c r="D411" s="139"/>
      <c r="E411" s="139"/>
      <c r="F411" s="139"/>
      <c r="G411" s="139"/>
      <c r="H411" s="139"/>
    </row>
    <row r="412" spans="3:8">
      <c r="C412" s="503"/>
      <c r="D412" s="139"/>
      <c r="E412" s="139"/>
      <c r="F412" s="139"/>
      <c r="G412" s="139"/>
      <c r="H412" s="139"/>
    </row>
    <row r="413" spans="3:8">
      <c r="C413" s="503"/>
      <c r="D413" s="139"/>
      <c r="E413" s="139"/>
      <c r="F413" s="139"/>
      <c r="G413" s="139"/>
      <c r="H413" s="139"/>
    </row>
    <row r="414" spans="3:8">
      <c r="C414" s="503"/>
      <c r="D414" s="139"/>
      <c r="E414" s="139"/>
      <c r="F414" s="139"/>
      <c r="G414" s="139"/>
      <c r="H414" s="139"/>
    </row>
    <row r="415" spans="3:8">
      <c r="C415" s="503"/>
      <c r="D415" s="139"/>
      <c r="E415" s="139"/>
      <c r="F415" s="139"/>
      <c r="G415" s="139"/>
      <c r="H415" s="139"/>
    </row>
    <row r="416" spans="3:8">
      <c r="C416" s="503"/>
      <c r="D416" s="139"/>
      <c r="E416" s="139"/>
      <c r="F416" s="139"/>
      <c r="G416" s="139"/>
      <c r="H416" s="139"/>
    </row>
    <row r="417" spans="3:8">
      <c r="C417" s="503"/>
      <c r="D417" s="139"/>
      <c r="E417" s="139"/>
      <c r="F417" s="139"/>
      <c r="G417" s="139"/>
      <c r="H417" s="139"/>
    </row>
    <row r="418" spans="3:8">
      <c r="C418" s="503"/>
      <c r="D418" s="139"/>
      <c r="E418" s="139"/>
      <c r="F418" s="139"/>
      <c r="G418" s="139"/>
      <c r="H418" s="139"/>
    </row>
    <row r="419" spans="3:8">
      <c r="C419" s="503"/>
      <c r="D419" s="139"/>
      <c r="E419" s="139"/>
      <c r="F419" s="139"/>
      <c r="G419" s="139"/>
      <c r="H419" s="139"/>
    </row>
    <row r="420" spans="3:8">
      <c r="C420" s="503"/>
      <c r="D420" s="139"/>
      <c r="E420" s="139"/>
      <c r="F420" s="139"/>
      <c r="G420" s="139"/>
      <c r="H420" s="139"/>
    </row>
    <row r="421" spans="3:8">
      <c r="C421" s="503"/>
      <c r="D421" s="139"/>
      <c r="E421" s="139"/>
      <c r="F421" s="139"/>
      <c r="G421" s="139"/>
      <c r="H421" s="139"/>
    </row>
    <row r="422" spans="3:8">
      <c r="C422" s="503"/>
      <c r="D422" s="139"/>
      <c r="E422" s="139"/>
      <c r="F422" s="139"/>
      <c r="G422" s="139"/>
      <c r="H422" s="139"/>
    </row>
    <row r="423" spans="3:8">
      <c r="C423" s="503"/>
      <c r="D423" s="139"/>
      <c r="E423" s="139"/>
      <c r="F423" s="139"/>
      <c r="G423" s="139"/>
      <c r="H423" s="139"/>
    </row>
    <row r="424" spans="3:8">
      <c r="C424" s="503"/>
      <c r="D424" s="139"/>
      <c r="E424" s="139"/>
      <c r="F424" s="139"/>
      <c r="G424" s="139"/>
      <c r="H424" s="139"/>
    </row>
    <row r="425" spans="3:8">
      <c r="C425" s="503"/>
      <c r="D425" s="139"/>
      <c r="E425" s="139"/>
      <c r="F425" s="139"/>
      <c r="G425" s="139"/>
      <c r="H425" s="139"/>
    </row>
    <row r="426" spans="3:8">
      <c r="C426" s="503"/>
      <c r="D426" s="139"/>
      <c r="E426" s="139"/>
      <c r="F426" s="139"/>
      <c r="G426" s="139"/>
      <c r="H426" s="139"/>
    </row>
    <row r="427" spans="3:8">
      <c r="C427" s="503"/>
      <c r="D427" s="139"/>
      <c r="E427" s="139"/>
      <c r="F427" s="139"/>
      <c r="G427" s="139"/>
      <c r="H427" s="139"/>
    </row>
    <row r="428" spans="3:8">
      <c r="C428" s="503"/>
      <c r="D428" s="139"/>
      <c r="E428" s="139"/>
      <c r="F428" s="139"/>
      <c r="G428" s="139"/>
      <c r="H428" s="139"/>
    </row>
    <row r="429" spans="3:8">
      <c r="C429" s="503"/>
      <c r="D429" s="139"/>
      <c r="E429" s="139"/>
      <c r="F429" s="139"/>
      <c r="G429" s="139"/>
      <c r="H429" s="139"/>
    </row>
    <row r="430" spans="3:8">
      <c r="C430" s="503"/>
      <c r="D430" s="139"/>
      <c r="E430" s="139"/>
      <c r="F430" s="139"/>
      <c r="G430" s="139"/>
      <c r="H430" s="139"/>
    </row>
    <row r="431" spans="3:8">
      <c r="C431" s="503"/>
      <c r="D431" s="139"/>
      <c r="E431" s="139"/>
      <c r="F431" s="139"/>
      <c r="G431" s="139"/>
      <c r="H431" s="139"/>
    </row>
    <row r="432" spans="3:8">
      <c r="C432" s="503"/>
      <c r="D432" s="139"/>
      <c r="E432" s="139"/>
      <c r="F432" s="139"/>
      <c r="G432" s="139"/>
      <c r="H432" s="139"/>
    </row>
    <row r="433" spans="3:8">
      <c r="C433" s="503"/>
      <c r="D433" s="139"/>
      <c r="E433" s="139"/>
      <c r="F433" s="139"/>
      <c r="G433" s="139"/>
      <c r="H433" s="139"/>
    </row>
    <row r="434" spans="3:8">
      <c r="C434" s="503"/>
      <c r="D434" s="139"/>
      <c r="E434" s="139"/>
      <c r="F434" s="139"/>
      <c r="G434" s="139"/>
      <c r="H434" s="139"/>
    </row>
    <row r="435" spans="3:8">
      <c r="C435" s="503"/>
      <c r="D435" s="139"/>
      <c r="E435" s="139"/>
      <c r="F435" s="139"/>
      <c r="G435" s="139"/>
      <c r="H435" s="139"/>
    </row>
    <row r="436" spans="3:8">
      <c r="C436" s="503"/>
      <c r="D436" s="139"/>
      <c r="E436" s="139"/>
      <c r="F436" s="139"/>
      <c r="G436" s="139"/>
      <c r="H436" s="139"/>
    </row>
    <row r="437" spans="3:8">
      <c r="C437" s="503"/>
      <c r="D437" s="139"/>
      <c r="E437" s="139"/>
      <c r="F437" s="139"/>
      <c r="G437" s="139"/>
      <c r="H437" s="139"/>
    </row>
    <row r="438" spans="3:8">
      <c r="C438" s="503"/>
      <c r="D438" s="139"/>
      <c r="E438" s="139"/>
      <c r="F438" s="139"/>
      <c r="G438" s="139"/>
      <c r="H438" s="139"/>
    </row>
    <row r="439" spans="3:8">
      <c r="C439" s="503"/>
      <c r="D439" s="139"/>
      <c r="E439" s="139"/>
      <c r="F439" s="139"/>
      <c r="G439" s="139"/>
      <c r="H439" s="139"/>
    </row>
    <row r="440" spans="3:8">
      <c r="C440" s="503"/>
      <c r="D440" s="139"/>
      <c r="E440" s="139"/>
      <c r="F440" s="139"/>
      <c r="G440" s="139"/>
      <c r="H440" s="139"/>
    </row>
    <row r="441" spans="3:8">
      <c r="C441" s="503"/>
      <c r="D441" s="139"/>
      <c r="E441" s="139"/>
      <c r="F441" s="139"/>
      <c r="G441" s="139"/>
      <c r="H441" s="139"/>
    </row>
    <row r="442" spans="3:8">
      <c r="C442" s="503"/>
      <c r="D442" s="139"/>
      <c r="E442" s="139"/>
      <c r="F442" s="139"/>
      <c r="G442" s="139"/>
      <c r="H442" s="139"/>
    </row>
    <row r="443" spans="3:8">
      <c r="C443" s="503"/>
      <c r="D443" s="139"/>
      <c r="E443" s="139"/>
      <c r="F443" s="139"/>
      <c r="G443" s="139"/>
      <c r="H443" s="139"/>
    </row>
    <row r="444" spans="3:8">
      <c r="C444" s="503"/>
      <c r="D444" s="139"/>
      <c r="E444" s="139"/>
      <c r="F444" s="139"/>
      <c r="G444" s="139"/>
      <c r="H444" s="139"/>
    </row>
    <row r="445" spans="3:8">
      <c r="C445" s="503"/>
      <c r="D445" s="139"/>
      <c r="E445" s="139"/>
      <c r="F445" s="139"/>
      <c r="G445" s="139"/>
      <c r="H445" s="139"/>
    </row>
    <row r="446" spans="3:8">
      <c r="C446" s="503"/>
      <c r="D446" s="139"/>
      <c r="E446" s="139"/>
      <c r="F446" s="139"/>
      <c r="G446" s="139"/>
      <c r="H446" s="139"/>
    </row>
    <row r="447" spans="3:8">
      <c r="C447" s="503"/>
      <c r="D447" s="139"/>
      <c r="E447" s="139"/>
      <c r="F447" s="139"/>
      <c r="G447" s="139"/>
      <c r="H447" s="139"/>
    </row>
    <row r="448" spans="3:8">
      <c r="C448" s="503"/>
      <c r="D448" s="139"/>
      <c r="E448" s="139"/>
      <c r="F448" s="139"/>
      <c r="G448" s="139"/>
      <c r="H448" s="139"/>
    </row>
    <row r="449" spans="3:8">
      <c r="C449" s="503"/>
      <c r="D449" s="139"/>
      <c r="E449" s="139"/>
      <c r="F449" s="139"/>
      <c r="G449" s="139"/>
      <c r="H449" s="139"/>
    </row>
    <row r="450" spans="3:8">
      <c r="C450" s="503"/>
      <c r="D450" s="139"/>
      <c r="E450" s="139"/>
      <c r="F450" s="139"/>
      <c r="G450" s="139"/>
      <c r="H450" s="139"/>
    </row>
    <row r="451" spans="3:8">
      <c r="C451" s="503"/>
      <c r="D451" s="139"/>
      <c r="E451" s="139"/>
      <c r="F451" s="139"/>
      <c r="G451" s="139"/>
      <c r="H451" s="139"/>
    </row>
    <row r="452" spans="3:8">
      <c r="C452" s="503"/>
      <c r="D452" s="139"/>
      <c r="E452" s="139"/>
      <c r="F452" s="139"/>
      <c r="G452" s="139"/>
      <c r="H452" s="139"/>
    </row>
    <row r="453" spans="3:8">
      <c r="C453" s="503"/>
      <c r="D453" s="139"/>
      <c r="E453" s="139"/>
      <c r="F453" s="139"/>
      <c r="G453" s="139"/>
      <c r="H453" s="139"/>
    </row>
    <row r="454" spans="3:8">
      <c r="C454" s="503"/>
      <c r="D454" s="139"/>
      <c r="E454" s="139"/>
      <c r="F454" s="139"/>
      <c r="G454" s="139"/>
      <c r="H454" s="139"/>
    </row>
    <row r="455" spans="3:8">
      <c r="C455" s="503"/>
      <c r="D455" s="139"/>
      <c r="E455" s="139"/>
      <c r="F455" s="139"/>
      <c r="G455" s="139"/>
      <c r="H455" s="139"/>
    </row>
    <row r="456" spans="3:8">
      <c r="C456" s="503"/>
      <c r="D456" s="139"/>
      <c r="E456" s="139"/>
      <c r="F456" s="139"/>
      <c r="G456" s="139"/>
      <c r="H456" s="139"/>
    </row>
    <row r="457" spans="3:8">
      <c r="C457" s="503"/>
      <c r="D457" s="139"/>
      <c r="E457" s="139"/>
      <c r="F457" s="139"/>
      <c r="G457" s="139"/>
      <c r="H457" s="139"/>
    </row>
    <row r="458" spans="3:8">
      <c r="C458" s="503"/>
      <c r="D458" s="139"/>
      <c r="E458" s="139"/>
      <c r="F458" s="139"/>
      <c r="G458" s="139"/>
      <c r="H458" s="139"/>
    </row>
    <row r="459" spans="3:8">
      <c r="C459" s="503"/>
      <c r="D459" s="139"/>
      <c r="E459" s="139"/>
      <c r="F459" s="139"/>
      <c r="G459" s="139"/>
      <c r="H459" s="139"/>
    </row>
    <row r="460" spans="3:8">
      <c r="C460" s="503"/>
      <c r="D460" s="139"/>
      <c r="E460" s="139"/>
      <c r="F460" s="139"/>
      <c r="G460" s="139"/>
      <c r="H460" s="139"/>
    </row>
    <row r="461" spans="3:8">
      <c r="C461" s="503"/>
      <c r="D461" s="139"/>
      <c r="E461" s="139"/>
      <c r="F461" s="139"/>
      <c r="G461" s="139"/>
      <c r="H461" s="139"/>
    </row>
    <row r="462" spans="3:8">
      <c r="C462" s="503"/>
      <c r="D462" s="139"/>
      <c r="E462" s="139"/>
      <c r="F462" s="139"/>
      <c r="G462" s="139"/>
      <c r="H462" s="139"/>
    </row>
    <row r="463" spans="3:8">
      <c r="C463" s="503"/>
      <c r="D463" s="139"/>
      <c r="E463" s="139"/>
      <c r="F463" s="139"/>
      <c r="G463" s="139"/>
      <c r="H463" s="139"/>
    </row>
    <row r="464" spans="3:8">
      <c r="C464" s="503"/>
      <c r="D464" s="139"/>
      <c r="E464" s="139"/>
      <c r="F464" s="139"/>
      <c r="G464" s="139"/>
      <c r="H464" s="139"/>
    </row>
    <row r="465" spans="3:8">
      <c r="C465" s="503"/>
      <c r="D465" s="139"/>
      <c r="E465" s="139"/>
      <c r="F465" s="139"/>
      <c r="G465" s="139"/>
      <c r="H465" s="139"/>
    </row>
    <row r="466" spans="3:8">
      <c r="C466" s="503"/>
      <c r="D466" s="139"/>
      <c r="E466" s="139"/>
      <c r="F466" s="139"/>
      <c r="G466" s="139"/>
      <c r="H466" s="139"/>
    </row>
    <row r="467" spans="3:8">
      <c r="C467" s="503"/>
      <c r="D467" s="139"/>
      <c r="E467" s="139"/>
      <c r="F467" s="139"/>
      <c r="G467" s="139"/>
      <c r="H467" s="139"/>
    </row>
    <row r="468" spans="3:8">
      <c r="C468" s="503"/>
      <c r="D468" s="139"/>
      <c r="E468" s="139"/>
      <c r="F468" s="139"/>
      <c r="G468" s="139"/>
      <c r="H468" s="139"/>
    </row>
    <row r="469" spans="3:8">
      <c r="C469" s="503"/>
      <c r="D469" s="139"/>
      <c r="E469" s="139"/>
      <c r="F469" s="139"/>
      <c r="G469" s="139"/>
      <c r="H469" s="139"/>
    </row>
    <row r="470" spans="3:8">
      <c r="C470" s="503"/>
      <c r="D470" s="139"/>
      <c r="E470" s="139"/>
      <c r="F470" s="139"/>
      <c r="G470" s="139"/>
      <c r="H470" s="139"/>
    </row>
    <row r="471" spans="3:8">
      <c r="C471" s="503"/>
      <c r="D471" s="139"/>
      <c r="E471" s="139"/>
      <c r="F471" s="139"/>
      <c r="G471" s="139"/>
      <c r="H471" s="139"/>
    </row>
    <row r="472" spans="3:8">
      <c r="C472" s="503"/>
      <c r="D472" s="139"/>
      <c r="E472" s="139"/>
      <c r="F472" s="139"/>
      <c r="G472" s="139"/>
      <c r="H472" s="139"/>
    </row>
    <row r="473" spans="3:8">
      <c r="C473" s="503"/>
      <c r="D473" s="139"/>
      <c r="E473" s="139"/>
      <c r="F473" s="139"/>
      <c r="G473" s="139"/>
      <c r="H473" s="139"/>
    </row>
    <row r="474" spans="3:8">
      <c r="C474" s="503"/>
      <c r="D474" s="139"/>
      <c r="E474" s="139"/>
      <c r="F474" s="139"/>
      <c r="G474" s="139"/>
      <c r="H474" s="139"/>
    </row>
    <row r="475" spans="3:8">
      <c r="C475" s="503"/>
      <c r="D475" s="139"/>
      <c r="E475" s="139"/>
      <c r="F475" s="139"/>
      <c r="G475" s="139"/>
      <c r="H475" s="139"/>
    </row>
    <row r="476" spans="3:8">
      <c r="C476" s="503"/>
      <c r="D476" s="139"/>
      <c r="E476" s="139"/>
      <c r="F476" s="139"/>
      <c r="G476" s="139"/>
      <c r="H476" s="139"/>
    </row>
    <row r="477" spans="3:8">
      <c r="C477" s="503"/>
      <c r="D477" s="139"/>
      <c r="E477" s="139"/>
      <c r="F477" s="139"/>
      <c r="G477" s="139"/>
      <c r="H477" s="139"/>
    </row>
    <row r="478" spans="3:8">
      <c r="C478" s="503"/>
      <c r="D478" s="139"/>
      <c r="E478" s="139"/>
      <c r="F478" s="139"/>
      <c r="G478" s="139"/>
      <c r="H478" s="139"/>
    </row>
    <row r="479" spans="3:8">
      <c r="C479" s="503"/>
      <c r="D479" s="139"/>
      <c r="E479" s="139"/>
      <c r="F479" s="139"/>
      <c r="G479" s="139"/>
      <c r="H479" s="139"/>
    </row>
    <row r="480" spans="3:8">
      <c r="C480" s="503"/>
      <c r="D480" s="139"/>
      <c r="E480" s="139"/>
      <c r="F480" s="139"/>
      <c r="G480" s="139"/>
      <c r="H480" s="139"/>
    </row>
    <row r="481" spans="3:8">
      <c r="C481" s="503"/>
      <c r="D481" s="139"/>
      <c r="E481" s="139"/>
      <c r="F481" s="139"/>
      <c r="G481" s="139"/>
      <c r="H481" s="139"/>
    </row>
    <row r="482" spans="3:8">
      <c r="C482" s="503"/>
      <c r="D482" s="139"/>
      <c r="E482" s="139"/>
      <c r="F482" s="139"/>
      <c r="G482" s="139"/>
      <c r="H482" s="139"/>
    </row>
    <row r="483" spans="3:8">
      <c r="C483" s="503"/>
      <c r="D483" s="139"/>
      <c r="E483" s="139"/>
      <c r="F483" s="139"/>
      <c r="G483" s="139"/>
      <c r="H483" s="139"/>
    </row>
    <row r="484" spans="3:8">
      <c r="C484" s="503"/>
      <c r="D484" s="139"/>
      <c r="E484" s="139"/>
      <c r="F484" s="139"/>
      <c r="G484" s="139"/>
      <c r="H484" s="139"/>
    </row>
    <row r="485" spans="3:8">
      <c r="C485" s="503"/>
      <c r="D485" s="139"/>
      <c r="E485" s="139"/>
      <c r="F485" s="139"/>
      <c r="G485" s="139"/>
      <c r="H485" s="139"/>
    </row>
    <row r="486" spans="3:8">
      <c r="C486" s="503"/>
      <c r="D486" s="139"/>
      <c r="E486" s="139"/>
      <c r="F486" s="139"/>
      <c r="G486" s="139"/>
      <c r="H486" s="139"/>
    </row>
    <row r="487" spans="3:8">
      <c r="C487" s="503"/>
      <c r="D487" s="139"/>
      <c r="E487" s="139"/>
      <c r="F487" s="139"/>
      <c r="G487" s="139"/>
      <c r="H487" s="139"/>
    </row>
    <row r="488" spans="3:8">
      <c r="C488" s="503"/>
      <c r="D488" s="139"/>
      <c r="E488" s="139"/>
      <c r="F488" s="139"/>
      <c r="G488" s="139"/>
      <c r="H488" s="139"/>
    </row>
    <row r="489" spans="3:8">
      <c r="C489" s="503"/>
      <c r="D489" s="139"/>
      <c r="E489" s="139"/>
      <c r="F489" s="139"/>
      <c r="G489" s="139"/>
      <c r="H489" s="139"/>
    </row>
    <row r="490" spans="3:8">
      <c r="C490" s="503"/>
      <c r="D490" s="139"/>
      <c r="E490" s="139"/>
      <c r="F490" s="139"/>
      <c r="G490" s="139"/>
      <c r="H490" s="139"/>
    </row>
    <row r="491" spans="3:8">
      <c r="C491" s="503"/>
      <c r="D491" s="139"/>
      <c r="E491" s="139"/>
      <c r="F491" s="139"/>
      <c r="G491" s="139"/>
      <c r="H491" s="139"/>
    </row>
    <row r="492" spans="3:8">
      <c r="C492" s="503"/>
      <c r="D492" s="139"/>
      <c r="E492" s="139"/>
      <c r="F492" s="139"/>
      <c r="G492" s="139"/>
      <c r="H492" s="139"/>
    </row>
    <row r="493" spans="3:8">
      <c r="C493" s="503"/>
      <c r="D493" s="139"/>
      <c r="E493" s="139"/>
      <c r="F493" s="139"/>
      <c r="G493" s="139"/>
      <c r="H493" s="139"/>
    </row>
    <row r="494" spans="3:8">
      <c r="C494" s="503"/>
      <c r="D494" s="139"/>
      <c r="E494" s="139"/>
      <c r="F494" s="139"/>
      <c r="G494" s="139"/>
      <c r="H494" s="139"/>
    </row>
    <row r="495" spans="3:8">
      <c r="C495" s="503"/>
      <c r="D495" s="139"/>
      <c r="E495" s="139"/>
      <c r="F495" s="139"/>
      <c r="G495" s="139"/>
      <c r="H495" s="139"/>
    </row>
    <row r="496" spans="3:8">
      <c r="C496" s="503"/>
      <c r="D496" s="139"/>
      <c r="E496" s="139"/>
      <c r="F496" s="139"/>
      <c r="G496" s="139"/>
      <c r="H496" s="139"/>
    </row>
    <row r="497" spans="3:8">
      <c r="C497" s="503"/>
      <c r="D497" s="139"/>
      <c r="E497" s="139"/>
      <c r="F497" s="139"/>
      <c r="G497" s="139"/>
      <c r="H497" s="139"/>
    </row>
    <row r="498" spans="3:8">
      <c r="C498" s="503"/>
      <c r="D498" s="139"/>
      <c r="E498" s="139"/>
      <c r="F498" s="139"/>
      <c r="G498" s="139"/>
      <c r="H498" s="139"/>
    </row>
    <row r="499" spans="3:8">
      <c r="C499" s="503"/>
      <c r="D499" s="139"/>
      <c r="E499" s="139"/>
      <c r="F499" s="139"/>
      <c r="G499" s="139"/>
      <c r="H499" s="139"/>
    </row>
    <row r="500" spans="3:8">
      <c r="C500" s="503"/>
      <c r="D500" s="139"/>
      <c r="E500" s="139"/>
      <c r="F500" s="139"/>
      <c r="G500" s="139"/>
      <c r="H500" s="139"/>
    </row>
    <row r="501" spans="3:8">
      <c r="C501" s="503"/>
      <c r="D501" s="139"/>
      <c r="E501" s="139"/>
      <c r="F501" s="139"/>
      <c r="G501" s="139"/>
      <c r="H501" s="139"/>
    </row>
    <row r="502" spans="3:8">
      <c r="C502" s="503"/>
      <c r="D502" s="139"/>
      <c r="E502" s="139"/>
      <c r="F502" s="139"/>
      <c r="G502" s="139"/>
      <c r="H502" s="139"/>
    </row>
    <row r="503" spans="3:8">
      <c r="C503" s="503"/>
      <c r="D503" s="139"/>
      <c r="E503" s="139"/>
      <c r="F503" s="139"/>
      <c r="G503" s="139"/>
      <c r="H503" s="139"/>
    </row>
    <row r="504" spans="3:8">
      <c r="C504" s="503"/>
      <c r="D504" s="139"/>
      <c r="E504" s="139"/>
      <c r="F504" s="139"/>
      <c r="G504" s="139"/>
      <c r="H504" s="139"/>
    </row>
    <row r="505" spans="3:8">
      <c r="C505" s="503"/>
      <c r="D505" s="139"/>
      <c r="E505" s="139"/>
      <c r="F505" s="139"/>
      <c r="G505" s="139"/>
      <c r="H505" s="139"/>
    </row>
    <row r="506" spans="3:8">
      <c r="C506" s="503"/>
      <c r="D506" s="139"/>
      <c r="E506" s="139"/>
      <c r="F506" s="139"/>
      <c r="G506" s="139"/>
      <c r="H506" s="139"/>
    </row>
    <row r="507" spans="3:8">
      <c r="C507" s="503"/>
      <c r="D507" s="139"/>
      <c r="E507" s="139"/>
      <c r="F507" s="139"/>
      <c r="G507" s="139"/>
      <c r="H507" s="139"/>
    </row>
    <row r="508" spans="3:8">
      <c r="C508" s="503"/>
      <c r="D508" s="139"/>
      <c r="E508" s="139"/>
      <c r="F508" s="139"/>
      <c r="G508" s="139"/>
      <c r="H508" s="139"/>
    </row>
    <row r="509" spans="3:8">
      <c r="C509" s="503"/>
      <c r="D509" s="139"/>
      <c r="E509" s="139"/>
      <c r="F509" s="139"/>
      <c r="G509" s="139"/>
      <c r="H509" s="139"/>
    </row>
    <row r="510" spans="3:8">
      <c r="C510" s="503"/>
      <c r="D510" s="139"/>
      <c r="E510" s="139"/>
      <c r="F510" s="139"/>
      <c r="G510" s="139"/>
      <c r="H510" s="139"/>
    </row>
    <row r="511" spans="3:8">
      <c r="C511" s="503"/>
      <c r="D511" s="139"/>
      <c r="E511" s="139"/>
      <c r="F511" s="139"/>
      <c r="G511" s="139"/>
      <c r="H511" s="139"/>
    </row>
    <row r="512" spans="3:8">
      <c r="C512" s="503"/>
      <c r="D512" s="139"/>
      <c r="E512" s="139"/>
      <c r="F512" s="139"/>
      <c r="G512" s="139"/>
      <c r="H512" s="139"/>
    </row>
    <row r="513" spans="3:8">
      <c r="C513" s="503"/>
      <c r="D513" s="139"/>
      <c r="E513" s="139"/>
      <c r="F513" s="139"/>
      <c r="G513" s="139"/>
      <c r="H513" s="139"/>
    </row>
    <row r="514" spans="3:8">
      <c r="C514" s="503"/>
      <c r="D514" s="139"/>
      <c r="E514" s="139"/>
      <c r="F514" s="139"/>
      <c r="G514" s="139"/>
      <c r="H514" s="139"/>
    </row>
    <row r="515" spans="3:8">
      <c r="C515" s="503"/>
      <c r="D515" s="139"/>
      <c r="E515" s="139"/>
      <c r="F515" s="139"/>
      <c r="G515" s="139"/>
      <c r="H515" s="139"/>
    </row>
    <row r="516" spans="3:8">
      <c r="C516" s="503"/>
      <c r="D516" s="139"/>
      <c r="E516" s="139"/>
      <c r="F516" s="139"/>
      <c r="G516" s="139"/>
      <c r="H516" s="139"/>
    </row>
    <row r="517" spans="3:8">
      <c r="C517" s="503"/>
      <c r="D517" s="139"/>
      <c r="E517" s="139"/>
      <c r="F517" s="139"/>
      <c r="G517" s="139"/>
      <c r="H517" s="139"/>
    </row>
    <row r="518" spans="3:8">
      <c r="C518" s="503"/>
      <c r="D518" s="139"/>
      <c r="E518" s="139"/>
      <c r="F518" s="139"/>
      <c r="G518" s="139"/>
      <c r="H518" s="139"/>
    </row>
    <row r="519" spans="3:8">
      <c r="C519" s="503"/>
      <c r="D519" s="139"/>
      <c r="E519" s="139"/>
      <c r="F519" s="139"/>
      <c r="G519" s="139"/>
      <c r="H519" s="139"/>
    </row>
    <row r="520" spans="3:8">
      <c r="C520" s="503"/>
      <c r="D520" s="139"/>
      <c r="E520" s="139"/>
      <c r="F520" s="139"/>
      <c r="G520" s="139"/>
      <c r="H520" s="139"/>
    </row>
    <row r="521" spans="3:8">
      <c r="C521" s="503"/>
      <c r="D521" s="139"/>
      <c r="E521" s="139"/>
      <c r="F521" s="139"/>
      <c r="G521" s="139"/>
      <c r="H521" s="139"/>
    </row>
    <row r="522" spans="3:8">
      <c r="C522" s="503"/>
      <c r="D522" s="139"/>
      <c r="E522" s="139"/>
      <c r="F522" s="139"/>
      <c r="G522" s="139"/>
      <c r="H522" s="139"/>
    </row>
    <row r="523" spans="3:8">
      <c r="C523" s="503"/>
      <c r="D523" s="139"/>
      <c r="E523" s="139"/>
      <c r="F523" s="139"/>
      <c r="G523" s="139"/>
      <c r="H523" s="139"/>
    </row>
    <row r="524" spans="3:8">
      <c r="C524" s="503"/>
      <c r="D524" s="139"/>
      <c r="E524" s="139"/>
      <c r="F524" s="139"/>
      <c r="G524" s="139"/>
      <c r="H524" s="139"/>
    </row>
    <row r="525" spans="3:8">
      <c r="C525" s="503"/>
      <c r="D525" s="139"/>
      <c r="E525" s="139"/>
      <c r="F525" s="139"/>
      <c r="G525" s="139"/>
      <c r="H525" s="139"/>
    </row>
    <row r="526" spans="3:8">
      <c r="C526" s="503"/>
      <c r="D526" s="139"/>
      <c r="E526" s="139"/>
      <c r="F526" s="139"/>
      <c r="G526" s="139"/>
      <c r="H526" s="139"/>
    </row>
    <row r="527" spans="3:8">
      <c r="C527" s="503"/>
      <c r="D527" s="139"/>
      <c r="E527" s="139"/>
      <c r="F527" s="139"/>
      <c r="G527" s="139"/>
      <c r="H527" s="139"/>
    </row>
    <row r="528" spans="3:8">
      <c r="C528" s="503"/>
      <c r="D528" s="139"/>
      <c r="E528" s="139"/>
      <c r="F528" s="139"/>
      <c r="G528" s="139"/>
      <c r="H528" s="139"/>
    </row>
    <row r="529" spans="3:8">
      <c r="C529" s="503"/>
      <c r="D529" s="139"/>
      <c r="E529" s="139"/>
      <c r="F529" s="139"/>
      <c r="G529" s="139"/>
      <c r="H529" s="139"/>
    </row>
    <row r="530" spans="3:8">
      <c r="C530" s="503"/>
      <c r="D530" s="139"/>
      <c r="E530" s="139"/>
      <c r="F530" s="139"/>
      <c r="G530" s="139"/>
      <c r="H530" s="139"/>
    </row>
    <row r="531" spans="3:8">
      <c r="C531" s="503"/>
      <c r="D531" s="139"/>
      <c r="E531" s="139"/>
      <c r="F531" s="139"/>
      <c r="G531" s="139"/>
      <c r="H531" s="139"/>
    </row>
    <row r="532" spans="3:8">
      <c r="C532" s="503"/>
      <c r="D532" s="139"/>
      <c r="E532" s="139"/>
      <c r="F532" s="139"/>
      <c r="G532" s="139"/>
      <c r="H532" s="139"/>
    </row>
    <row r="533" spans="3:8">
      <c r="C533" s="503"/>
      <c r="D533" s="139"/>
      <c r="E533" s="139"/>
      <c r="F533" s="139"/>
      <c r="G533" s="139"/>
      <c r="H533" s="139"/>
    </row>
    <row r="534" spans="3:8">
      <c r="C534" s="503"/>
      <c r="D534" s="139"/>
      <c r="E534" s="139"/>
      <c r="F534" s="139"/>
      <c r="G534" s="139"/>
      <c r="H534" s="139"/>
    </row>
    <row r="535" spans="3:8">
      <c r="C535" s="503"/>
      <c r="D535" s="139"/>
      <c r="E535" s="139"/>
      <c r="F535" s="139"/>
      <c r="G535" s="139"/>
      <c r="H535" s="139"/>
    </row>
    <row r="536" spans="3:8">
      <c r="C536" s="503"/>
      <c r="D536" s="139"/>
      <c r="E536" s="139"/>
      <c r="F536" s="139"/>
      <c r="G536" s="139"/>
      <c r="H536" s="139"/>
    </row>
    <row r="537" spans="3:8">
      <c r="C537" s="503"/>
      <c r="D537" s="139"/>
      <c r="E537" s="139"/>
      <c r="F537" s="139"/>
      <c r="G537" s="139"/>
      <c r="H537" s="139"/>
    </row>
    <row r="538" spans="3:8">
      <c r="C538" s="503"/>
      <c r="D538" s="139"/>
      <c r="E538" s="139"/>
      <c r="F538" s="139"/>
      <c r="G538" s="139"/>
      <c r="H538" s="139"/>
    </row>
    <row r="539" spans="3:8">
      <c r="C539" s="503"/>
      <c r="D539" s="139"/>
      <c r="E539" s="139"/>
      <c r="F539" s="139"/>
      <c r="G539" s="139"/>
      <c r="H539" s="139"/>
    </row>
    <row r="540" spans="3:8">
      <c r="C540" s="503"/>
      <c r="D540" s="139"/>
      <c r="E540" s="139"/>
      <c r="F540" s="139"/>
      <c r="G540" s="139"/>
      <c r="H540" s="139"/>
    </row>
    <row r="541" spans="3:8">
      <c r="C541" s="503"/>
      <c r="D541" s="139"/>
      <c r="E541" s="139"/>
      <c r="F541" s="139"/>
      <c r="G541" s="139"/>
      <c r="H541" s="139"/>
    </row>
    <row r="542" spans="3:8">
      <c r="C542" s="503"/>
      <c r="D542" s="139"/>
      <c r="E542" s="139"/>
      <c r="F542" s="139"/>
      <c r="G542" s="139"/>
      <c r="H542" s="139"/>
    </row>
    <row r="543" spans="3:8">
      <c r="C543" s="503"/>
      <c r="D543" s="139"/>
      <c r="E543" s="139"/>
      <c r="F543" s="139"/>
      <c r="G543" s="139"/>
      <c r="H543" s="139"/>
    </row>
    <row r="544" spans="3:8">
      <c r="C544" s="503"/>
      <c r="D544" s="139"/>
      <c r="E544" s="139"/>
      <c r="F544" s="139"/>
      <c r="G544" s="139"/>
      <c r="H544" s="139"/>
    </row>
    <row r="545" spans="3:8">
      <c r="C545" s="503"/>
      <c r="D545" s="139"/>
      <c r="E545" s="139"/>
      <c r="F545" s="139"/>
      <c r="G545" s="139"/>
      <c r="H545" s="139"/>
    </row>
    <row r="546" spans="3:8">
      <c r="C546" s="503"/>
      <c r="D546" s="139"/>
      <c r="E546" s="139"/>
      <c r="F546" s="139"/>
      <c r="G546" s="139"/>
      <c r="H546" s="139"/>
    </row>
    <row r="547" spans="3:8">
      <c r="C547" s="503"/>
      <c r="D547" s="139"/>
      <c r="E547" s="139"/>
      <c r="F547" s="139"/>
      <c r="G547" s="139"/>
      <c r="H547" s="139"/>
    </row>
    <row r="548" spans="3:8">
      <c r="C548" s="503"/>
      <c r="D548" s="139"/>
      <c r="E548" s="139"/>
      <c r="F548" s="139"/>
      <c r="G548" s="139"/>
      <c r="H548" s="139"/>
    </row>
    <row r="549" spans="3:8">
      <c r="C549" s="503"/>
      <c r="D549" s="139"/>
      <c r="E549" s="139"/>
      <c r="F549" s="139"/>
      <c r="G549" s="139"/>
      <c r="H549" s="139"/>
    </row>
    <row r="550" spans="3:8">
      <c r="C550" s="503"/>
      <c r="D550" s="139"/>
      <c r="E550" s="139"/>
      <c r="F550" s="139"/>
      <c r="G550" s="139"/>
      <c r="H550" s="139"/>
    </row>
    <row r="551" spans="3:8">
      <c r="C551" s="503"/>
      <c r="D551" s="139"/>
      <c r="E551" s="139"/>
      <c r="F551" s="139"/>
      <c r="G551" s="139"/>
      <c r="H551" s="139"/>
    </row>
    <row r="552" spans="3:8">
      <c r="C552" s="503"/>
      <c r="D552" s="139"/>
      <c r="E552" s="139"/>
      <c r="F552" s="139"/>
      <c r="G552" s="139"/>
      <c r="H552" s="139"/>
    </row>
    <row r="553" spans="3:8">
      <c r="C553" s="503"/>
      <c r="D553" s="139"/>
      <c r="E553" s="139"/>
      <c r="F553" s="139"/>
      <c r="G553" s="139"/>
      <c r="H553" s="139"/>
    </row>
    <row r="554" spans="3:8">
      <c r="C554" s="503"/>
      <c r="D554" s="139"/>
      <c r="E554" s="139"/>
      <c r="F554" s="139"/>
      <c r="G554" s="139"/>
      <c r="H554" s="139"/>
    </row>
    <row r="555" spans="3:8">
      <c r="C555" s="503"/>
      <c r="D555" s="139"/>
      <c r="E555" s="139"/>
      <c r="F555" s="139"/>
      <c r="G555" s="139"/>
      <c r="H555" s="139"/>
    </row>
    <row r="556" spans="3:8">
      <c r="C556" s="503"/>
      <c r="D556" s="139"/>
      <c r="E556" s="139"/>
      <c r="F556" s="139"/>
      <c r="G556" s="139"/>
      <c r="H556" s="139"/>
    </row>
    <row r="557" spans="3:8">
      <c r="C557" s="503"/>
      <c r="D557" s="139"/>
      <c r="E557" s="139"/>
      <c r="F557" s="139"/>
      <c r="G557" s="139"/>
      <c r="H557" s="139"/>
    </row>
    <row r="558" spans="3:8">
      <c r="C558" s="503"/>
      <c r="D558" s="139"/>
      <c r="E558" s="139"/>
      <c r="F558" s="139"/>
      <c r="G558" s="139"/>
      <c r="H558" s="139"/>
    </row>
    <row r="559" spans="3:8">
      <c r="C559" s="503"/>
      <c r="D559" s="139"/>
      <c r="E559" s="139"/>
      <c r="F559" s="139"/>
      <c r="G559" s="139"/>
      <c r="H559" s="139"/>
    </row>
    <row r="560" spans="3:8">
      <c r="C560" s="503"/>
      <c r="D560" s="139"/>
      <c r="E560" s="139"/>
      <c r="F560" s="139"/>
      <c r="G560" s="139"/>
      <c r="H560" s="139"/>
    </row>
    <row r="561" spans="3:8">
      <c r="C561" s="503"/>
      <c r="D561" s="139"/>
      <c r="E561" s="139"/>
      <c r="F561" s="139"/>
      <c r="G561" s="139"/>
      <c r="H561" s="139"/>
    </row>
    <row r="562" spans="3:8">
      <c r="C562" s="503"/>
      <c r="D562" s="139"/>
      <c r="E562" s="139"/>
      <c r="F562" s="139"/>
      <c r="G562" s="139"/>
      <c r="H562" s="139"/>
    </row>
    <row r="563" spans="3:8">
      <c r="C563" s="503"/>
      <c r="D563" s="139"/>
      <c r="E563" s="139"/>
      <c r="F563" s="139"/>
      <c r="G563" s="139"/>
      <c r="H563" s="139"/>
    </row>
    <row r="564" spans="3:8">
      <c r="C564" s="503"/>
      <c r="D564" s="139"/>
      <c r="E564" s="139"/>
      <c r="F564" s="139"/>
      <c r="G564" s="139"/>
      <c r="H564" s="139"/>
    </row>
    <row r="565" spans="3:8">
      <c r="C565" s="503"/>
      <c r="D565" s="139"/>
      <c r="E565" s="139"/>
      <c r="F565" s="139"/>
      <c r="G565" s="139"/>
      <c r="H565" s="139"/>
    </row>
    <row r="566" spans="3:8">
      <c r="C566" s="503"/>
      <c r="D566" s="139"/>
      <c r="E566" s="139"/>
      <c r="F566" s="139"/>
      <c r="G566" s="139"/>
      <c r="H566" s="139"/>
    </row>
    <row r="567" spans="3:8">
      <c r="C567" s="503"/>
      <c r="D567" s="139"/>
      <c r="E567" s="139"/>
      <c r="F567" s="139"/>
      <c r="G567" s="139"/>
      <c r="H567" s="139"/>
    </row>
    <row r="568" spans="3:8">
      <c r="C568" s="503"/>
      <c r="D568" s="139"/>
      <c r="E568" s="139"/>
      <c r="F568" s="139"/>
      <c r="G568" s="139"/>
      <c r="H568" s="139"/>
    </row>
    <row r="569" spans="3:8">
      <c r="C569" s="503"/>
      <c r="D569" s="139"/>
      <c r="E569" s="139"/>
      <c r="F569" s="139"/>
      <c r="G569" s="139"/>
      <c r="H569" s="139"/>
    </row>
    <row r="570" spans="3:8">
      <c r="C570" s="503"/>
      <c r="D570" s="139"/>
      <c r="E570" s="139"/>
      <c r="F570" s="139"/>
      <c r="G570" s="139"/>
      <c r="H570" s="139"/>
    </row>
    <row r="571" spans="3:8">
      <c r="C571" s="503"/>
      <c r="D571" s="139"/>
      <c r="E571" s="139"/>
      <c r="F571" s="139"/>
      <c r="G571" s="139"/>
      <c r="H571" s="139"/>
    </row>
    <row r="572" spans="3:8">
      <c r="C572" s="503"/>
      <c r="D572" s="139"/>
      <c r="E572" s="139"/>
      <c r="F572" s="139"/>
      <c r="G572" s="139"/>
      <c r="H572" s="139"/>
    </row>
    <row r="573" spans="3:8">
      <c r="C573" s="503"/>
      <c r="D573" s="139"/>
      <c r="E573" s="139"/>
      <c r="F573" s="139"/>
      <c r="G573" s="139"/>
      <c r="H573" s="139"/>
    </row>
    <row r="574" spans="3:8">
      <c r="C574" s="503"/>
      <c r="D574" s="139"/>
      <c r="E574" s="139"/>
      <c r="F574" s="139"/>
      <c r="G574" s="139"/>
      <c r="H574" s="139"/>
    </row>
  </sheetData>
  <mergeCells count="3">
    <mergeCell ref="C242:E242"/>
    <mergeCell ref="C2:H2"/>
    <mergeCell ref="C1:H1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</sheetPr>
  <dimension ref="A1:AP35"/>
  <sheetViews>
    <sheetView topLeftCell="A19" zoomScaleNormal="100" workbookViewId="0">
      <selection activeCell="T7" sqref="T7"/>
    </sheetView>
  </sheetViews>
  <sheetFormatPr defaultColWidth="9.140625" defaultRowHeight="19.5" customHeight="1"/>
  <cols>
    <col min="1" max="1" width="15.28515625" style="139" customWidth="1"/>
    <col min="2" max="8" width="11.28515625" style="139" hidden="1" customWidth="1"/>
    <col min="9" max="15" width="14.140625" style="139" customWidth="1"/>
    <col min="16" max="16" width="31.42578125" style="139" customWidth="1"/>
    <col min="17" max="16384" width="9.140625" style="139"/>
  </cols>
  <sheetData>
    <row r="1" spans="1:35" ht="21">
      <c r="A1" s="788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</row>
    <row r="2" spans="1:35" ht="21">
      <c r="A2" s="789" t="s">
        <v>621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241"/>
      <c r="R2" s="241"/>
    </row>
    <row r="3" spans="1:35" s="242" customFormat="1" ht="23.25" customHeight="1">
      <c r="A3" s="790" t="s">
        <v>620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140"/>
      <c r="R3" s="140"/>
    </row>
    <row r="4" spans="1:35" ht="25.5">
      <c r="A4" s="292" t="s">
        <v>248</v>
      </c>
      <c r="B4" s="293">
        <v>2009</v>
      </c>
      <c r="C4" s="293">
        <v>2010</v>
      </c>
      <c r="D4" s="293">
        <v>2011</v>
      </c>
      <c r="E4" s="293">
        <v>2012</v>
      </c>
      <c r="F4" s="293">
        <v>2013</v>
      </c>
      <c r="G4" s="293">
        <v>2014</v>
      </c>
      <c r="H4" s="293">
        <v>2015</v>
      </c>
      <c r="I4" s="293">
        <v>2016</v>
      </c>
      <c r="J4" s="293">
        <v>2017</v>
      </c>
      <c r="K4" s="293">
        <v>2018</v>
      </c>
      <c r="L4" s="293">
        <v>2019</v>
      </c>
      <c r="M4" s="293">
        <v>2020</v>
      </c>
      <c r="N4" s="293">
        <v>2021</v>
      </c>
      <c r="O4" s="293">
        <v>2022</v>
      </c>
      <c r="P4" s="294" t="s">
        <v>249</v>
      </c>
      <c r="Q4" s="295"/>
      <c r="R4" s="295"/>
    </row>
    <row r="5" spans="1:35" ht="21">
      <c r="A5" s="455" t="s">
        <v>4</v>
      </c>
      <c r="B5" s="185">
        <f>SUM(B6:B15)</f>
        <v>5081</v>
      </c>
      <c r="C5" s="185">
        <f>SUM(C6:C15)</f>
        <v>4140</v>
      </c>
      <c r="D5" s="185">
        <f>SUM(D6:D15)</f>
        <v>5279</v>
      </c>
      <c r="E5" s="185">
        <f>SUM(E6:E15)</f>
        <v>6339</v>
      </c>
      <c r="F5" s="185">
        <f>SUM(F6:F18)</f>
        <v>6981</v>
      </c>
      <c r="G5" s="185">
        <f>SUM(G6:G18)</f>
        <v>6983</v>
      </c>
      <c r="H5" s="185">
        <f>SUM(H6:H18)</f>
        <v>5831</v>
      </c>
      <c r="I5" s="185">
        <f>SUM(I6:I18)</f>
        <v>5511</v>
      </c>
      <c r="J5" s="185">
        <f>SUM(J6:J18)</f>
        <v>3961</v>
      </c>
      <c r="K5" s="185">
        <f>SUM(K6:K20)</f>
        <v>2878</v>
      </c>
      <c r="L5" s="185">
        <f>SUM(L6:L20)</f>
        <v>3316</v>
      </c>
      <c r="M5" s="185">
        <f>SUM(M6:M20)</f>
        <v>3819</v>
      </c>
      <c r="N5" s="185">
        <f>SUM(N6:N20)</f>
        <v>2941</v>
      </c>
      <c r="O5" s="185">
        <f>SUM(O6:O20)</f>
        <v>2646</v>
      </c>
      <c r="P5" s="296" t="s">
        <v>129</v>
      </c>
      <c r="Q5" s="297"/>
    </row>
    <row r="6" spans="1:35" ht="19.5" customHeight="1">
      <c r="A6" s="298">
        <v>1</v>
      </c>
      <c r="B6" s="669">
        <v>3700</v>
      </c>
      <c r="C6" s="669">
        <v>3347</v>
      </c>
      <c r="D6" s="669">
        <v>4086</v>
      </c>
      <c r="E6" s="245">
        <v>4710</v>
      </c>
      <c r="F6" s="669">
        <v>4666</v>
      </c>
      <c r="G6" s="669">
        <v>4443</v>
      </c>
      <c r="H6" s="669">
        <v>4122</v>
      </c>
      <c r="I6" s="669">
        <v>4018</v>
      </c>
      <c r="J6" s="669">
        <v>3064</v>
      </c>
      <c r="K6" s="669">
        <v>2285</v>
      </c>
      <c r="L6" s="669">
        <v>2579</v>
      </c>
      <c r="M6" s="669">
        <v>2907</v>
      </c>
      <c r="N6" s="669">
        <v>2036</v>
      </c>
      <c r="O6" s="669">
        <v>1949</v>
      </c>
      <c r="P6" s="299">
        <v>1</v>
      </c>
      <c r="Q6" s="297"/>
      <c r="R6" s="297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</row>
    <row r="7" spans="1:35" ht="19.5" customHeight="1">
      <c r="A7" s="298">
        <v>2</v>
      </c>
      <c r="B7" s="300">
        <v>840</v>
      </c>
      <c r="C7" s="300">
        <v>569</v>
      </c>
      <c r="D7" s="300">
        <v>810</v>
      </c>
      <c r="E7" s="245">
        <v>1031</v>
      </c>
      <c r="F7" s="300">
        <v>1255</v>
      </c>
      <c r="G7" s="300">
        <v>1274</v>
      </c>
      <c r="H7" s="300">
        <v>1002</v>
      </c>
      <c r="I7" s="300">
        <v>870</v>
      </c>
      <c r="J7" s="300">
        <v>572</v>
      </c>
      <c r="K7" s="669">
        <v>392</v>
      </c>
      <c r="L7" s="669">
        <v>460</v>
      </c>
      <c r="M7" s="669">
        <v>541</v>
      </c>
      <c r="N7" s="669">
        <v>468</v>
      </c>
      <c r="O7" s="669">
        <v>380</v>
      </c>
      <c r="P7" s="299">
        <v>2</v>
      </c>
      <c r="Q7" s="297"/>
      <c r="R7" s="301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</row>
    <row r="8" spans="1:35" ht="19.5" customHeight="1">
      <c r="A8" s="298">
        <v>3</v>
      </c>
      <c r="B8" s="300">
        <v>326</v>
      </c>
      <c r="C8" s="300">
        <v>158</v>
      </c>
      <c r="D8" s="300">
        <v>263</v>
      </c>
      <c r="E8" s="245">
        <v>367</v>
      </c>
      <c r="F8" s="300">
        <v>543</v>
      </c>
      <c r="G8" s="300">
        <v>594</v>
      </c>
      <c r="H8" s="300">
        <v>362</v>
      </c>
      <c r="I8" s="300">
        <v>322</v>
      </c>
      <c r="J8" s="300">
        <v>189</v>
      </c>
      <c r="K8" s="669">
        <v>130</v>
      </c>
      <c r="L8" s="669">
        <v>162</v>
      </c>
      <c r="M8" s="669">
        <v>212</v>
      </c>
      <c r="N8" s="669">
        <v>189</v>
      </c>
      <c r="O8" s="669">
        <v>145</v>
      </c>
      <c r="P8" s="299">
        <v>3</v>
      </c>
      <c r="Q8" s="297"/>
      <c r="R8" s="301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</row>
    <row r="9" spans="1:35" ht="19.5" customHeight="1">
      <c r="A9" s="298">
        <v>4</v>
      </c>
      <c r="B9" s="300">
        <v>141</v>
      </c>
      <c r="C9" s="300">
        <v>47</v>
      </c>
      <c r="D9" s="300">
        <v>84</v>
      </c>
      <c r="E9" s="245">
        <v>148</v>
      </c>
      <c r="F9" s="300">
        <v>258</v>
      </c>
      <c r="G9" s="300">
        <v>308</v>
      </c>
      <c r="H9" s="300">
        <v>157</v>
      </c>
      <c r="I9" s="300">
        <v>146</v>
      </c>
      <c r="J9" s="300">
        <v>77</v>
      </c>
      <c r="K9" s="669">
        <v>39</v>
      </c>
      <c r="L9" s="669">
        <v>68</v>
      </c>
      <c r="M9" s="669">
        <v>91</v>
      </c>
      <c r="N9" s="669">
        <v>96</v>
      </c>
      <c r="O9" s="669">
        <v>76</v>
      </c>
      <c r="P9" s="299">
        <v>4</v>
      </c>
      <c r="Q9" s="297"/>
      <c r="R9" s="301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</row>
    <row r="10" spans="1:35" ht="19.5" customHeight="1">
      <c r="A10" s="298">
        <v>5</v>
      </c>
      <c r="B10" s="300">
        <v>51</v>
      </c>
      <c r="C10" s="300">
        <v>13</v>
      </c>
      <c r="D10" s="300">
        <v>26</v>
      </c>
      <c r="E10" s="245">
        <v>59</v>
      </c>
      <c r="F10" s="300">
        <v>124</v>
      </c>
      <c r="G10" s="300">
        <v>168</v>
      </c>
      <c r="H10" s="300">
        <v>81</v>
      </c>
      <c r="I10" s="300">
        <v>76</v>
      </c>
      <c r="J10" s="300">
        <v>30</v>
      </c>
      <c r="K10" s="669">
        <v>13</v>
      </c>
      <c r="L10" s="669">
        <v>26</v>
      </c>
      <c r="M10" s="669">
        <v>37</v>
      </c>
      <c r="N10" s="669">
        <v>61</v>
      </c>
      <c r="O10" s="669">
        <v>43</v>
      </c>
      <c r="P10" s="299">
        <v>5</v>
      </c>
      <c r="Q10" s="297"/>
      <c r="R10" s="301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</row>
    <row r="11" spans="1:35" ht="19.5" customHeight="1">
      <c r="A11" s="298">
        <v>6</v>
      </c>
      <c r="B11" s="300">
        <v>14</v>
      </c>
      <c r="C11" s="300">
        <v>5</v>
      </c>
      <c r="D11" s="300">
        <v>7</v>
      </c>
      <c r="E11" s="245">
        <v>17</v>
      </c>
      <c r="F11" s="300">
        <v>68</v>
      </c>
      <c r="G11" s="300">
        <v>85</v>
      </c>
      <c r="H11" s="300">
        <v>47</v>
      </c>
      <c r="I11" s="300">
        <v>39</v>
      </c>
      <c r="J11" s="300">
        <v>14</v>
      </c>
      <c r="K11" s="669">
        <v>6</v>
      </c>
      <c r="L11" s="669">
        <v>10</v>
      </c>
      <c r="M11" s="669">
        <v>16</v>
      </c>
      <c r="N11" s="669">
        <v>36</v>
      </c>
      <c r="O11" s="669">
        <v>22</v>
      </c>
      <c r="P11" s="299">
        <v>6</v>
      </c>
      <c r="Q11" s="297"/>
      <c r="R11" s="301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</row>
    <row r="12" spans="1:35" ht="19.5" customHeight="1">
      <c r="A12" s="298">
        <v>7</v>
      </c>
      <c r="B12" s="300">
        <v>6</v>
      </c>
      <c r="C12" s="300">
        <v>1</v>
      </c>
      <c r="D12" s="300">
        <v>2</v>
      </c>
      <c r="E12" s="245">
        <v>4</v>
      </c>
      <c r="F12" s="300">
        <v>33</v>
      </c>
      <c r="G12" s="300">
        <v>52</v>
      </c>
      <c r="H12" s="300">
        <v>26</v>
      </c>
      <c r="I12" s="300">
        <v>17</v>
      </c>
      <c r="J12" s="300">
        <v>8</v>
      </c>
      <c r="K12" s="669">
        <v>4</v>
      </c>
      <c r="L12" s="669">
        <v>5</v>
      </c>
      <c r="M12" s="669">
        <v>10</v>
      </c>
      <c r="N12" s="669">
        <v>22</v>
      </c>
      <c r="O12" s="669">
        <v>12</v>
      </c>
      <c r="P12" s="299">
        <v>7</v>
      </c>
      <c r="Q12" s="297"/>
      <c r="R12" s="301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</row>
    <row r="13" spans="1:35" ht="19.5" customHeight="1">
      <c r="A13" s="298">
        <v>8</v>
      </c>
      <c r="B13" s="300">
        <v>2</v>
      </c>
      <c r="C13" s="300">
        <v>0</v>
      </c>
      <c r="D13" s="300">
        <v>1</v>
      </c>
      <c r="E13" s="245">
        <v>1</v>
      </c>
      <c r="F13" s="300">
        <v>15</v>
      </c>
      <c r="G13" s="300">
        <v>27</v>
      </c>
      <c r="H13" s="300">
        <v>13</v>
      </c>
      <c r="I13" s="300">
        <v>13</v>
      </c>
      <c r="J13" s="300">
        <v>3</v>
      </c>
      <c r="K13" s="669">
        <v>2</v>
      </c>
      <c r="L13" s="669">
        <v>3</v>
      </c>
      <c r="M13" s="669">
        <v>4</v>
      </c>
      <c r="N13" s="669">
        <v>16</v>
      </c>
      <c r="O13" s="669">
        <v>5</v>
      </c>
      <c r="P13" s="299">
        <v>8</v>
      </c>
      <c r="Q13" s="297"/>
      <c r="R13" s="301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</row>
    <row r="14" spans="1:35" ht="19.5" customHeight="1">
      <c r="A14" s="298">
        <v>9</v>
      </c>
      <c r="B14" s="300">
        <v>1</v>
      </c>
      <c r="C14" s="300">
        <v>0</v>
      </c>
      <c r="D14" s="300">
        <v>0</v>
      </c>
      <c r="E14" s="245">
        <v>1</v>
      </c>
      <c r="F14" s="300">
        <v>9</v>
      </c>
      <c r="G14" s="300">
        <v>18</v>
      </c>
      <c r="H14" s="300">
        <v>12</v>
      </c>
      <c r="I14" s="300">
        <v>7</v>
      </c>
      <c r="J14" s="300">
        <v>3</v>
      </c>
      <c r="K14" s="669">
        <v>1</v>
      </c>
      <c r="L14" s="669">
        <v>2</v>
      </c>
      <c r="M14" s="669">
        <v>1</v>
      </c>
      <c r="N14" s="669">
        <v>7</v>
      </c>
      <c r="O14" s="669">
        <v>4</v>
      </c>
      <c r="P14" s="299">
        <v>9</v>
      </c>
      <c r="Q14" s="297"/>
      <c r="R14" s="301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</row>
    <row r="15" spans="1:35" ht="19.5" customHeight="1">
      <c r="A15" s="298">
        <v>10</v>
      </c>
      <c r="B15" s="302">
        <v>0</v>
      </c>
      <c r="C15" s="302">
        <v>0</v>
      </c>
      <c r="D15" s="302">
        <v>0</v>
      </c>
      <c r="E15" s="245">
        <v>1</v>
      </c>
      <c r="F15" s="300">
        <v>6</v>
      </c>
      <c r="G15" s="300">
        <v>8</v>
      </c>
      <c r="H15" s="300">
        <v>5</v>
      </c>
      <c r="I15" s="300">
        <v>2</v>
      </c>
      <c r="J15" s="300">
        <v>1</v>
      </c>
      <c r="K15" s="669">
        <v>1</v>
      </c>
      <c r="L15" s="669">
        <v>1</v>
      </c>
      <c r="M15" s="669">
        <v>0</v>
      </c>
      <c r="N15" s="669">
        <v>4</v>
      </c>
      <c r="O15" s="669">
        <v>3</v>
      </c>
      <c r="P15" s="299">
        <v>10</v>
      </c>
      <c r="Q15" s="297"/>
      <c r="R15" s="301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</row>
    <row r="16" spans="1:35" ht="18.75">
      <c r="A16" s="298">
        <v>11</v>
      </c>
      <c r="B16" s="302">
        <v>0</v>
      </c>
      <c r="C16" s="302">
        <v>0</v>
      </c>
      <c r="D16" s="302">
        <v>0</v>
      </c>
      <c r="E16" s="300">
        <v>0</v>
      </c>
      <c r="F16" s="300">
        <v>2</v>
      </c>
      <c r="G16" s="300">
        <v>4</v>
      </c>
      <c r="H16" s="300">
        <v>3</v>
      </c>
      <c r="I16" s="300">
        <v>1</v>
      </c>
      <c r="J16" s="300">
        <v>0</v>
      </c>
      <c r="K16" s="669">
        <v>1</v>
      </c>
      <c r="L16" s="669">
        <v>0</v>
      </c>
      <c r="M16" s="669">
        <v>0</v>
      </c>
      <c r="N16" s="669">
        <v>2</v>
      </c>
      <c r="O16" s="669">
        <v>3</v>
      </c>
      <c r="P16" s="299">
        <v>11</v>
      </c>
      <c r="Q16" s="297"/>
      <c r="R16" s="303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</row>
    <row r="17" spans="1:42" ht="18.75">
      <c r="A17" s="298">
        <v>12</v>
      </c>
      <c r="B17" s="302">
        <v>0</v>
      </c>
      <c r="C17" s="302">
        <v>0</v>
      </c>
      <c r="D17" s="302">
        <v>0</v>
      </c>
      <c r="E17" s="300">
        <v>0</v>
      </c>
      <c r="F17" s="300">
        <v>1</v>
      </c>
      <c r="G17" s="300">
        <v>2</v>
      </c>
      <c r="H17" s="300">
        <v>1</v>
      </c>
      <c r="I17" s="300">
        <v>0</v>
      </c>
      <c r="J17" s="300">
        <v>0</v>
      </c>
      <c r="K17" s="669">
        <v>1</v>
      </c>
      <c r="L17" s="669">
        <v>0</v>
      </c>
      <c r="M17" s="669">
        <v>0</v>
      </c>
      <c r="N17" s="669">
        <v>2</v>
      </c>
      <c r="O17" s="669">
        <v>2</v>
      </c>
      <c r="P17" s="299">
        <v>12</v>
      </c>
      <c r="Q17" s="297"/>
      <c r="R17" s="303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</row>
    <row r="18" spans="1:42" ht="18.75">
      <c r="A18" s="298">
        <v>13</v>
      </c>
      <c r="B18" s="302">
        <v>0</v>
      </c>
      <c r="C18" s="302">
        <v>0</v>
      </c>
      <c r="D18" s="302">
        <v>0</v>
      </c>
      <c r="E18" s="300">
        <v>0</v>
      </c>
      <c r="F18" s="300">
        <v>1</v>
      </c>
      <c r="G18" s="300">
        <v>0</v>
      </c>
      <c r="H18" s="300">
        <v>0</v>
      </c>
      <c r="I18" s="300">
        <v>0</v>
      </c>
      <c r="J18" s="300">
        <v>0</v>
      </c>
      <c r="K18" s="669">
        <v>1</v>
      </c>
      <c r="L18" s="669">
        <v>0</v>
      </c>
      <c r="M18" s="669">
        <v>0</v>
      </c>
      <c r="N18" s="669">
        <v>2</v>
      </c>
      <c r="O18" s="669">
        <v>2</v>
      </c>
      <c r="P18" s="299">
        <v>13</v>
      </c>
      <c r="Q18" s="297"/>
      <c r="R18" s="303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</row>
    <row r="19" spans="1:42" ht="18.75">
      <c r="A19" s="298">
        <v>14</v>
      </c>
      <c r="B19" s="302"/>
      <c r="C19" s="302"/>
      <c r="D19" s="302"/>
      <c r="E19" s="300"/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669">
        <v>1</v>
      </c>
      <c r="L19" s="669">
        <v>0</v>
      </c>
      <c r="M19" s="669">
        <v>0</v>
      </c>
      <c r="N19" s="669">
        <v>0</v>
      </c>
      <c r="O19" s="669">
        <v>0</v>
      </c>
      <c r="P19" s="299">
        <v>14</v>
      </c>
      <c r="Q19" s="297"/>
      <c r="R19" s="303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</row>
    <row r="20" spans="1:42" ht="18.75">
      <c r="A20" s="304">
        <v>15</v>
      </c>
      <c r="B20" s="305"/>
      <c r="C20" s="305"/>
      <c r="D20" s="305"/>
      <c r="E20" s="305"/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670">
        <v>1</v>
      </c>
      <c r="L20" s="670">
        <v>0</v>
      </c>
      <c r="M20" s="670">
        <v>0</v>
      </c>
      <c r="N20" s="670">
        <v>0</v>
      </c>
      <c r="O20" s="670">
        <v>0</v>
      </c>
      <c r="P20" s="307">
        <v>15</v>
      </c>
      <c r="Q20" s="297"/>
      <c r="R20" s="303"/>
    </row>
    <row r="21" spans="1:42" ht="18.75">
      <c r="A21" s="308" t="s">
        <v>56</v>
      </c>
      <c r="B21" s="301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669"/>
      <c r="P21" s="309" t="s">
        <v>162</v>
      </c>
      <c r="Q21" s="297"/>
      <c r="R21" s="301"/>
    </row>
    <row r="22" spans="1:42" ht="6.75" hidden="1" customHeight="1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</row>
    <row r="23" spans="1:42" ht="19.5" customHeight="1"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</row>
    <row r="24" spans="1:42" ht="19.5" customHeight="1">
      <c r="A24" s="258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7" spans="1:42" ht="19.5" customHeight="1"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42" ht="19.5" customHeight="1"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178"/>
    </row>
    <row r="29" spans="1:42" ht="19.5" customHeight="1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178"/>
    </row>
    <row r="30" spans="1:42" ht="19.5" customHeight="1"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178"/>
      <c r="AO30" s="298">
        <v>1</v>
      </c>
      <c r="AP30" s="669">
        <f>O6</f>
        <v>1949</v>
      </c>
    </row>
    <row r="31" spans="1:42" ht="19.5" customHeight="1"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178"/>
      <c r="AO31" s="298">
        <v>2</v>
      </c>
      <c r="AP31" s="669">
        <f>O7</f>
        <v>380</v>
      </c>
    </row>
    <row r="32" spans="1:42" ht="19.5" customHeight="1"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178"/>
      <c r="AO32" s="298">
        <v>3</v>
      </c>
      <c r="AP32" s="669">
        <f>O8</f>
        <v>145</v>
      </c>
    </row>
    <row r="33" spans="2:42" ht="19.5" customHeight="1"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178"/>
      <c r="AO33" s="298">
        <v>4</v>
      </c>
      <c r="AP33" s="669">
        <f>O9</f>
        <v>76</v>
      </c>
    </row>
    <row r="34" spans="2:42" ht="19.5" customHeight="1">
      <c r="AO34" s="298">
        <v>5</v>
      </c>
      <c r="AP34" s="669">
        <f>O10</f>
        <v>43</v>
      </c>
    </row>
    <row r="35" spans="2:42" ht="19.5" customHeight="1">
      <c r="AO35" s="139" t="s">
        <v>250</v>
      </c>
      <c r="AP35" s="311">
        <f>SUM(O11:O20)</f>
        <v>53</v>
      </c>
    </row>
  </sheetData>
  <mergeCells count="3">
    <mergeCell ref="A1:P1"/>
    <mergeCell ref="A2:P2"/>
    <mergeCell ref="A3:P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92D050"/>
  </sheetPr>
  <dimension ref="A1:AC53"/>
  <sheetViews>
    <sheetView topLeftCell="B1" zoomScale="59" zoomScaleNormal="59" workbookViewId="0">
      <selection activeCell="Y47" sqref="Y47"/>
    </sheetView>
  </sheetViews>
  <sheetFormatPr defaultColWidth="9.140625" defaultRowHeight="15"/>
  <cols>
    <col min="1" max="1" width="43.28515625" style="139" customWidth="1"/>
    <col min="2" max="2" width="13" style="139" customWidth="1"/>
    <col min="3" max="3" width="12.28515625" style="139" customWidth="1"/>
    <col min="4" max="6" width="13.85546875" style="139" customWidth="1"/>
    <col min="7" max="11" width="13.7109375" style="139" customWidth="1"/>
    <col min="12" max="13" width="12.28515625" style="139" customWidth="1"/>
    <col min="14" max="15" width="14.28515625" style="139" customWidth="1"/>
    <col min="16" max="16" width="34.28515625" style="139" customWidth="1"/>
    <col min="17" max="17" width="3.28515625" style="139" customWidth="1"/>
    <col min="18" max="24" width="9.140625" style="139"/>
    <col min="25" max="25" width="33.85546875" style="139" customWidth="1"/>
    <col min="26" max="26" width="9.140625" style="139"/>
    <col min="27" max="27" width="11.28515625" style="139" customWidth="1"/>
    <col min="28" max="28" width="12.140625" style="139" customWidth="1"/>
    <col min="29" max="16384" width="9.140625" style="139"/>
  </cols>
  <sheetData>
    <row r="1" spans="1:29" ht="9" customHeight="1"/>
    <row r="2" spans="1:29" s="182" customFormat="1" ht="19.5" customHeight="1">
      <c r="A2" s="792" t="s">
        <v>623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Z2" s="139"/>
      <c r="AA2" s="139"/>
      <c r="AB2" s="139"/>
    </row>
    <row r="3" spans="1:29">
      <c r="A3" s="793" t="s">
        <v>622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Z3" s="671" t="s">
        <v>251</v>
      </c>
      <c r="AA3" s="671" t="s">
        <v>252</v>
      </c>
      <c r="AB3" s="139" t="s">
        <v>253</v>
      </c>
      <c r="AC3" s="312" t="s">
        <v>254</v>
      </c>
    </row>
    <row r="4" spans="1:29" ht="9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313"/>
      <c r="M4" s="242"/>
      <c r="N4" s="242"/>
      <c r="O4" s="242"/>
      <c r="P4" s="242"/>
      <c r="Y4" s="317">
        <f>B9</f>
        <v>2646</v>
      </c>
      <c r="Z4" s="314">
        <f>C9</f>
        <v>11</v>
      </c>
      <c r="AA4" s="314">
        <f>D9</f>
        <v>1690</v>
      </c>
      <c r="AB4" s="314">
        <f>E9</f>
        <v>904</v>
      </c>
      <c r="AC4" s="317">
        <f>F9</f>
        <v>41</v>
      </c>
    </row>
    <row r="5" spans="1:29" s="315" customFormat="1" ht="13.5" customHeight="1">
      <c r="A5" s="795" t="s">
        <v>236</v>
      </c>
      <c r="B5" s="804" t="s">
        <v>255</v>
      </c>
      <c r="C5" s="804"/>
      <c r="D5" s="804"/>
      <c r="E5" s="804"/>
      <c r="F5" s="805"/>
      <c r="G5" s="803" t="s">
        <v>241</v>
      </c>
      <c r="H5" s="804"/>
      <c r="I5" s="804"/>
      <c r="J5" s="804"/>
      <c r="K5" s="805"/>
      <c r="L5" s="798" t="s">
        <v>242</v>
      </c>
      <c r="M5" s="799"/>
      <c r="N5" s="799"/>
      <c r="O5" s="799"/>
      <c r="P5" s="800" t="s">
        <v>237</v>
      </c>
      <c r="Z5" s="139"/>
      <c r="AA5" s="139"/>
      <c r="AB5" s="139"/>
    </row>
    <row r="6" spans="1:29" s="315" customFormat="1" ht="18.75" customHeight="1">
      <c r="A6" s="796"/>
      <c r="B6" s="802" t="s">
        <v>244</v>
      </c>
      <c r="C6" s="802"/>
      <c r="D6" s="802"/>
      <c r="E6" s="802"/>
      <c r="F6" s="806"/>
      <c r="G6" s="801" t="s">
        <v>245</v>
      </c>
      <c r="H6" s="802"/>
      <c r="I6" s="802"/>
      <c r="J6" s="802"/>
      <c r="K6" s="806"/>
      <c r="L6" s="801" t="s">
        <v>246</v>
      </c>
      <c r="M6" s="802"/>
      <c r="N6" s="802"/>
      <c r="O6" s="802"/>
      <c r="P6" s="773"/>
      <c r="Z6" s="312"/>
      <c r="AB6" s="312" t="s">
        <v>264</v>
      </c>
    </row>
    <row r="7" spans="1:29" s="319" customFormat="1" ht="12.75" customHeight="1">
      <c r="A7" s="796"/>
      <c r="B7" s="525" t="s">
        <v>4</v>
      </c>
      <c r="C7" s="525" t="s">
        <v>256</v>
      </c>
      <c r="D7" s="525" t="s">
        <v>257</v>
      </c>
      <c r="E7" s="525" t="s">
        <v>258</v>
      </c>
      <c r="F7" s="807" t="s">
        <v>254</v>
      </c>
      <c r="G7" s="318" t="s">
        <v>4</v>
      </c>
      <c r="H7" s="525" t="s">
        <v>256</v>
      </c>
      <c r="I7" s="525" t="s">
        <v>257</v>
      </c>
      <c r="J7" s="525" t="s">
        <v>259</v>
      </c>
      <c r="K7" s="807" t="s">
        <v>254</v>
      </c>
      <c r="L7" s="318" t="s">
        <v>4</v>
      </c>
      <c r="M7" s="525" t="s">
        <v>256</v>
      </c>
      <c r="N7" s="525" t="s">
        <v>257</v>
      </c>
      <c r="O7" s="525" t="s">
        <v>259</v>
      </c>
      <c r="P7" s="773"/>
      <c r="Z7" s="320" t="s">
        <v>241</v>
      </c>
      <c r="AA7" s="321">
        <f>G9</f>
        <v>2580</v>
      </c>
      <c r="AB7" s="322">
        <f>AA7/Y4*100</f>
        <v>97.505668934240362</v>
      </c>
    </row>
    <row r="8" spans="1:29" ht="37.5">
      <c r="A8" s="797"/>
      <c r="B8" s="489" t="s">
        <v>129</v>
      </c>
      <c r="C8" s="489" t="s">
        <v>260</v>
      </c>
      <c r="D8" s="489" t="s">
        <v>261</v>
      </c>
      <c r="E8" s="489" t="s">
        <v>262</v>
      </c>
      <c r="F8" s="808"/>
      <c r="G8" s="491" t="s">
        <v>129</v>
      </c>
      <c r="H8" s="489" t="s">
        <v>260</v>
      </c>
      <c r="I8" s="489" t="s">
        <v>261</v>
      </c>
      <c r="J8" s="489" t="s">
        <v>262</v>
      </c>
      <c r="K8" s="808"/>
      <c r="L8" s="491" t="s">
        <v>129</v>
      </c>
      <c r="M8" s="489" t="s">
        <v>260</v>
      </c>
      <c r="N8" s="489" t="s">
        <v>261</v>
      </c>
      <c r="O8" s="489" t="s">
        <v>262</v>
      </c>
      <c r="P8" s="774"/>
      <c r="Z8" s="323" t="s">
        <v>242</v>
      </c>
      <c r="AA8" s="317">
        <f>L9</f>
        <v>66</v>
      </c>
      <c r="AB8" s="322">
        <f>AA8/Y4*100</f>
        <v>2.4943310657596371</v>
      </c>
    </row>
    <row r="9" spans="1:29" s="320" customFormat="1" ht="21.75" customHeight="1">
      <c r="A9" s="179" t="s">
        <v>4</v>
      </c>
      <c r="B9" s="314">
        <f>G9+L9</f>
        <v>2646</v>
      </c>
      <c r="C9" s="314">
        <f t="shared" ref="C9:C34" si="0">H9+M9</f>
        <v>11</v>
      </c>
      <c r="D9" s="314">
        <f t="shared" ref="D9:D34" si="1">I9+N9</f>
        <v>1690</v>
      </c>
      <c r="E9" s="314">
        <f t="shared" ref="E9:E34" si="2">J9+O9</f>
        <v>904</v>
      </c>
      <c r="F9" s="639">
        <f>SUM(F10:F21)</f>
        <v>41</v>
      </c>
      <c r="G9" s="325">
        <f>SUM(H9:K9)</f>
        <v>2580</v>
      </c>
      <c r="H9" s="314">
        <f>SUM(H10:H21)</f>
        <v>10</v>
      </c>
      <c r="I9" s="314">
        <f>SUM(I10:I21)</f>
        <v>1644</v>
      </c>
      <c r="J9" s="314">
        <f>SUM(J10:J21)</f>
        <v>885</v>
      </c>
      <c r="K9" s="639">
        <f>SUM(K10:K21)</f>
        <v>41</v>
      </c>
      <c r="L9" s="325">
        <f>SUM(M9:O9)</f>
        <v>66</v>
      </c>
      <c r="M9" s="314">
        <f>SUM(M10:M21)</f>
        <v>1</v>
      </c>
      <c r="N9" s="314">
        <f>SUM(N10:N21)</f>
        <v>46</v>
      </c>
      <c r="O9" s="314">
        <f>SUM(O10:O21)</f>
        <v>19</v>
      </c>
      <c r="P9" s="326" t="s">
        <v>129</v>
      </c>
      <c r="R9" s="321"/>
      <c r="Z9" s="312"/>
      <c r="AA9" s="317"/>
      <c r="AB9" s="322"/>
    </row>
    <row r="10" spans="1:29" s="312" customFormat="1" ht="21.75" customHeight="1">
      <c r="A10" s="312" t="s">
        <v>10</v>
      </c>
      <c r="B10" s="327">
        <f>G10+L10</f>
        <v>199</v>
      </c>
      <c r="C10" s="327">
        <f t="shared" si="0"/>
        <v>3</v>
      </c>
      <c r="D10" s="327">
        <f t="shared" si="1"/>
        <v>147</v>
      </c>
      <c r="E10" s="327">
        <f t="shared" si="2"/>
        <v>48</v>
      </c>
      <c r="F10" s="327">
        <f>K10</f>
        <v>1</v>
      </c>
      <c r="G10" s="328">
        <f>SUM(H10:K10)</f>
        <v>196</v>
      </c>
      <c r="H10" s="327">
        <v>3</v>
      </c>
      <c r="I10" s="327">
        <v>144</v>
      </c>
      <c r="J10" s="327">
        <v>48</v>
      </c>
      <c r="K10" s="327">
        <v>1</v>
      </c>
      <c r="L10" s="328">
        <f>SUM(M10:O10)</f>
        <v>3</v>
      </c>
      <c r="M10" s="327">
        <v>0</v>
      </c>
      <c r="N10" s="327">
        <v>3</v>
      </c>
      <c r="O10" s="327">
        <v>0</v>
      </c>
      <c r="P10" s="264" t="s">
        <v>16</v>
      </c>
      <c r="Q10" s="329"/>
      <c r="R10" s="330"/>
      <c r="Z10" s="331"/>
      <c r="AA10" s="331"/>
      <c r="AB10" s="331"/>
    </row>
    <row r="11" spans="1:29" s="312" customFormat="1" ht="21.75" customHeight="1">
      <c r="A11" s="312" t="s">
        <v>3</v>
      </c>
      <c r="B11" s="327">
        <f t="shared" ref="B11:B34" si="3">G11+L11</f>
        <v>806</v>
      </c>
      <c r="C11" s="327">
        <f t="shared" si="0"/>
        <v>0</v>
      </c>
      <c r="D11" s="327">
        <f t="shared" si="1"/>
        <v>482</v>
      </c>
      <c r="E11" s="327">
        <f t="shared" si="2"/>
        <v>324</v>
      </c>
      <c r="F11" s="327">
        <f t="shared" ref="F11:F20" si="4">K11</f>
        <v>22</v>
      </c>
      <c r="G11" s="328">
        <f t="shared" ref="G11:G34" si="5">SUM(H11:J11)</f>
        <v>802</v>
      </c>
      <c r="H11" s="327">
        <v>0</v>
      </c>
      <c r="I11" s="327">
        <v>478</v>
      </c>
      <c r="J11" s="327">
        <v>324</v>
      </c>
      <c r="K11" s="327">
        <v>22</v>
      </c>
      <c r="L11" s="328">
        <f t="shared" ref="L11:L34" si="6">SUM(M11:O11)</f>
        <v>4</v>
      </c>
      <c r="M11" s="327">
        <v>0</v>
      </c>
      <c r="N11" s="327">
        <v>4</v>
      </c>
      <c r="O11" s="327">
        <v>0</v>
      </c>
      <c r="P11" s="264" t="s">
        <v>7</v>
      </c>
      <c r="Q11" s="332"/>
      <c r="R11" s="330"/>
      <c r="W11" s="139"/>
      <c r="X11" s="139"/>
      <c r="Y11" s="139"/>
      <c r="AA11" s="317">
        <f>G9</f>
        <v>2580</v>
      </c>
      <c r="AB11" s="317">
        <f>L9</f>
        <v>66</v>
      </c>
      <c r="AC11" s="139"/>
    </row>
    <row r="12" spans="1:29" s="312" customFormat="1" ht="21.75" customHeight="1">
      <c r="A12" s="312" t="s">
        <v>15</v>
      </c>
      <c r="B12" s="327">
        <f t="shared" si="3"/>
        <v>67</v>
      </c>
      <c r="C12" s="327">
        <f t="shared" si="0"/>
        <v>0</v>
      </c>
      <c r="D12" s="327">
        <f t="shared" si="1"/>
        <v>37</v>
      </c>
      <c r="E12" s="327">
        <f t="shared" si="2"/>
        <v>30</v>
      </c>
      <c r="F12" s="327">
        <f t="shared" si="4"/>
        <v>0</v>
      </c>
      <c r="G12" s="328">
        <f t="shared" si="5"/>
        <v>63</v>
      </c>
      <c r="H12" s="327">
        <v>0</v>
      </c>
      <c r="I12" s="327">
        <v>37</v>
      </c>
      <c r="J12" s="327">
        <v>26</v>
      </c>
      <c r="K12" s="327">
        <v>0</v>
      </c>
      <c r="L12" s="328">
        <f t="shared" si="6"/>
        <v>4</v>
      </c>
      <c r="M12" s="327">
        <v>0</v>
      </c>
      <c r="N12" s="327">
        <v>0</v>
      </c>
      <c r="O12" s="327">
        <v>4</v>
      </c>
      <c r="P12" s="264" t="s">
        <v>21</v>
      </c>
      <c r="Q12" s="332"/>
      <c r="R12" s="330"/>
      <c r="W12" s="320"/>
      <c r="X12" s="320"/>
      <c r="Y12" s="315"/>
      <c r="Z12" s="139"/>
      <c r="AA12" s="139" t="s">
        <v>241</v>
      </c>
      <c r="AB12" s="139" t="s">
        <v>242</v>
      </c>
      <c r="AC12" s="315"/>
    </row>
    <row r="13" spans="1:29" s="312" customFormat="1" ht="21.75" customHeight="1">
      <c r="A13" s="312" t="s">
        <v>8</v>
      </c>
      <c r="B13" s="327">
        <f t="shared" si="3"/>
        <v>1046</v>
      </c>
      <c r="C13" s="327">
        <f t="shared" si="0"/>
        <v>3</v>
      </c>
      <c r="D13" s="327">
        <f t="shared" si="1"/>
        <v>722</v>
      </c>
      <c r="E13" s="327">
        <f t="shared" si="2"/>
        <v>321</v>
      </c>
      <c r="F13" s="327">
        <f t="shared" si="4"/>
        <v>14</v>
      </c>
      <c r="G13" s="328">
        <f t="shared" si="5"/>
        <v>1011</v>
      </c>
      <c r="H13" s="327">
        <v>2</v>
      </c>
      <c r="I13" s="327">
        <v>698</v>
      </c>
      <c r="J13" s="327">
        <v>311</v>
      </c>
      <c r="K13" s="327">
        <v>14</v>
      </c>
      <c r="L13" s="328">
        <f t="shared" si="6"/>
        <v>35</v>
      </c>
      <c r="M13" s="327">
        <v>1</v>
      </c>
      <c r="N13" s="327">
        <v>24</v>
      </c>
      <c r="O13" s="327">
        <v>10</v>
      </c>
      <c r="P13" s="264" t="s">
        <v>12</v>
      </c>
      <c r="Q13" s="332"/>
      <c r="R13" s="330"/>
      <c r="Y13" s="315"/>
      <c r="Z13" s="671" t="s">
        <v>251</v>
      </c>
      <c r="AA13" s="185">
        <f>H9</f>
        <v>10</v>
      </c>
      <c r="AB13" s="185">
        <f>M9</f>
        <v>1</v>
      </c>
      <c r="AC13" s="315"/>
    </row>
    <row r="14" spans="1:29" s="312" customFormat="1" ht="21.75" customHeight="1">
      <c r="A14" s="312" t="s">
        <v>19</v>
      </c>
      <c r="B14" s="327">
        <f t="shared" si="3"/>
        <v>125</v>
      </c>
      <c r="C14" s="327">
        <f t="shared" si="0"/>
        <v>0</v>
      </c>
      <c r="D14" s="327">
        <f t="shared" si="1"/>
        <v>52</v>
      </c>
      <c r="E14" s="327">
        <f t="shared" si="2"/>
        <v>73</v>
      </c>
      <c r="F14" s="327">
        <f t="shared" si="4"/>
        <v>0</v>
      </c>
      <c r="G14" s="328">
        <f t="shared" si="5"/>
        <v>116</v>
      </c>
      <c r="H14" s="327">
        <v>0</v>
      </c>
      <c r="I14" s="327">
        <v>47</v>
      </c>
      <c r="J14" s="327">
        <v>69</v>
      </c>
      <c r="K14" s="327">
        <v>0</v>
      </c>
      <c r="L14" s="328">
        <f t="shared" si="6"/>
        <v>9</v>
      </c>
      <c r="M14" s="327">
        <v>0</v>
      </c>
      <c r="N14" s="327">
        <v>5</v>
      </c>
      <c r="O14" s="327">
        <v>4</v>
      </c>
      <c r="P14" s="264" t="s">
        <v>247</v>
      </c>
      <c r="Q14" s="332"/>
      <c r="R14" s="330"/>
      <c r="Y14" s="242"/>
      <c r="Z14" s="671" t="s">
        <v>252</v>
      </c>
      <c r="AA14" s="185">
        <f>I9</f>
        <v>1644</v>
      </c>
      <c r="AB14" s="185">
        <f>N9</f>
        <v>46</v>
      </c>
      <c r="AC14" s="242"/>
    </row>
    <row r="15" spans="1:29" s="312" customFormat="1" ht="21.75" customHeight="1">
      <c r="A15" s="312" t="s">
        <v>6</v>
      </c>
      <c r="B15" s="327">
        <f t="shared" si="3"/>
        <v>1</v>
      </c>
      <c r="C15" s="327">
        <f t="shared" si="0"/>
        <v>0</v>
      </c>
      <c r="D15" s="327">
        <f t="shared" si="1"/>
        <v>1</v>
      </c>
      <c r="E15" s="327">
        <f t="shared" si="2"/>
        <v>0</v>
      </c>
      <c r="F15" s="327">
        <f t="shared" si="4"/>
        <v>0</v>
      </c>
      <c r="G15" s="328">
        <f t="shared" si="5"/>
        <v>1</v>
      </c>
      <c r="H15" s="327">
        <v>0</v>
      </c>
      <c r="I15" s="327">
        <v>1</v>
      </c>
      <c r="J15" s="327">
        <v>0</v>
      </c>
      <c r="K15" s="327">
        <v>0</v>
      </c>
      <c r="L15" s="328">
        <f t="shared" si="6"/>
        <v>0</v>
      </c>
      <c r="M15" s="327">
        <v>0</v>
      </c>
      <c r="N15" s="327">
        <v>0</v>
      </c>
      <c r="O15" s="327">
        <v>0</v>
      </c>
      <c r="P15" s="264" t="s">
        <v>9</v>
      </c>
      <c r="Q15" s="332"/>
      <c r="R15" s="330"/>
      <c r="W15" s="317"/>
      <c r="X15" s="317"/>
      <c r="Z15" s="139" t="s">
        <v>253</v>
      </c>
      <c r="AA15" s="185">
        <f>J9</f>
        <v>885</v>
      </c>
      <c r="AB15" s="185">
        <f>O9</f>
        <v>19</v>
      </c>
    </row>
    <row r="16" spans="1:29" s="312" customFormat="1" ht="21.75" customHeight="1">
      <c r="A16" s="312" t="s">
        <v>26</v>
      </c>
      <c r="B16" s="327">
        <f t="shared" si="3"/>
        <v>11</v>
      </c>
      <c r="C16" s="327">
        <f t="shared" si="0"/>
        <v>0</v>
      </c>
      <c r="D16" s="327">
        <f t="shared" si="1"/>
        <v>8</v>
      </c>
      <c r="E16" s="327">
        <f t="shared" si="2"/>
        <v>3</v>
      </c>
      <c r="F16" s="327">
        <f t="shared" si="4"/>
        <v>0</v>
      </c>
      <c r="G16" s="328">
        <f t="shared" si="5"/>
        <v>10</v>
      </c>
      <c r="H16" s="327">
        <v>0</v>
      </c>
      <c r="I16" s="327">
        <v>7</v>
      </c>
      <c r="J16" s="327">
        <v>3</v>
      </c>
      <c r="K16" s="327">
        <v>0</v>
      </c>
      <c r="L16" s="328">
        <f t="shared" si="6"/>
        <v>1</v>
      </c>
      <c r="M16" s="327">
        <v>0</v>
      </c>
      <c r="N16" s="327">
        <v>1</v>
      </c>
      <c r="O16" s="327">
        <v>0</v>
      </c>
      <c r="P16" s="264" t="s">
        <v>29</v>
      </c>
      <c r="Q16" s="332"/>
      <c r="R16" s="330"/>
      <c r="Z16" s="312" t="s">
        <v>254</v>
      </c>
      <c r="AA16" s="185">
        <f>K9</f>
        <v>41</v>
      </c>
      <c r="AB16" s="185">
        <v>0</v>
      </c>
    </row>
    <row r="17" spans="1:28" s="312" customFormat="1" ht="21.75" customHeight="1">
      <c r="A17" s="312" t="s">
        <v>28</v>
      </c>
      <c r="B17" s="327">
        <f t="shared" si="3"/>
        <v>6</v>
      </c>
      <c r="C17" s="327">
        <f t="shared" si="0"/>
        <v>0</v>
      </c>
      <c r="D17" s="327">
        <f t="shared" si="1"/>
        <v>6</v>
      </c>
      <c r="E17" s="327">
        <f t="shared" si="2"/>
        <v>0</v>
      </c>
      <c r="F17" s="327">
        <f t="shared" si="4"/>
        <v>0</v>
      </c>
      <c r="G17" s="328">
        <f t="shared" si="5"/>
        <v>5</v>
      </c>
      <c r="H17" s="327">
        <v>0</v>
      </c>
      <c r="I17" s="327">
        <v>5</v>
      </c>
      <c r="J17" s="327">
        <v>0</v>
      </c>
      <c r="K17" s="327">
        <v>0</v>
      </c>
      <c r="L17" s="328">
        <f t="shared" si="6"/>
        <v>1</v>
      </c>
      <c r="M17" s="327">
        <v>0</v>
      </c>
      <c r="N17" s="327">
        <v>1</v>
      </c>
      <c r="O17" s="327">
        <v>0</v>
      </c>
      <c r="P17" s="264" t="s">
        <v>131</v>
      </c>
      <c r="Q17" s="332"/>
      <c r="R17" s="330"/>
      <c r="Z17" s="671"/>
      <c r="AA17" s="185"/>
      <c r="AB17" s="185"/>
    </row>
    <row r="18" spans="1:28" s="312" customFormat="1" ht="21.75" customHeight="1">
      <c r="A18" s="312" t="s">
        <v>17</v>
      </c>
      <c r="B18" s="327">
        <f t="shared" si="3"/>
        <v>48</v>
      </c>
      <c r="C18" s="327">
        <f t="shared" si="0"/>
        <v>0</v>
      </c>
      <c r="D18" s="327">
        <f t="shared" si="1"/>
        <v>33</v>
      </c>
      <c r="E18" s="327">
        <f t="shared" si="2"/>
        <v>15</v>
      </c>
      <c r="F18" s="327">
        <f t="shared" si="4"/>
        <v>1</v>
      </c>
      <c r="G18" s="328">
        <f t="shared" si="5"/>
        <v>46</v>
      </c>
      <c r="H18" s="327">
        <v>0</v>
      </c>
      <c r="I18" s="327">
        <v>32</v>
      </c>
      <c r="J18" s="327">
        <v>14</v>
      </c>
      <c r="K18" s="327">
        <v>1</v>
      </c>
      <c r="L18" s="328">
        <f t="shared" si="6"/>
        <v>2</v>
      </c>
      <c r="M18" s="327">
        <v>0</v>
      </c>
      <c r="N18" s="327">
        <v>1</v>
      </c>
      <c r="O18" s="327">
        <v>1</v>
      </c>
      <c r="P18" s="264" t="s">
        <v>18</v>
      </c>
      <c r="Q18" s="332"/>
      <c r="R18" s="330"/>
    </row>
    <row r="19" spans="1:28" s="312" customFormat="1" ht="21.75" customHeight="1">
      <c r="A19" s="312" t="s">
        <v>23</v>
      </c>
      <c r="B19" s="327">
        <f t="shared" si="3"/>
        <v>17</v>
      </c>
      <c r="C19" s="327">
        <f t="shared" si="0"/>
        <v>0</v>
      </c>
      <c r="D19" s="327">
        <f t="shared" si="1"/>
        <v>12</v>
      </c>
      <c r="E19" s="327">
        <f t="shared" si="2"/>
        <v>5</v>
      </c>
      <c r="F19" s="327">
        <f t="shared" si="4"/>
        <v>0</v>
      </c>
      <c r="G19" s="328">
        <f t="shared" si="5"/>
        <v>17</v>
      </c>
      <c r="H19" s="327">
        <v>0</v>
      </c>
      <c r="I19" s="327">
        <v>12</v>
      </c>
      <c r="J19" s="327">
        <v>5</v>
      </c>
      <c r="K19" s="327">
        <v>0</v>
      </c>
      <c r="L19" s="328">
        <f t="shared" si="6"/>
        <v>0</v>
      </c>
      <c r="M19" s="327">
        <v>0</v>
      </c>
      <c r="N19" s="327">
        <v>0</v>
      </c>
      <c r="O19" s="327">
        <v>0</v>
      </c>
      <c r="P19" s="264" t="s">
        <v>27</v>
      </c>
      <c r="Q19" s="332"/>
      <c r="R19" s="330"/>
    </row>
    <row r="20" spans="1:28" s="312" customFormat="1" ht="21.75" customHeight="1">
      <c r="A20" s="312" t="s">
        <v>36</v>
      </c>
      <c r="B20" s="327">
        <f t="shared" si="3"/>
        <v>2</v>
      </c>
      <c r="C20" s="327">
        <f t="shared" si="0"/>
        <v>0</v>
      </c>
      <c r="D20" s="327">
        <f t="shared" si="1"/>
        <v>1</v>
      </c>
      <c r="E20" s="327">
        <f t="shared" si="2"/>
        <v>1</v>
      </c>
      <c r="F20" s="327">
        <f t="shared" si="4"/>
        <v>0</v>
      </c>
      <c r="G20" s="328">
        <f t="shared" si="5"/>
        <v>2</v>
      </c>
      <c r="H20" s="327">
        <v>0</v>
      </c>
      <c r="I20" s="327">
        <v>1</v>
      </c>
      <c r="J20" s="327">
        <v>1</v>
      </c>
      <c r="K20" s="327">
        <v>0</v>
      </c>
      <c r="L20" s="328">
        <f t="shared" si="6"/>
        <v>0</v>
      </c>
      <c r="M20" s="327">
        <v>0</v>
      </c>
      <c r="N20" s="327">
        <v>0</v>
      </c>
      <c r="O20" s="327">
        <v>0</v>
      </c>
      <c r="P20" s="264" t="s">
        <v>14</v>
      </c>
      <c r="Q20" s="332"/>
      <c r="R20" s="330"/>
    </row>
    <row r="21" spans="1:28" s="312" customFormat="1" ht="15" customHeight="1">
      <c r="A21" s="540" t="s">
        <v>11</v>
      </c>
      <c r="B21" s="336">
        <f>G21+L21</f>
        <v>281</v>
      </c>
      <c r="C21" s="336">
        <f t="shared" si="0"/>
        <v>5</v>
      </c>
      <c r="D21" s="336">
        <f t="shared" si="1"/>
        <v>189</v>
      </c>
      <c r="E21" s="336">
        <f t="shared" si="2"/>
        <v>84</v>
      </c>
      <c r="F21" s="336">
        <f>SUM(F22:F34)</f>
        <v>3</v>
      </c>
      <c r="G21" s="337">
        <f>SUM(H21:K21)</f>
        <v>274</v>
      </c>
      <c r="H21" s="336">
        <f t="shared" ref="H21:J21" si="7">SUM(H22:H34)</f>
        <v>5</v>
      </c>
      <c r="I21" s="336">
        <f t="shared" si="7"/>
        <v>182</v>
      </c>
      <c r="J21" s="336">
        <f t="shared" si="7"/>
        <v>84</v>
      </c>
      <c r="K21" s="336">
        <f>SUM(K22:K34)</f>
        <v>3</v>
      </c>
      <c r="L21" s="337">
        <f>SUM(M21:O21)</f>
        <v>7</v>
      </c>
      <c r="M21" s="336">
        <f t="shared" ref="M21:N21" si="8">SUM(M22:M34)</f>
        <v>0</v>
      </c>
      <c r="N21" s="336">
        <f t="shared" si="8"/>
        <v>7</v>
      </c>
      <c r="O21" s="336">
        <f>SUM(O22:O34)</f>
        <v>0</v>
      </c>
      <c r="P21" s="585" t="s">
        <v>33</v>
      </c>
      <c r="Q21" s="332"/>
      <c r="R21" s="330"/>
    </row>
    <row r="22" spans="1:28" ht="15" hidden="1" customHeight="1">
      <c r="A22" s="333" t="s">
        <v>34</v>
      </c>
      <c r="B22" s="327">
        <f t="shared" si="3"/>
        <v>7</v>
      </c>
      <c r="C22" s="327">
        <f t="shared" si="0"/>
        <v>0</v>
      </c>
      <c r="D22" s="327">
        <f t="shared" si="1"/>
        <v>4</v>
      </c>
      <c r="E22" s="327">
        <f t="shared" si="2"/>
        <v>3</v>
      </c>
      <c r="F22" s="327">
        <f>K22</f>
        <v>0</v>
      </c>
      <c r="G22" s="328">
        <f t="shared" si="5"/>
        <v>7</v>
      </c>
      <c r="H22" s="327">
        <v>0</v>
      </c>
      <c r="I22" s="327">
        <v>4</v>
      </c>
      <c r="J22" s="327">
        <v>3</v>
      </c>
      <c r="K22" s="327">
        <v>0</v>
      </c>
      <c r="L22" s="328">
        <f t="shared" si="6"/>
        <v>0</v>
      </c>
      <c r="M22" s="327">
        <v>0</v>
      </c>
      <c r="N22" s="327">
        <v>0</v>
      </c>
      <c r="O22" s="327">
        <v>0</v>
      </c>
      <c r="P22" s="32" t="s">
        <v>35</v>
      </c>
      <c r="Q22" s="332"/>
    </row>
    <row r="23" spans="1:28" ht="15" hidden="1" customHeight="1">
      <c r="A23" s="333" t="s">
        <v>37</v>
      </c>
      <c r="B23" s="327">
        <f t="shared" si="3"/>
        <v>1</v>
      </c>
      <c r="C23" s="327">
        <f t="shared" si="0"/>
        <v>0</v>
      </c>
      <c r="D23" s="327">
        <f t="shared" si="1"/>
        <v>1</v>
      </c>
      <c r="E23" s="327">
        <f t="shared" si="2"/>
        <v>0</v>
      </c>
      <c r="F23" s="327">
        <f t="shared" ref="F23:F34" si="9">K23</f>
        <v>0</v>
      </c>
      <c r="G23" s="328">
        <f t="shared" si="5"/>
        <v>0</v>
      </c>
      <c r="H23" s="327">
        <v>0</v>
      </c>
      <c r="I23" s="327">
        <v>0</v>
      </c>
      <c r="J23" s="327">
        <v>0</v>
      </c>
      <c r="K23" s="327">
        <v>0</v>
      </c>
      <c r="L23" s="328">
        <f t="shared" si="6"/>
        <v>1</v>
      </c>
      <c r="M23" s="327">
        <v>0</v>
      </c>
      <c r="N23" s="327">
        <v>1</v>
      </c>
      <c r="O23" s="327">
        <v>0</v>
      </c>
      <c r="P23" s="32" t="s">
        <v>38</v>
      </c>
      <c r="Q23" s="332"/>
    </row>
    <row r="24" spans="1:28" ht="15" hidden="1" customHeight="1">
      <c r="A24" s="333" t="s">
        <v>40</v>
      </c>
      <c r="B24" s="327">
        <f t="shared" si="3"/>
        <v>0</v>
      </c>
      <c r="C24" s="327">
        <f t="shared" si="0"/>
        <v>0</v>
      </c>
      <c r="D24" s="327">
        <f t="shared" si="1"/>
        <v>0</v>
      </c>
      <c r="E24" s="327">
        <f t="shared" si="2"/>
        <v>0</v>
      </c>
      <c r="F24" s="327">
        <f t="shared" si="9"/>
        <v>0</v>
      </c>
      <c r="G24" s="328">
        <f t="shared" si="5"/>
        <v>0</v>
      </c>
      <c r="H24" s="327">
        <v>0</v>
      </c>
      <c r="I24" s="327">
        <v>0</v>
      </c>
      <c r="J24" s="327">
        <v>0</v>
      </c>
      <c r="K24" s="327">
        <v>0</v>
      </c>
      <c r="L24" s="328">
        <f t="shared" si="6"/>
        <v>0</v>
      </c>
      <c r="M24" s="327">
        <v>0</v>
      </c>
      <c r="N24" s="327">
        <v>0</v>
      </c>
      <c r="O24" s="327">
        <v>0</v>
      </c>
      <c r="P24" s="32" t="s">
        <v>41</v>
      </c>
      <c r="Q24" s="332"/>
    </row>
    <row r="25" spans="1:28" ht="15" hidden="1" customHeight="1">
      <c r="A25" s="333" t="s">
        <v>42</v>
      </c>
      <c r="B25" s="327">
        <f t="shared" si="3"/>
        <v>0</v>
      </c>
      <c r="C25" s="327">
        <f t="shared" si="0"/>
        <v>0</v>
      </c>
      <c r="D25" s="327">
        <f t="shared" si="1"/>
        <v>0</v>
      </c>
      <c r="E25" s="327">
        <f t="shared" si="2"/>
        <v>0</v>
      </c>
      <c r="F25" s="327">
        <f t="shared" si="9"/>
        <v>0</v>
      </c>
      <c r="G25" s="328">
        <f t="shared" si="5"/>
        <v>0</v>
      </c>
      <c r="H25" s="327">
        <v>0</v>
      </c>
      <c r="I25" s="327">
        <v>0</v>
      </c>
      <c r="J25" s="327">
        <v>0</v>
      </c>
      <c r="K25" s="327">
        <v>0</v>
      </c>
      <c r="L25" s="328">
        <f t="shared" si="6"/>
        <v>0</v>
      </c>
      <c r="M25" s="327">
        <v>0</v>
      </c>
      <c r="N25" s="327">
        <v>0</v>
      </c>
      <c r="O25" s="327">
        <v>0</v>
      </c>
      <c r="P25" s="32" t="s">
        <v>43</v>
      </c>
      <c r="Q25" s="332"/>
      <c r="AA25" s="311"/>
      <c r="AB25" s="311"/>
    </row>
    <row r="26" spans="1:28" ht="15" hidden="1" customHeight="1">
      <c r="A26" s="333" t="s">
        <v>32</v>
      </c>
      <c r="B26" s="327">
        <f t="shared" si="3"/>
        <v>0</v>
      </c>
      <c r="C26" s="327">
        <f t="shared" si="0"/>
        <v>0</v>
      </c>
      <c r="D26" s="327">
        <f t="shared" si="1"/>
        <v>0</v>
      </c>
      <c r="E26" s="327">
        <f t="shared" si="2"/>
        <v>0</v>
      </c>
      <c r="F26" s="327">
        <f t="shared" si="9"/>
        <v>0</v>
      </c>
      <c r="G26" s="328">
        <f t="shared" si="5"/>
        <v>0</v>
      </c>
      <c r="H26" s="327">
        <v>0</v>
      </c>
      <c r="I26" s="327">
        <v>0</v>
      </c>
      <c r="J26" s="327">
        <v>0</v>
      </c>
      <c r="K26" s="327">
        <v>0</v>
      </c>
      <c r="L26" s="328">
        <f t="shared" si="6"/>
        <v>0</v>
      </c>
      <c r="M26" s="327">
        <v>0</v>
      </c>
      <c r="N26" s="327">
        <v>0</v>
      </c>
      <c r="O26" s="327">
        <v>0</v>
      </c>
      <c r="P26" s="32" t="s">
        <v>44</v>
      </c>
      <c r="Q26" s="332"/>
    </row>
    <row r="27" spans="1:28" ht="15" hidden="1" customHeight="1">
      <c r="A27" s="333" t="s">
        <v>30</v>
      </c>
      <c r="B27" s="327">
        <f t="shared" si="3"/>
        <v>5</v>
      </c>
      <c r="C27" s="327">
        <f t="shared" si="0"/>
        <v>0</v>
      </c>
      <c r="D27" s="327">
        <f t="shared" si="1"/>
        <v>3</v>
      </c>
      <c r="E27" s="327">
        <f t="shared" si="2"/>
        <v>2</v>
      </c>
      <c r="F27" s="327">
        <f t="shared" si="9"/>
        <v>0</v>
      </c>
      <c r="G27" s="328">
        <f t="shared" si="5"/>
        <v>5</v>
      </c>
      <c r="H27" s="327">
        <v>0</v>
      </c>
      <c r="I27" s="327">
        <v>3</v>
      </c>
      <c r="J27" s="327">
        <v>2</v>
      </c>
      <c r="K27" s="327">
        <v>0</v>
      </c>
      <c r="L27" s="328">
        <f t="shared" si="6"/>
        <v>0</v>
      </c>
      <c r="M27" s="327">
        <v>0</v>
      </c>
      <c r="N27" s="327">
        <v>0</v>
      </c>
      <c r="O27" s="327">
        <v>0</v>
      </c>
      <c r="P27" s="32" t="s">
        <v>45</v>
      </c>
      <c r="Q27" s="332"/>
    </row>
    <row r="28" spans="1:28" ht="15" hidden="1" customHeight="1">
      <c r="A28" s="333" t="s">
        <v>39</v>
      </c>
      <c r="B28" s="327">
        <f t="shared" si="3"/>
        <v>28</v>
      </c>
      <c r="C28" s="327">
        <f t="shared" si="0"/>
        <v>0</v>
      </c>
      <c r="D28" s="327">
        <f t="shared" si="1"/>
        <v>20</v>
      </c>
      <c r="E28" s="327">
        <f t="shared" si="2"/>
        <v>8</v>
      </c>
      <c r="F28" s="327">
        <f t="shared" si="9"/>
        <v>0</v>
      </c>
      <c r="G28" s="328">
        <f t="shared" si="5"/>
        <v>26</v>
      </c>
      <c r="H28" s="327">
        <v>0</v>
      </c>
      <c r="I28" s="327">
        <v>18</v>
      </c>
      <c r="J28" s="327">
        <v>8</v>
      </c>
      <c r="K28" s="327">
        <v>0</v>
      </c>
      <c r="L28" s="328">
        <f t="shared" si="6"/>
        <v>2</v>
      </c>
      <c r="M28" s="327">
        <v>0</v>
      </c>
      <c r="N28" s="327">
        <v>2</v>
      </c>
      <c r="O28" s="327">
        <v>0</v>
      </c>
      <c r="P28" s="32" t="s">
        <v>46</v>
      </c>
      <c r="Q28" s="332"/>
    </row>
    <row r="29" spans="1:28" ht="15" hidden="1" customHeight="1">
      <c r="A29" s="333" t="s">
        <v>47</v>
      </c>
      <c r="B29" s="327">
        <f t="shared" si="3"/>
        <v>1</v>
      </c>
      <c r="C29" s="327">
        <f t="shared" si="0"/>
        <v>0</v>
      </c>
      <c r="D29" s="327">
        <f t="shared" si="1"/>
        <v>0</v>
      </c>
      <c r="E29" s="327">
        <f t="shared" si="2"/>
        <v>1</v>
      </c>
      <c r="F29" s="327">
        <f t="shared" si="9"/>
        <v>0</v>
      </c>
      <c r="G29" s="328">
        <f t="shared" si="5"/>
        <v>1</v>
      </c>
      <c r="H29" s="327">
        <v>0</v>
      </c>
      <c r="I29" s="327">
        <v>0</v>
      </c>
      <c r="J29" s="327">
        <v>1</v>
      </c>
      <c r="K29" s="327">
        <v>0</v>
      </c>
      <c r="L29" s="328">
        <f t="shared" si="6"/>
        <v>0</v>
      </c>
      <c r="M29" s="327">
        <v>0</v>
      </c>
      <c r="N29" s="327">
        <v>0</v>
      </c>
      <c r="O29" s="327">
        <v>0</v>
      </c>
      <c r="P29" s="32" t="s">
        <v>48</v>
      </c>
      <c r="Q29" s="332"/>
    </row>
    <row r="30" spans="1:28" ht="15" hidden="1" customHeight="1">
      <c r="A30" s="333" t="s">
        <v>49</v>
      </c>
      <c r="B30" s="327">
        <f t="shared" si="3"/>
        <v>5</v>
      </c>
      <c r="C30" s="327">
        <f t="shared" si="0"/>
        <v>0</v>
      </c>
      <c r="D30" s="327">
        <f t="shared" si="1"/>
        <v>2</v>
      </c>
      <c r="E30" s="327">
        <f t="shared" si="2"/>
        <v>3</v>
      </c>
      <c r="F30" s="327">
        <f t="shared" si="9"/>
        <v>0</v>
      </c>
      <c r="G30" s="328">
        <f t="shared" si="5"/>
        <v>4</v>
      </c>
      <c r="H30" s="327">
        <v>0</v>
      </c>
      <c r="I30" s="327">
        <v>1</v>
      </c>
      <c r="J30" s="327">
        <v>3</v>
      </c>
      <c r="K30" s="327">
        <v>0</v>
      </c>
      <c r="L30" s="328">
        <f t="shared" si="6"/>
        <v>1</v>
      </c>
      <c r="M30" s="327">
        <v>0</v>
      </c>
      <c r="N30" s="327">
        <v>1</v>
      </c>
      <c r="O30" s="327">
        <v>0</v>
      </c>
      <c r="P30" s="32" t="s">
        <v>50</v>
      </c>
      <c r="Q30" s="332"/>
    </row>
    <row r="31" spans="1:28" ht="15" hidden="1" customHeight="1">
      <c r="A31" s="333" t="s">
        <v>20</v>
      </c>
      <c r="B31" s="327">
        <f t="shared" si="3"/>
        <v>38</v>
      </c>
      <c r="C31" s="327">
        <f t="shared" si="0"/>
        <v>1</v>
      </c>
      <c r="D31" s="327">
        <f t="shared" si="1"/>
        <v>27</v>
      </c>
      <c r="E31" s="327">
        <f t="shared" si="2"/>
        <v>10</v>
      </c>
      <c r="F31" s="327">
        <f t="shared" si="9"/>
        <v>0</v>
      </c>
      <c r="G31" s="328">
        <f t="shared" si="5"/>
        <v>38</v>
      </c>
      <c r="H31" s="327">
        <v>1</v>
      </c>
      <c r="I31" s="327">
        <v>27</v>
      </c>
      <c r="J31" s="327">
        <v>10</v>
      </c>
      <c r="K31" s="327">
        <v>0</v>
      </c>
      <c r="L31" s="328">
        <f t="shared" si="6"/>
        <v>0</v>
      </c>
      <c r="M31" s="327">
        <v>0</v>
      </c>
      <c r="N31" s="327">
        <v>0</v>
      </c>
      <c r="O31" s="327">
        <v>0</v>
      </c>
      <c r="P31" s="32" t="s">
        <v>51</v>
      </c>
      <c r="Q31" s="332"/>
    </row>
    <row r="32" spans="1:28" ht="15" hidden="1" customHeight="1">
      <c r="A32" s="334" t="s">
        <v>52</v>
      </c>
      <c r="B32" s="327">
        <f t="shared" si="3"/>
        <v>21</v>
      </c>
      <c r="C32" s="327">
        <f t="shared" si="0"/>
        <v>0</v>
      </c>
      <c r="D32" s="327">
        <f t="shared" si="1"/>
        <v>19</v>
      </c>
      <c r="E32" s="327">
        <f t="shared" si="2"/>
        <v>2</v>
      </c>
      <c r="F32" s="327">
        <f t="shared" si="9"/>
        <v>0</v>
      </c>
      <c r="G32" s="328">
        <f t="shared" si="5"/>
        <v>21</v>
      </c>
      <c r="H32" s="327">
        <v>0</v>
      </c>
      <c r="I32" s="327">
        <v>19</v>
      </c>
      <c r="J32" s="327">
        <v>2</v>
      </c>
      <c r="K32" s="327">
        <v>0</v>
      </c>
      <c r="L32" s="328">
        <f t="shared" si="6"/>
        <v>0</v>
      </c>
      <c r="M32" s="327">
        <v>0</v>
      </c>
      <c r="N32" s="327">
        <v>0</v>
      </c>
      <c r="O32" s="327">
        <v>0</v>
      </c>
      <c r="P32" s="32" t="s">
        <v>53</v>
      </c>
      <c r="Q32" s="332"/>
    </row>
    <row r="33" spans="1:17" ht="15" hidden="1" customHeight="1">
      <c r="A33" s="333" t="s">
        <v>54</v>
      </c>
      <c r="B33" s="327">
        <f t="shared" si="3"/>
        <v>7</v>
      </c>
      <c r="C33" s="327">
        <f t="shared" si="0"/>
        <v>0</v>
      </c>
      <c r="D33" s="327">
        <f t="shared" si="1"/>
        <v>5</v>
      </c>
      <c r="E33" s="327">
        <f t="shared" si="2"/>
        <v>2</v>
      </c>
      <c r="F33" s="327">
        <f t="shared" si="9"/>
        <v>0</v>
      </c>
      <c r="G33" s="328">
        <f t="shared" si="5"/>
        <v>7</v>
      </c>
      <c r="H33" s="327">
        <v>0</v>
      </c>
      <c r="I33" s="327">
        <v>5</v>
      </c>
      <c r="J33" s="327">
        <v>2</v>
      </c>
      <c r="K33" s="327">
        <v>0</v>
      </c>
      <c r="L33" s="328">
        <f t="shared" si="6"/>
        <v>0</v>
      </c>
      <c r="M33" s="327">
        <v>0</v>
      </c>
      <c r="N33" s="327">
        <v>0</v>
      </c>
      <c r="O33" s="327">
        <v>0</v>
      </c>
      <c r="P33" s="32" t="s">
        <v>55</v>
      </c>
      <c r="Q33" s="332"/>
    </row>
    <row r="34" spans="1:17" ht="15" hidden="1" customHeight="1">
      <c r="A34" s="335" t="s">
        <v>11</v>
      </c>
      <c r="B34" s="336">
        <f t="shared" si="3"/>
        <v>165</v>
      </c>
      <c r="C34" s="336">
        <f t="shared" si="0"/>
        <v>4</v>
      </c>
      <c r="D34" s="336">
        <f t="shared" si="1"/>
        <v>108</v>
      </c>
      <c r="E34" s="336">
        <f t="shared" si="2"/>
        <v>53</v>
      </c>
      <c r="F34" s="640">
        <f t="shared" si="9"/>
        <v>3</v>
      </c>
      <c r="G34" s="337">
        <f t="shared" si="5"/>
        <v>162</v>
      </c>
      <c r="H34" s="336">
        <v>4</v>
      </c>
      <c r="I34" s="336">
        <v>105</v>
      </c>
      <c r="J34" s="336">
        <v>53</v>
      </c>
      <c r="K34" s="336">
        <v>3</v>
      </c>
      <c r="L34" s="337">
        <f t="shared" si="6"/>
        <v>3</v>
      </c>
      <c r="M34" s="336">
        <v>0</v>
      </c>
      <c r="N34" s="336">
        <v>3</v>
      </c>
      <c r="O34" s="336">
        <v>0</v>
      </c>
      <c r="P34" s="44" t="s">
        <v>33</v>
      </c>
      <c r="Q34" s="332"/>
    </row>
    <row r="35" spans="1:17" ht="18.75" customHeight="1">
      <c r="A35" s="338" t="s">
        <v>657</v>
      </c>
      <c r="B35" s="327"/>
      <c r="C35" s="327"/>
      <c r="D35" s="327"/>
      <c r="E35" s="327"/>
      <c r="F35" s="327"/>
      <c r="G35" s="327"/>
      <c r="N35" s="309"/>
      <c r="O35" s="309"/>
      <c r="P35" s="309" t="s">
        <v>263</v>
      </c>
      <c r="Q35" s="332"/>
    </row>
    <row r="36" spans="1:17" ht="18.75" customHeight="1">
      <c r="A36" s="308" t="s">
        <v>56</v>
      </c>
      <c r="C36" s="311"/>
      <c r="N36" s="339"/>
      <c r="O36" s="339"/>
      <c r="P36" s="309" t="s">
        <v>162</v>
      </c>
      <c r="Q36" s="332"/>
    </row>
    <row r="37" spans="1:17" ht="18.75" customHeight="1">
      <c r="N37" s="339"/>
      <c r="O37" s="339"/>
      <c r="P37" s="339"/>
      <c r="Q37" s="332"/>
    </row>
    <row r="38" spans="1:17" ht="18.75" customHeight="1">
      <c r="A38" s="308"/>
      <c r="N38" s="339"/>
      <c r="O38" s="339"/>
      <c r="P38" s="339"/>
      <c r="Q38" s="332"/>
    </row>
    <row r="39" spans="1:17" ht="18.75" customHeight="1">
      <c r="A39" s="308"/>
      <c r="N39" s="339"/>
      <c r="O39" s="339"/>
      <c r="P39" s="339"/>
      <c r="Q39" s="332"/>
    </row>
    <row r="40" spans="1:17" ht="18.75" customHeight="1">
      <c r="A40" s="308"/>
      <c r="N40" s="339"/>
      <c r="O40" s="339"/>
      <c r="P40" s="339"/>
      <c r="Q40" s="332"/>
    </row>
    <row r="41" spans="1:17" ht="18.75" customHeight="1">
      <c r="Q41" s="332"/>
    </row>
    <row r="42" spans="1:17" ht="18.75" customHeight="1">
      <c r="A42" s="308"/>
      <c r="N42" s="339"/>
      <c r="O42" s="339"/>
      <c r="P42" s="339"/>
      <c r="Q42" s="332"/>
    </row>
    <row r="43" spans="1:17" ht="18.75" customHeight="1">
      <c r="A43" s="308"/>
      <c r="N43" s="339"/>
      <c r="O43" s="339"/>
      <c r="P43" s="339"/>
      <c r="Q43" s="332"/>
    </row>
    <row r="44" spans="1:17" ht="18.75" customHeight="1">
      <c r="A44" s="308"/>
      <c r="N44" s="339"/>
      <c r="O44" s="339"/>
      <c r="P44" s="339"/>
      <c r="Q44" s="332"/>
    </row>
    <row r="45" spans="1:17" ht="18.75" customHeight="1">
      <c r="A45" s="308"/>
      <c r="N45" s="339"/>
      <c r="O45" s="339"/>
      <c r="P45" s="339"/>
      <c r="Q45" s="332"/>
    </row>
    <row r="46" spans="1:17" ht="18.75" customHeight="1">
      <c r="Q46" s="332"/>
    </row>
    <row r="47" spans="1:17" ht="18.75">
      <c r="Q47" s="332"/>
    </row>
    <row r="48" spans="1:17" ht="9" customHeight="1"/>
    <row r="49" spans="17:28" ht="4.5" customHeight="1">
      <c r="Q49" s="332"/>
    </row>
    <row r="50" spans="17:28" ht="18.75" hidden="1">
      <c r="Q50" s="332"/>
    </row>
    <row r="51" spans="17:28" ht="9" customHeight="1"/>
    <row r="52" spans="17:28" ht="18.75">
      <c r="Q52" s="332"/>
      <c r="Z52" s="671"/>
      <c r="AA52" s="185"/>
      <c r="AB52" s="185"/>
    </row>
    <row r="53" spans="17:28" ht="18.75">
      <c r="Q53" s="332"/>
      <c r="Z53" s="671"/>
      <c r="AA53" s="185"/>
      <c r="AB53" s="185"/>
    </row>
  </sheetData>
  <mergeCells count="12">
    <mergeCell ref="A2:P2"/>
    <mergeCell ref="A3:P3"/>
    <mergeCell ref="A5:A8"/>
    <mergeCell ref="L5:O5"/>
    <mergeCell ref="P5:P8"/>
    <mergeCell ref="L6:O6"/>
    <mergeCell ref="G5:K5"/>
    <mergeCell ref="G6:K6"/>
    <mergeCell ref="K7:K8"/>
    <mergeCell ref="F7:F8"/>
    <mergeCell ref="B5:F5"/>
    <mergeCell ref="B6:F6"/>
  </mergeCells>
  <pageMargins left="0.7" right="0.7" top="0.75" bottom="0.75" header="0.3" footer="0.3"/>
  <ignoredErrors>
    <ignoredError sqref="H9:J9" formulaRange="1"/>
    <ignoredError sqref="G9:G10 F21:G21 L21" formula="1"/>
    <ignoredError sqref="G11:G20" formula="1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92D050"/>
  </sheetPr>
  <dimension ref="A1:ET382"/>
  <sheetViews>
    <sheetView zoomScale="93" zoomScaleNormal="93" workbookViewId="0">
      <selection activeCell="AN40" sqref="AN40"/>
    </sheetView>
  </sheetViews>
  <sheetFormatPr defaultColWidth="21" defaultRowHeight="15"/>
  <cols>
    <col min="1" max="1" width="23.28515625" style="1" customWidth="1"/>
    <col min="2" max="2" width="11.5703125" style="365" hidden="1" customWidth="1"/>
    <col min="3" max="3" width="13.28515625" style="365" hidden="1" customWidth="1"/>
    <col min="4" max="4" width="14" style="365" hidden="1" customWidth="1"/>
    <col min="5" max="25" width="10" style="365" hidden="1" customWidth="1"/>
    <col min="26" max="40" width="10" style="365" customWidth="1"/>
    <col min="41" max="41" width="34.28515625" style="1" customWidth="1"/>
    <col min="42" max="42" width="2.42578125" style="1" customWidth="1"/>
    <col min="43" max="90" width="21" style="1"/>
    <col min="91" max="91" width="21" style="380"/>
    <col min="92" max="150" width="21" style="124"/>
    <col min="151" max="16384" width="21" style="1"/>
  </cols>
  <sheetData>
    <row r="1" spans="1:150" ht="21.75">
      <c r="A1" s="811" t="s">
        <v>658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  <c r="AJ1" s="812"/>
      <c r="AK1" s="812"/>
      <c r="AL1" s="812"/>
      <c r="AM1" s="812"/>
      <c r="AN1" s="812"/>
      <c r="AO1" s="812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>
      <c r="A2" s="813" t="s">
        <v>659</v>
      </c>
      <c r="B2" s="814"/>
      <c r="C2" s="814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340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18.75">
      <c r="A4" s="816" t="s">
        <v>265</v>
      </c>
      <c r="B4" s="341" t="s">
        <v>129</v>
      </c>
      <c r="C4" s="341" t="s">
        <v>266</v>
      </c>
      <c r="D4" s="342" t="s">
        <v>267</v>
      </c>
      <c r="E4" s="341" t="s">
        <v>129</v>
      </c>
      <c r="F4" s="341" t="s">
        <v>266</v>
      </c>
      <c r="G4" s="342" t="s">
        <v>267</v>
      </c>
      <c r="H4" s="343" t="s">
        <v>129</v>
      </c>
      <c r="I4" s="341" t="s">
        <v>266</v>
      </c>
      <c r="J4" s="342" t="s">
        <v>267</v>
      </c>
      <c r="K4" s="341" t="s">
        <v>129</v>
      </c>
      <c r="L4" s="341" t="s">
        <v>266</v>
      </c>
      <c r="M4" s="341" t="s">
        <v>267</v>
      </c>
      <c r="N4" s="343" t="s">
        <v>129</v>
      </c>
      <c r="O4" s="341" t="s">
        <v>266</v>
      </c>
      <c r="P4" s="342" t="s">
        <v>267</v>
      </c>
      <c r="Q4" s="341" t="s">
        <v>129</v>
      </c>
      <c r="R4" s="341" t="s">
        <v>266</v>
      </c>
      <c r="S4" s="341" t="s">
        <v>267</v>
      </c>
      <c r="T4" s="343" t="s">
        <v>129</v>
      </c>
      <c r="U4" s="341" t="s">
        <v>266</v>
      </c>
      <c r="V4" s="342" t="s">
        <v>267</v>
      </c>
      <c r="W4" s="341" t="s">
        <v>129</v>
      </c>
      <c r="X4" s="341" t="s">
        <v>266</v>
      </c>
      <c r="Y4" s="341" t="s">
        <v>267</v>
      </c>
      <c r="Z4" s="343" t="s">
        <v>129</v>
      </c>
      <c r="AA4" s="341" t="s">
        <v>266</v>
      </c>
      <c r="AB4" s="341" t="s">
        <v>267</v>
      </c>
      <c r="AC4" s="343" t="s">
        <v>129</v>
      </c>
      <c r="AD4" s="341" t="s">
        <v>266</v>
      </c>
      <c r="AE4" s="341" t="s">
        <v>267</v>
      </c>
      <c r="AF4" s="343" t="s">
        <v>129</v>
      </c>
      <c r="AG4" s="341" t="s">
        <v>266</v>
      </c>
      <c r="AH4" s="341" t="s">
        <v>267</v>
      </c>
      <c r="AI4" s="343" t="s">
        <v>129</v>
      </c>
      <c r="AJ4" s="341" t="s">
        <v>266</v>
      </c>
      <c r="AK4" s="341" t="s">
        <v>267</v>
      </c>
      <c r="AL4" s="343" t="s">
        <v>129</v>
      </c>
      <c r="AM4" s="341" t="s">
        <v>266</v>
      </c>
      <c r="AN4" s="341" t="s">
        <v>267</v>
      </c>
      <c r="AO4" s="819" t="s">
        <v>237</v>
      </c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15" customHeight="1">
      <c r="A5" s="817"/>
      <c r="B5" s="344" t="s">
        <v>268</v>
      </c>
      <c r="C5" s="344" t="s">
        <v>269</v>
      </c>
      <c r="D5" s="345" t="s">
        <v>270</v>
      </c>
      <c r="E5" s="344" t="s">
        <v>268</v>
      </c>
      <c r="F5" s="344" t="s">
        <v>269</v>
      </c>
      <c r="G5" s="345" t="s">
        <v>270</v>
      </c>
      <c r="H5" s="346" t="s">
        <v>268</v>
      </c>
      <c r="I5" s="344" t="s">
        <v>269</v>
      </c>
      <c r="J5" s="345" t="s">
        <v>270</v>
      </c>
      <c r="K5" s="344" t="s">
        <v>268</v>
      </c>
      <c r="L5" s="344" t="s">
        <v>269</v>
      </c>
      <c r="M5" s="344" t="s">
        <v>270</v>
      </c>
      <c r="N5" s="346" t="s">
        <v>4</v>
      </c>
      <c r="O5" s="344" t="s">
        <v>271</v>
      </c>
      <c r="P5" s="345" t="s">
        <v>270</v>
      </c>
      <c r="Q5" s="344" t="s">
        <v>4</v>
      </c>
      <c r="R5" s="344" t="s">
        <v>271</v>
      </c>
      <c r="S5" s="344" t="s">
        <v>270</v>
      </c>
      <c r="T5" s="346" t="s">
        <v>4</v>
      </c>
      <c r="U5" s="344" t="s">
        <v>271</v>
      </c>
      <c r="V5" s="345" t="s">
        <v>270</v>
      </c>
      <c r="W5" s="344" t="s">
        <v>4</v>
      </c>
      <c r="X5" s="344" t="s">
        <v>271</v>
      </c>
      <c r="Y5" s="344" t="s">
        <v>270</v>
      </c>
      <c r="Z5" s="346" t="s">
        <v>4</v>
      </c>
      <c r="AA5" s="344" t="s">
        <v>271</v>
      </c>
      <c r="AB5" s="344" t="s">
        <v>270</v>
      </c>
      <c r="AC5" s="346" t="s">
        <v>4</v>
      </c>
      <c r="AD5" s="344" t="s">
        <v>271</v>
      </c>
      <c r="AE5" s="344" t="s">
        <v>270</v>
      </c>
      <c r="AF5" s="346" t="s">
        <v>4</v>
      </c>
      <c r="AG5" s="344" t="s">
        <v>271</v>
      </c>
      <c r="AH5" s="344" t="s">
        <v>270</v>
      </c>
      <c r="AI5" s="346" t="s">
        <v>4</v>
      </c>
      <c r="AJ5" s="344" t="s">
        <v>271</v>
      </c>
      <c r="AK5" s="344" t="s">
        <v>270</v>
      </c>
      <c r="AL5" s="346" t="s">
        <v>4</v>
      </c>
      <c r="AM5" s="344" t="s">
        <v>271</v>
      </c>
      <c r="AN5" s="344" t="s">
        <v>270</v>
      </c>
      <c r="AO5" s="820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7.25" customHeight="1">
      <c r="A6" s="818"/>
      <c r="B6" s="809">
        <v>2010</v>
      </c>
      <c r="C6" s="809"/>
      <c r="D6" s="822"/>
      <c r="E6" s="809">
        <v>2011</v>
      </c>
      <c r="F6" s="809"/>
      <c r="G6" s="822"/>
      <c r="H6" s="810">
        <v>2012</v>
      </c>
      <c r="I6" s="809"/>
      <c r="J6" s="822"/>
      <c r="K6" s="809">
        <v>2013</v>
      </c>
      <c r="L6" s="809"/>
      <c r="M6" s="809"/>
      <c r="N6" s="810">
        <v>2014</v>
      </c>
      <c r="O6" s="809"/>
      <c r="P6" s="822"/>
      <c r="Q6" s="809">
        <v>2015</v>
      </c>
      <c r="R6" s="809"/>
      <c r="S6" s="809"/>
      <c r="T6" s="810">
        <v>2016</v>
      </c>
      <c r="U6" s="809"/>
      <c r="V6" s="822"/>
      <c r="W6" s="809">
        <v>2017</v>
      </c>
      <c r="X6" s="809"/>
      <c r="Y6" s="809"/>
      <c r="Z6" s="810">
        <v>2018</v>
      </c>
      <c r="AA6" s="809"/>
      <c r="AB6" s="809"/>
      <c r="AC6" s="810">
        <v>2019</v>
      </c>
      <c r="AD6" s="809"/>
      <c r="AE6" s="809"/>
      <c r="AF6" s="810">
        <v>2020</v>
      </c>
      <c r="AG6" s="809"/>
      <c r="AH6" s="809"/>
      <c r="AI6" s="810">
        <v>2021</v>
      </c>
      <c r="AJ6" s="809"/>
      <c r="AK6" s="809"/>
      <c r="AL6" s="810">
        <v>2022</v>
      </c>
      <c r="AM6" s="809"/>
      <c r="AN6" s="809"/>
      <c r="AO6" s="82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8.75">
      <c r="A7" s="347" t="s">
        <v>4</v>
      </c>
      <c r="B7" s="348">
        <v>4141</v>
      </c>
      <c r="C7" s="348">
        <v>3533</v>
      </c>
      <c r="D7" s="349">
        <f>SUM(D8:D19)</f>
        <v>608</v>
      </c>
      <c r="E7" s="350">
        <f>SUM(E8:E19)</f>
        <v>5279</v>
      </c>
      <c r="F7" s="350">
        <f>SUM(F8:F19)</f>
        <v>4554</v>
      </c>
      <c r="G7" s="351">
        <f>SUM(G8:G19)</f>
        <v>725</v>
      </c>
      <c r="H7" s="352">
        <f>I7+J7</f>
        <v>6339</v>
      </c>
      <c r="I7" s="350">
        <f>SUM(I8:I19)</f>
        <v>5734</v>
      </c>
      <c r="J7" s="351">
        <f>SUM(J8:J19)</f>
        <v>605</v>
      </c>
      <c r="K7" s="353">
        <f>L7+M7</f>
        <v>6981</v>
      </c>
      <c r="L7" s="353">
        <f>SUM(L8:L19)</f>
        <v>6422</v>
      </c>
      <c r="M7" s="354">
        <f>SUM(M8:M19)</f>
        <v>559</v>
      </c>
      <c r="N7" s="352">
        <f>O7+P7</f>
        <v>6986</v>
      </c>
      <c r="O7" s="350">
        <f>SUM(O8:O19)</f>
        <v>6558</v>
      </c>
      <c r="P7" s="355">
        <f>SUM(P8:P19)</f>
        <v>428</v>
      </c>
      <c r="Q7" s="350">
        <f>R7+S7</f>
        <v>5831</v>
      </c>
      <c r="R7" s="350">
        <f>SUM(R8:R19)</f>
        <v>5450</v>
      </c>
      <c r="S7" s="354">
        <f>SUM(S8:S19)</f>
        <v>381</v>
      </c>
      <c r="T7" s="352">
        <f>U7+V7</f>
        <v>5511</v>
      </c>
      <c r="U7" s="350">
        <f>SUM(U8:U19)</f>
        <v>4914</v>
      </c>
      <c r="V7" s="355">
        <f>SUM(V8:V19)</f>
        <v>597</v>
      </c>
      <c r="W7" s="350">
        <f>X7+Y7</f>
        <v>3961</v>
      </c>
      <c r="X7" s="350">
        <f>SUM(X8:X19)</f>
        <v>3481</v>
      </c>
      <c r="Y7" s="354">
        <f>SUM(Y8:Y19)</f>
        <v>480</v>
      </c>
      <c r="Z7" s="352">
        <f>AA7+AB7</f>
        <v>2878</v>
      </c>
      <c r="AA7" s="350">
        <f>SUM(AA8:AA19)</f>
        <v>2604</v>
      </c>
      <c r="AB7" s="354">
        <f>SUM(AB8:AB19)</f>
        <v>274</v>
      </c>
      <c r="AC7" s="352">
        <f>AD7+AE7</f>
        <v>3316</v>
      </c>
      <c r="AD7" s="350">
        <f>SUM(AD8:AD19)</f>
        <v>2895</v>
      </c>
      <c r="AE7" s="354">
        <f>SUM(AE8:AE19)</f>
        <v>421</v>
      </c>
      <c r="AF7" s="352">
        <f>AG7+AH7</f>
        <v>3819</v>
      </c>
      <c r="AG7" s="350">
        <f>SUM(AG8:AG19)</f>
        <v>3365</v>
      </c>
      <c r="AH7" s="354">
        <f>SUM(AH8:AH19)</f>
        <v>454</v>
      </c>
      <c r="AI7" s="352">
        <f>AJ7+AK7</f>
        <v>2941</v>
      </c>
      <c r="AJ7" s="350">
        <f>SUM(AJ8:AJ19)</f>
        <v>2663</v>
      </c>
      <c r="AK7" s="354">
        <f>SUM(AK8:AK19)</f>
        <v>278</v>
      </c>
      <c r="AL7" s="352">
        <f>AM7+AN7</f>
        <v>2646</v>
      </c>
      <c r="AM7" s="350">
        <f>SUM(AM8:AM19)</f>
        <v>2370</v>
      </c>
      <c r="AN7" s="354">
        <f>SUM(AN8:AN19)</f>
        <v>276</v>
      </c>
      <c r="AO7" s="356" t="s">
        <v>129</v>
      </c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8.75">
      <c r="A8" s="357" t="s">
        <v>10</v>
      </c>
      <c r="B8" s="358">
        <v>945</v>
      </c>
      <c r="C8" s="358">
        <v>857</v>
      </c>
      <c r="D8" s="359">
        <v>88</v>
      </c>
      <c r="E8" s="360">
        <v>967</v>
      </c>
      <c r="F8" s="360">
        <v>884</v>
      </c>
      <c r="G8" s="361">
        <v>83</v>
      </c>
      <c r="H8" s="362">
        <f>I8+J8</f>
        <v>677</v>
      </c>
      <c r="I8" s="360">
        <v>624</v>
      </c>
      <c r="J8" s="361">
        <v>53</v>
      </c>
      <c r="K8" s="363">
        <f>L8+M8</f>
        <v>668</v>
      </c>
      <c r="L8" s="360">
        <v>620</v>
      </c>
      <c r="M8" s="363">
        <v>48</v>
      </c>
      <c r="N8" s="362">
        <f>O8+P8</f>
        <v>566</v>
      </c>
      <c r="O8" s="360">
        <v>524</v>
      </c>
      <c r="P8" s="364">
        <v>42</v>
      </c>
      <c r="Q8" s="363">
        <f>R8+S8</f>
        <v>576</v>
      </c>
      <c r="R8" s="360">
        <v>537</v>
      </c>
      <c r="S8" s="360">
        <v>39</v>
      </c>
      <c r="T8" s="362">
        <f>U8+V8</f>
        <v>487</v>
      </c>
      <c r="U8" s="360">
        <v>435</v>
      </c>
      <c r="V8" s="364">
        <v>52</v>
      </c>
      <c r="W8" s="363">
        <f>X8+Y8</f>
        <v>505</v>
      </c>
      <c r="X8" s="360">
        <v>433</v>
      </c>
      <c r="Y8" s="363">
        <v>72</v>
      </c>
      <c r="Z8" s="362">
        <f t="shared" ref="Z8:Z19" si="0">AA8+AB8</f>
        <v>411</v>
      </c>
      <c r="AA8" s="363">
        <v>375</v>
      </c>
      <c r="AB8" s="363">
        <v>36</v>
      </c>
      <c r="AC8" s="362">
        <f t="shared" ref="AC8:AC18" si="1">AD8+AE8</f>
        <v>210</v>
      </c>
      <c r="AD8" s="363">
        <v>188</v>
      </c>
      <c r="AE8" s="363">
        <v>22</v>
      </c>
      <c r="AF8" s="362">
        <f t="shared" ref="AF8:AF18" si="2">AG8+AH8</f>
        <v>324</v>
      </c>
      <c r="AG8" s="363">
        <v>271</v>
      </c>
      <c r="AH8" s="363">
        <v>53</v>
      </c>
      <c r="AI8" s="362">
        <f t="shared" ref="AI8:AI18" si="3">AJ8+AK8</f>
        <v>240</v>
      </c>
      <c r="AJ8" s="363">
        <v>213</v>
      </c>
      <c r="AK8" s="363">
        <v>27</v>
      </c>
      <c r="AL8" s="362">
        <f t="shared" ref="AL8:AL18" si="4">AM8+AN8</f>
        <v>199</v>
      </c>
      <c r="AM8" s="363">
        <v>183</v>
      </c>
      <c r="AN8" s="363">
        <v>16</v>
      </c>
      <c r="AO8" s="303" t="s">
        <v>16</v>
      </c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8.75">
      <c r="A9" s="357" t="s">
        <v>3</v>
      </c>
      <c r="B9" s="358">
        <v>774</v>
      </c>
      <c r="C9" s="358">
        <v>663</v>
      </c>
      <c r="D9" s="359">
        <v>111</v>
      </c>
      <c r="E9" s="360">
        <v>1149</v>
      </c>
      <c r="F9" s="360">
        <v>1034</v>
      </c>
      <c r="G9" s="361">
        <v>115</v>
      </c>
      <c r="H9" s="362">
        <f t="shared" ref="H9:H19" si="5">I9+J9</f>
        <v>1474</v>
      </c>
      <c r="I9" s="360">
        <v>1379</v>
      </c>
      <c r="J9" s="361">
        <v>95</v>
      </c>
      <c r="K9" s="363">
        <f t="shared" ref="K9:K19" si="6">L9+M9</f>
        <v>1613</v>
      </c>
      <c r="L9" s="360">
        <v>1523</v>
      </c>
      <c r="M9" s="363">
        <v>90</v>
      </c>
      <c r="N9" s="381">
        <f t="shared" ref="N9:N19" si="7">O9+P9</f>
        <v>1608</v>
      </c>
      <c r="O9" s="360">
        <v>1516</v>
      </c>
      <c r="P9" s="364">
        <v>92</v>
      </c>
      <c r="Q9" s="363">
        <f t="shared" ref="Q9:Q19" si="8">R9+S9</f>
        <v>1194</v>
      </c>
      <c r="R9" s="360">
        <v>1128</v>
      </c>
      <c r="S9" s="360">
        <v>66</v>
      </c>
      <c r="T9" s="362">
        <f t="shared" ref="T9:T19" si="9">U9+V9</f>
        <v>958</v>
      </c>
      <c r="U9" s="360">
        <v>869</v>
      </c>
      <c r="V9" s="364">
        <v>89</v>
      </c>
      <c r="W9" s="363">
        <f t="shared" ref="W9:W19" si="10">X9+Y9</f>
        <v>772</v>
      </c>
      <c r="X9" s="360">
        <v>718</v>
      </c>
      <c r="Y9" s="363">
        <v>54</v>
      </c>
      <c r="Z9" s="362">
        <f t="shared" si="0"/>
        <v>707</v>
      </c>
      <c r="AA9" s="363">
        <v>668</v>
      </c>
      <c r="AB9" s="363">
        <v>39</v>
      </c>
      <c r="AC9" s="362">
        <f t="shared" si="1"/>
        <v>914</v>
      </c>
      <c r="AD9" s="363">
        <v>864</v>
      </c>
      <c r="AE9" s="363">
        <v>50</v>
      </c>
      <c r="AF9" s="362">
        <f t="shared" si="2"/>
        <v>770</v>
      </c>
      <c r="AG9" s="363">
        <v>718</v>
      </c>
      <c r="AH9" s="363">
        <v>52</v>
      </c>
      <c r="AI9" s="362">
        <f t="shared" si="3"/>
        <v>962</v>
      </c>
      <c r="AJ9" s="363">
        <v>872</v>
      </c>
      <c r="AK9" s="363">
        <v>90</v>
      </c>
      <c r="AL9" s="362">
        <f t="shared" si="4"/>
        <v>828</v>
      </c>
      <c r="AM9" s="363">
        <v>756</v>
      </c>
      <c r="AN9" s="363">
        <v>72</v>
      </c>
      <c r="AO9" s="303" t="s">
        <v>7</v>
      </c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8.75">
      <c r="A10" s="357" t="s">
        <v>15</v>
      </c>
      <c r="B10" s="358">
        <v>199</v>
      </c>
      <c r="C10" s="358">
        <v>186</v>
      </c>
      <c r="D10" s="359">
        <v>13</v>
      </c>
      <c r="E10" s="360">
        <v>292</v>
      </c>
      <c r="F10" s="360">
        <v>263</v>
      </c>
      <c r="G10" s="361">
        <v>29</v>
      </c>
      <c r="H10" s="362">
        <f t="shared" si="5"/>
        <v>277</v>
      </c>
      <c r="I10" s="360">
        <v>272</v>
      </c>
      <c r="J10" s="361">
        <v>5</v>
      </c>
      <c r="K10" s="363">
        <f t="shared" si="6"/>
        <v>268</v>
      </c>
      <c r="L10" s="360">
        <v>258</v>
      </c>
      <c r="M10" s="363">
        <v>10</v>
      </c>
      <c r="N10" s="362">
        <f t="shared" si="7"/>
        <v>243</v>
      </c>
      <c r="O10" s="360">
        <v>240</v>
      </c>
      <c r="P10" s="364">
        <v>3</v>
      </c>
      <c r="Q10" s="363">
        <f t="shared" si="8"/>
        <v>143</v>
      </c>
      <c r="R10" s="360">
        <v>141</v>
      </c>
      <c r="S10" s="360">
        <v>2</v>
      </c>
      <c r="T10" s="362">
        <f t="shared" si="9"/>
        <v>165</v>
      </c>
      <c r="U10" s="360">
        <v>161</v>
      </c>
      <c r="V10" s="364">
        <v>4</v>
      </c>
      <c r="W10" s="363">
        <f t="shared" si="10"/>
        <v>167</v>
      </c>
      <c r="X10" s="360">
        <v>162</v>
      </c>
      <c r="Y10" s="363">
        <v>5</v>
      </c>
      <c r="Z10" s="362">
        <f t="shared" si="0"/>
        <v>98</v>
      </c>
      <c r="AA10" s="363">
        <v>96</v>
      </c>
      <c r="AB10" s="363">
        <v>2</v>
      </c>
      <c r="AC10" s="362">
        <f t="shared" si="1"/>
        <v>137</v>
      </c>
      <c r="AD10" s="363">
        <v>133</v>
      </c>
      <c r="AE10" s="363">
        <v>4</v>
      </c>
      <c r="AF10" s="362">
        <f t="shared" si="2"/>
        <v>100</v>
      </c>
      <c r="AG10" s="363">
        <v>98</v>
      </c>
      <c r="AH10" s="363">
        <v>2</v>
      </c>
      <c r="AI10" s="362">
        <f t="shared" si="3"/>
        <v>106</v>
      </c>
      <c r="AJ10" s="363">
        <v>105</v>
      </c>
      <c r="AK10" s="363">
        <v>1</v>
      </c>
      <c r="AL10" s="362">
        <f t="shared" si="4"/>
        <v>67</v>
      </c>
      <c r="AM10" s="363">
        <v>65</v>
      </c>
      <c r="AN10" s="363">
        <v>2</v>
      </c>
      <c r="AO10" s="303" t="s">
        <v>21</v>
      </c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8.75">
      <c r="A11" s="357" t="s">
        <v>8</v>
      </c>
      <c r="B11" s="358">
        <v>1160</v>
      </c>
      <c r="C11" s="358">
        <v>1104</v>
      </c>
      <c r="D11" s="359">
        <v>56</v>
      </c>
      <c r="E11" s="360">
        <v>1453</v>
      </c>
      <c r="F11" s="360">
        <v>1394</v>
      </c>
      <c r="G11" s="361">
        <v>59</v>
      </c>
      <c r="H11" s="362">
        <f t="shared" si="5"/>
        <v>2073</v>
      </c>
      <c r="I11" s="360">
        <v>1969</v>
      </c>
      <c r="J11" s="361">
        <v>104</v>
      </c>
      <c r="K11" s="363">
        <f t="shared" si="6"/>
        <v>2906</v>
      </c>
      <c r="L11" s="360">
        <v>2799</v>
      </c>
      <c r="M11" s="363">
        <v>107</v>
      </c>
      <c r="N11" s="381">
        <f t="shared" si="7"/>
        <v>3315</v>
      </c>
      <c r="O11" s="360">
        <v>3208</v>
      </c>
      <c r="P11" s="364">
        <v>107</v>
      </c>
      <c r="Q11" s="363">
        <f t="shared" si="8"/>
        <v>2352</v>
      </c>
      <c r="R11" s="360">
        <v>2265</v>
      </c>
      <c r="S11" s="360">
        <v>87</v>
      </c>
      <c r="T11" s="362">
        <f t="shared" si="9"/>
        <v>2732</v>
      </c>
      <c r="U11" s="360">
        <v>2579</v>
      </c>
      <c r="V11" s="364">
        <v>153</v>
      </c>
      <c r="W11" s="363">
        <f t="shared" si="10"/>
        <v>1690</v>
      </c>
      <c r="X11" s="360">
        <v>1547</v>
      </c>
      <c r="Y11" s="363">
        <v>143</v>
      </c>
      <c r="Z11" s="362">
        <f t="shared" si="0"/>
        <v>1043</v>
      </c>
      <c r="AA11" s="363">
        <v>940</v>
      </c>
      <c r="AB11" s="363">
        <v>103</v>
      </c>
      <c r="AC11" s="362">
        <f t="shared" si="1"/>
        <v>1490</v>
      </c>
      <c r="AD11" s="363">
        <v>1314</v>
      </c>
      <c r="AE11" s="363">
        <v>176</v>
      </c>
      <c r="AF11" s="362">
        <f t="shared" si="2"/>
        <v>1219</v>
      </c>
      <c r="AG11" s="363">
        <v>1097</v>
      </c>
      <c r="AH11" s="363">
        <v>122</v>
      </c>
      <c r="AI11" s="362">
        <f t="shared" si="3"/>
        <v>1119</v>
      </c>
      <c r="AJ11" s="363">
        <v>1026</v>
      </c>
      <c r="AK11" s="363">
        <v>93</v>
      </c>
      <c r="AL11" s="362">
        <f t="shared" si="4"/>
        <v>1060</v>
      </c>
      <c r="AM11" s="363">
        <v>949</v>
      </c>
      <c r="AN11" s="363">
        <v>111</v>
      </c>
      <c r="AO11" s="303" t="s">
        <v>12</v>
      </c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8.75">
      <c r="A12" s="357" t="s">
        <v>19</v>
      </c>
      <c r="B12" s="358">
        <v>299</v>
      </c>
      <c r="C12" s="358">
        <v>221</v>
      </c>
      <c r="D12" s="359">
        <v>78</v>
      </c>
      <c r="E12" s="360">
        <v>447</v>
      </c>
      <c r="F12" s="360">
        <v>328</v>
      </c>
      <c r="G12" s="361">
        <v>119</v>
      </c>
      <c r="H12" s="362">
        <f t="shared" si="5"/>
        <v>423</v>
      </c>
      <c r="I12" s="360">
        <v>290</v>
      </c>
      <c r="J12" s="361">
        <v>133</v>
      </c>
      <c r="K12" s="363">
        <f t="shared" si="6"/>
        <v>404</v>
      </c>
      <c r="L12" s="360">
        <v>302</v>
      </c>
      <c r="M12" s="363">
        <v>102</v>
      </c>
      <c r="N12" s="381">
        <f t="shared" si="7"/>
        <v>318</v>
      </c>
      <c r="O12" s="360">
        <v>243</v>
      </c>
      <c r="P12" s="364">
        <v>75</v>
      </c>
      <c r="Q12" s="363">
        <f t="shared" si="8"/>
        <v>326</v>
      </c>
      <c r="R12" s="360">
        <v>259</v>
      </c>
      <c r="S12" s="360">
        <v>67</v>
      </c>
      <c r="T12" s="362">
        <f t="shared" si="9"/>
        <v>309</v>
      </c>
      <c r="U12" s="360">
        <v>205</v>
      </c>
      <c r="V12" s="364">
        <v>104</v>
      </c>
      <c r="W12" s="363">
        <f t="shared" si="10"/>
        <v>190</v>
      </c>
      <c r="X12" s="360">
        <v>129</v>
      </c>
      <c r="Y12" s="363">
        <v>61</v>
      </c>
      <c r="Z12" s="362">
        <f t="shared" si="0"/>
        <v>137</v>
      </c>
      <c r="AA12" s="363">
        <v>92</v>
      </c>
      <c r="AB12" s="363">
        <v>45</v>
      </c>
      <c r="AC12" s="362">
        <f t="shared" si="1"/>
        <v>172</v>
      </c>
      <c r="AD12" s="363">
        <v>67</v>
      </c>
      <c r="AE12" s="363">
        <v>105</v>
      </c>
      <c r="AF12" s="362">
        <f t="shared" si="2"/>
        <v>202</v>
      </c>
      <c r="AG12" s="363">
        <v>150</v>
      </c>
      <c r="AH12" s="363">
        <v>52</v>
      </c>
      <c r="AI12" s="362">
        <f t="shared" si="3"/>
        <v>88</v>
      </c>
      <c r="AJ12" s="363">
        <v>64</v>
      </c>
      <c r="AK12" s="363">
        <v>24</v>
      </c>
      <c r="AL12" s="362">
        <f t="shared" si="4"/>
        <v>125</v>
      </c>
      <c r="AM12" s="363">
        <v>86</v>
      </c>
      <c r="AN12" s="363">
        <v>39</v>
      </c>
      <c r="AO12" s="303" t="s">
        <v>247</v>
      </c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8.75">
      <c r="A13" s="357" t="s">
        <v>22</v>
      </c>
      <c r="B13" s="358">
        <v>9</v>
      </c>
      <c r="C13" s="358">
        <v>9</v>
      </c>
      <c r="D13" s="361">
        <v>0</v>
      </c>
      <c r="E13" s="360">
        <v>9</v>
      </c>
      <c r="F13" s="360">
        <v>8</v>
      </c>
      <c r="G13" s="361">
        <v>1</v>
      </c>
      <c r="H13" s="362">
        <f t="shared" si="5"/>
        <v>12</v>
      </c>
      <c r="I13" s="360">
        <v>12</v>
      </c>
      <c r="J13" s="361">
        <v>0</v>
      </c>
      <c r="K13" s="363">
        <f t="shared" si="6"/>
        <v>6</v>
      </c>
      <c r="L13" s="360">
        <v>6</v>
      </c>
      <c r="M13" s="363">
        <v>0</v>
      </c>
      <c r="N13" s="362">
        <v>11</v>
      </c>
      <c r="O13" s="360">
        <v>11</v>
      </c>
      <c r="P13" s="364">
        <v>0</v>
      </c>
      <c r="Q13" s="363">
        <v>8</v>
      </c>
      <c r="R13" s="360">
        <v>8</v>
      </c>
      <c r="S13" s="360">
        <v>0</v>
      </c>
      <c r="T13" s="362">
        <f t="shared" si="9"/>
        <v>14</v>
      </c>
      <c r="U13" s="360">
        <v>13</v>
      </c>
      <c r="V13" s="364">
        <v>1</v>
      </c>
      <c r="W13" s="363">
        <f t="shared" si="10"/>
        <v>3</v>
      </c>
      <c r="X13" s="360">
        <v>2</v>
      </c>
      <c r="Y13" s="363">
        <v>1</v>
      </c>
      <c r="Z13" s="362">
        <f t="shared" si="0"/>
        <v>3</v>
      </c>
      <c r="AA13" s="363">
        <v>3</v>
      </c>
      <c r="AB13" s="363">
        <v>0</v>
      </c>
      <c r="AC13" s="362">
        <f t="shared" si="1"/>
        <v>4</v>
      </c>
      <c r="AD13" s="363">
        <v>3</v>
      </c>
      <c r="AE13" s="363">
        <v>1</v>
      </c>
      <c r="AF13" s="362">
        <f t="shared" si="2"/>
        <v>1</v>
      </c>
      <c r="AG13" s="363">
        <v>1</v>
      </c>
      <c r="AH13" s="363">
        <v>0</v>
      </c>
      <c r="AI13" s="362">
        <f t="shared" si="3"/>
        <v>0</v>
      </c>
      <c r="AJ13" s="363">
        <v>0</v>
      </c>
      <c r="AK13" s="363">
        <v>0</v>
      </c>
      <c r="AL13" s="362">
        <f t="shared" si="4"/>
        <v>1</v>
      </c>
      <c r="AM13" s="363">
        <v>0</v>
      </c>
      <c r="AN13" s="363">
        <v>1</v>
      </c>
      <c r="AO13" s="303" t="s">
        <v>9</v>
      </c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8.75">
      <c r="A14" s="357" t="s">
        <v>26</v>
      </c>
      <c r="B14" s="358">
        <v>11</v>
      </c>
      <c r="C14" s="358">
        <v>11</v>
      </c>
      <c r="D14" s="361">
        <v>0</v>
      </c>
      <c r="E14" s="360">
        <v>34</v>
      </c>
      <c r="F14" s="360">
        <v>30</v>
      </c>
      <c r="G14" s="361">
        <v>4</v>
      </c>
      <c r="H14" s="362">
        <f t="shared" si="5"/>
        <v>36</v>
      </c>
      <c r="I14" s="360">
        <v>35</v>
      </c>
      <c r="J14" s="361">
        <v>1</v>
      </c>
      <c r="K14" s="363">
        <f t="shared" si="6"/>
        <v>33</v>
      </c>
      <c r="L14" s="360">
        <v>33</v>
      </c>
      <c r="M14" s="363">
        <v>0</v>
      </c>
      <c r="N14" s="362">
        <f t="shared" si="7"/>
        <v>38</v>
      </c>
      <c r="O14" s="360">
        <v>37</v>
      </c>
      <c r="P14" s="364">
        <v>1</v>
      </c>
      <c r="Q14" s="363">
        <f t="shared" si="8"/>
        <v>57</v>
      </c>
      <c r="R14" s="360">
        <v>54</v>
      </c>
      <c r="S14" s="360">
        <v>3</v>
      </c>
      <c r="T14" s="362">
        <f t="shared" si="9"/>
        <v>42</v>
      </c>
      <c r="U14" s="360">
        <v>39</v>
      </c>
      <c r="V14" s="364">
        <v>3</v>
      </c>
      <c r="W14" s="363">
        <f t="shared" si="10"/>
        <v>23</v>
      </c>
      <c r="X14" s="360">
        <v>21</v>
      </c>
      <c r="Y14" s="363">
        <v>2</v>
      </c>
      <c r="Z14" s="362">
        <f t="shared" si="0"/>
        <v>12</v>
      </c>
      <c r="AA14" s="363">
        <v>11</v>
      </c>
      <c r="AB14" s="363">
        <v>1</v>
      </c>
      <c r="AC14" s="362">
        <f t="shared" si="1"/>
        <v>16</v>
      </c>
      <c r="AD14" s="363">
        <v>15</v>
      </c>
      <c r="AE14" s="363">
        <v>1</v>
      </c>
      <c r="AF14" s="362">
        <f t="shared" si="2"/>
        <v>24</v>
      </c>
      <c r="AG14" s="363">
        <v>22</v>
      </c>
      <c r="AH14" s="363">
        <v>2</v>
      </c>
      <c r="AI14" s="362">
        <f t="shared" si="3"/>
        <v>24</v>
      </c>
      <c r="AJ14" s="363">
        <v>24</v>
      </c>
      <c r="AK14" s="363">
        <v>0</v>
      </c>
      <c r="AL14" s="362">
        <f t="shared" si="4"/>
        <v>11</v>
      </c>
      <c r="AM14" s="363">
        <v>10</v>
      </c>
      <c r="AN14" s="363">
        <v>1</v>
      </c>
      <c r="AO14" s="303" t="s">
        <v>29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8.75">
      <c r="A15" s="357" t="s">
        <v>28</v>
      </c>
      <c r="B15" s="358">
        <v>31</v>
      </c>
      <c r="C15" s="358">
        <v>19</v>
      </c>
      <c r="D15" s="359">
        <v>12</v>
      </c>
      <c r="E15" s="360">
        <v>52</v>
      </c>
      <c r="F15" s="360">
        <v>25</v>
      </c>
      <c r="G15" s="361">
        <v>27</v>
      </c>
      <c r="H15" s="362">
        <f t="shared" si="5"/>
        <v>24</v>
      </c>
      <c r="I15" s="360">
        <v>16</v>
      </c>
      <c r="J15" s="361">
        <v>8</v>
      </c>
      <c r="K15" s="363">
        <f t="shared" si="6"/>
        <v>30</v>
      </c>
      <c r="L15" s="360">
        <v>23</v>
      </c>
      <c r="M15" s="363">
        <v>7</v>
      </c>
      <c r="N15" s="362">
        <f t="shared" si="7"/>
        <v>10</v>
      </c>
      <c r="O15" s="360">
        <v>9</v>
      </c>
      <c r="P15" s="364">
        <v>1</v>
      </c>
      <c r="Q15" s="363">
        <f t="shared" si="8"/>
        <v>12</v>
      </c>
      <c r="R15" s="360">
        <v>8</v>
      </c>
      <c r="S15" s="360">
        <v>4</v>
      </c>
      <c r="T15" s="362">
        <f t="shared" si="9"/>
        <v>24</v>
      </c>
      <c r="U15" s="360">
        <v>16</v>
      </c>
      <c r="V15" s="364">
        <v>8</v>
      </c>
      <c r="W15" s="363">
        <f t="shared" si="10"/>
        <v>7</v>
      </c>
      <c r="X15" s="360">
        <v>2</v>
      </c>
      <c r="Y15" s="363">
        <v>5</v>
      </c>
      <c r="Z15" s="362">
        <f t="shared" si="0"/>
        <v>1</v>
      </c>
      <c r="AA15" s="363">
        <v>1</v>
      </c>
      <c r="AB15" s="363">
        <v>0</v>
      </c>
      <c r="AC15" s="362">
        <f t="shared" si="1"/>
        <v>0</v>
      </c>
      <c r="AD15" s="363">
        <v>0</v>
      </c>
      <c r="AE15" s="363">
        <v>0</v>
      </c>
      <c r="AF15" s="362">
        <f t="shared" si="2"/>
        <v>3</v>
      </c>
      <c r="AG15" s="363">
        <v>1</v>
      </c>
      <c r="AH15" s="363">
        <v>2</v>
      </c>
      <c r="AI15" s="362">
        <f t="shared" si="3"/>
        <v>5</v>
      </c>
      <c r="AJ15" s="363">
        <v>3</v>
      </c>
      <c r="AK15" s="363">
        <v>2</v>
      </c>
      <c r="AL15" s="362">
        <f t="shared" si="4"/>
        <v>6</v>
      </c>
      <c r="AM15" s="363">
        <v>6</v>
      </c>
      <c r="AN15" s="363">
        <v>0</v>
      </c>
      <c r="AO15" s="303" t="s">
        <v>131</v>
      </c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8.75">
      <c r="A16" s="357" t="s">
        <v>17</v>
      </c>
      <c r="B16" s="358">
        <v>79</v>
      </c>
      <c r="C16" s="358">
        <v>78</v>
      </c>
      <c r="D16" s="359">
        <v>1</v>
      </c>
      <c r="E16" s="360">
        <v>106</v>
      </c>
      <c r="F16" s="360">
        <v>104</v>
      </c>
      <c r="G16" s="361">
        <v>2</v>
      </c>
      <c r="H16" s="362">
        <f t="shared" si="5"/>
        <v>149</v>
      </c>
      <c r="I16" s="360">
        <v>135</v>
      </c>
      <c r="J16" s="361">
        <v>14</v>
      </c>
      <c r="K16" s="363">
        <f t="shared" si="6"/>
        <v>122</v>
      </c>
      <c r="L16" s="360">
        <v>121</v>
      </c>
      <c r="M16" s="363">
        <v>1</v>
      </c>
      <c r="N16" s="381">
        <f t="shared" si="7"/>
        <v>146</v>
      </c>
      <c r="O16" s="360">
        <v>144</v>
      </c>
      <c r="P16" s="364">
        <v>2</v>
      </c>
      <c r="Q16" s="363">
        <f t="shared" si="8"/>
        <v>127</v>
      </c>
      <c r="R16" s="360">
        <v>124</v>
      </c>
      <c r="S16" s="360">
        <v>3</v>
      </c>
      <c r="T16" s="362">
        <f t="shared" si="9"/>
        <v>73</v>
      </c>
      <c r="U16" s="360">
        <v>71</v>
      </c>
      <c r="V16" s="364">
        <v>2</v>
      </c>
      <c r="W16" s="363">
        <f t="shared" si="10"/>
        <v>73</v>
      </c>
      <c r="X16" s="360">
        <v>68</v>
      </c>
      <c r="Y16" s="363">
        <v>5</v>
      </c>
      <c r="Z16" s="362">
        <f t="shared" si="0"/>
        <v>62</v>
      </c>
      <c r="AA16" s="363">
        <v>62</v>
      </c>
      <c r="AB16" s="363">
        <v>0</v>
      </c>
      <c r="AC16" s="362">
        <f t="shared" si="1"/>
        <v>57</v>
      </c>
      <c r="AD16" s="363">
        <v>48</v>
      </c>
      <c r="AE16" s="363">
        <v>9</v>
      </c>
      <c r="AF16" s="362">
        <f t="shared" si="2"/>
        <v>59</v>
      </c>
      <c r="AG16" s="363">
        <v>56</v>
      </c>
      <c r="AH16" s="363">
        <v>3</v>
      </c>
      <c r="AI16" s="362">
        <f t="shared" si="3"/>
        <v>51</v>
      </c>
      <c r="AJ16" s="363">
        <v>49</v>
      </c>
      <c r="AK16" s="363">
        <v>2</v>
      </c>
      <c r="AL16" s="362">
        <f t="shared" si="4"/>
        <v>49</v>
      </c>
      <c r="AM16" s="363">
        <v>48</v>
      </c>
      <c r="AN16" s="363">
        <v>1</v>
      </c>
      <c r="AO16" s="303" t="s">
        <v>18</v>
      </c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8.75">
      <c r="A17" s="357" t="s">
        <v>23</v>
      </c>
      <c r="B17" s="358">
        <v>52</v>
      </c>
      <c r="C17" s="358">
        <v>29</v>
      </c>
      <c r="D17" s="359">
        <v>23</v>
      </c>
      <c r="E17" s="360">
        <v>60</v>
      </c>
      <c r="F17" s="360">
        <v>39</v>
      </c>
      <c r="G17" s="361">
        <v>21</v>
      </c>
      <c r="H17" s="362">
        <f t="shared" si="5"/>
        <v>40</v>
      </c>
      <c r="I17" s="360">
        <v>29</v>
      </c>
      <c r="J17" s="361">
        <v>11</v>
      </c>
      <c r="K17" s="363">
        <f t="shared" si="6"/>
        <v>59</v>
      </c>
      <c r="L17" s="360">
        <v>51</v>
      </c>
      <c r="M17" s="363">
        <v>8</v>
      </c>
      <c r="N17" s="362">
        <f t="shared" si="7"/>
        <v>80</v>
      </c>
      <c r="O17" s="360">
        <v>60</v>
      </c>
      <c r="P17" s="364">
        <v>20</v>
      </c>
      <c r="Q17" s="363">
        <f t="shared" si="8"/>
        <v>64</v>
      </c>
      <c r="R17" s="360">
        <v>45</v>
      </c>
      <c r="S17" s="360">
        <v>19</v>
      </c>
      <c r="T17" s="362">
        <f t="shared" si="9"/>
        <v>75</v>
      </c>
      <c r="U17" s="360">
        <v>54</v>
      </c>
      <c r="V17" s="364">
        <v>21</v>
      </c>
      <c r="W17" s="363">
        <f t="shared" si="10"/>
        <v>29</v>
      </c>
      <c r="X17" s="360">
        <v>17</v>
      </c>
      <c r="Y17" s="363">
        <v>12</v>
      </c>
      <c r="Z17" s="362">
        <f t="shared" si="0"/>
        <v>19</v>
      </c>
      <c r="AA17" s="363">
        <v>14</v>
      </c>
      <c r="AB17" s="363">
        <v>5</v>
      </c>
      <c r="AC17" s="362">
        <f t="shared" si="1"/>
        <v>12</v>
      </c>
      <c r="AD17" s="363">
        <v>9</v>
      </c>
      <c r="AE17" s="363">
        <v>3</v>
      </c>
      <c r="AF17" s="362">
        <f t="shared" si="2"/>
        <v>31</v>
      </c>
      <c r="AG17" s="363">
        <v>26</v>
      </c>
      <c r="AH17" s="363">
        <v>5</v>
      </c>
      <c r="AI17" s="362">
        <f t="shared" si="3"/>
        <v>29</v>
      </c>
      <c r="AJ17" s="363">
        <v>27</v>
      </c>
      <c r="AK17" s="363">
        <v>2</v>
      </c>
      <c r="AL17" s="362">
        <f t="shared" si="4"/>
        <v>17</v>
      </c>
      <c r="AM17" s="363">
        <v>17</v>
      </c>
      <c r="AN17" s="363">
        <v>0</v>
      </c>
      <c r="AO17" s="303" t="s">
        <v>27</v>
      </c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8.75">
      <c r="A18" s="357" t="s">
        <v>36</v>
      </c>
      <c r="B18" s="358">
        <v>12</v>
      </c>
      <c r="C18" s="358">
        <v>10</v>
      </c>
      <c r="D18" s="359">
        <v>2</v>
      </c>
      <c r="E18" s="360">
        <v>7</v>
      </c>
      <c r="F18" s="360">
        <v>5</v>
      </c>
      <c r="G18" s="361">
        <v>2</v>
      </c>
      <c r="H18" s="362">
        <f t="shared" si="5"/>
        <v>7</v>
      </c>
      <c r="I18" s="360">
        <v>4</v>
      </c>
      <c r="J18" s="361">
        <v>3</v>
      </c>
      <c r="K18" s="363">
        <f t="shared" si="6"/>
        <v>3</v>
      </c>
      <c r="L18" s="360">
        <v>3</v>
      </c>
      <c r="M18" s="363">
        <v>0</v>
      </c>
      <c r="N18" s="381">
        <f t="shared" si="7"/>
        <v>0</v>
      </c>
      <c r="O18" s="360">
        <v>0</v>
      </c>
      <c r="P18" s="364">
        <v>0</v>
      </c>
      <c r="Q18" s="363">
        <f t="shared" si="8"/>
        <v>0</v>
      </c>
      <c r="R18" s="360">
        <v>0</v>
      </c>
      <c r="S18" s="360">
        <v>0</v>
      </c>
      <c r="T18" s="362">
        <f t="shared" si="9"/>
        <v>0</v>
      </c>
      <c r="U18" s="360">
        <v>0</v>
      </c>
      <c r="V18" s="364">
        <v>0</v>
      </c>
      <c r="W18" s="363">
        <f t="shared" si="10"/>
        <v>0</v>
      </c>
      <c r="X18" s="360">
        <v>0</v>
      </c>
      <c r="Y18" s="363">
        <v>0</v>
      </c>
      <c r="Z18" s="362">
        <f t="shared" si="0"/>
        <v>0</v>
      </c>
      <c r="AA18" s="363">
        <v>0</v>
      </c>
      <c r="AB18" s="363">
        <v>0</v>
      </c>
      <c r="AC18" s="362">
        <f t="shared" si="1"/>
        <v>1</v>
      </c>
      <c r="AD18" s="363">
        <v>1</v>
      </c>
      <c r="AE18" s="363">
        <v>0</v>
      </c>
      <c r="AF18" s="362">
        <f t="shared" si="2"/>
        <v>0</v>
      </c>
      <c r="AG18" s="363">
        <v>0</v>
      </c>
      <c r="AH18" s="363">
        <v>0</v>
      </c>
      <c r="AI18" s="362">
        <f t="shared" si="3"/>
        <v>1</v>
      </c>
      <c r="AJ18" s="363">
        <v>0</v>
      </c>
      <c r="AK18" s="363">
        <v>1</v>
      </c>
      <c r="AL18" s="362">
        <f t="shared" si="4"/>
        <v>2</v>
      </c>
      <c r="AM18" s="363">
        <v>1</v>
      </c>
      <c r="AN18" s="363">
        <v>1</v>
      </c>
      <c r="AO18" s="303" t="s">
        <v>14</v>
      </c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8.75">
      <c r="A19" s="546" t="s">
        <v>11</v>
      </c>
      <c r="B19" s="591">
        <v>570</v>
      </c>
      <c r="C19" s="591">
        <v>346</v>
      </c>
      <c r="D19" s="583">
        <v>224</v>
      </c>
      <c r="E19" s="373">
        <v>703</v>
      </c>
      <c r="F19" s="373">
        <v>440</v>
      </c>
      <c r="G19" s="375">
        <v>263</v>
      </c>
      <c r="H19" s="375">
        <f t="shared" si="5"/>
        <v>1147</v>
      </c>
      <c r="I19" s="373">
        <v>969</v>
      </c>
      <c r="J19" s="375">
        <v>178</v>
      </c>
      <c r="K19" s="375">
        <f t="shared" si="6"/>
        <v>869</v>
      </c>
      <c r="L19" s="373">
        <v>683</v>
      </c>
      <c r="M19" s="375">
        <v>186</v>
      </c>
      <c r="N19" s="592">
        <f t="shared" si="7"/>
        <v>651</v>
      </c>
      <c r="O19" s="373">
        <v>566</v>
      </c>
      <c r="P19" s="374">
        <v>85</v>
      </c>
      <c r="Q19" s="375">
        <f t="shared" si="8"/>
        <v>972</v>
      </c>
      <c r="R19" s="373">
        <v>881</v>
      </c>
      <c r="S19" s="373">
        <v>91</v>
      </c>
      <c r="T19" s="372">
        <f t="shared" si="9"/>
        <v>632</v>
      </c>
      <c r="U19" s="373">
        <v>472</v>
      </c>
      <c r="V19" s="374">
        <v>160</v>
      </c>
      <c r="W19" s="375">
        <f t="shared" si="10"/>
        <v>502</v>
      </c>
      <c r="X19" s="373">
        <v>382</v>
      </c>
      <c r="Y19" s="375">
        <v>120</v>
      </c>
      <c r="Z19" s="372">
        <f t="shared" si="0"/>
        <v>385</v>
      </c>
      <c r="AA19" s="373">
        <v>342</v>
      </c>
      <c r="AB19" s="373">
        <v>43</v>
      </c>
      <c r="AC19" s="372">
        <f>AD19+AE19</f>
        <v>303</v>
      </c>
      <c r="AD19" s="373">
        <f>SUM(AD20:AD32)</f>
        <v>253</v>
      </c>
      <c r="AE19" s="373">
        <f>SUM(AE20:AE32)</f>
        <v>50</v>
      </c>
      <c r="AF19" s="372">
        <f>AG19+AH19</f>
        <v>1086</v>
      </c>
      <c r="AG19" s="373">
        <f>SUM(AG20:AG32)</f>
        <v>925</v>
      </c>
      <c r="AH19" s="373">
        <f>SUM(AH20:AH32)</f>
        <v>161</v>
      </c>
      <c r="AI19" s="372">
        <f>AJ19+AK19</f>
        <v>316</v>
      </c>
      <c r="AJ19" s="375">
        <v>280</v>
      </c>
      <c r="AK19" s="375">
        <v>36</v>
      </c>
      <c r="AL19" s="372">
        <f>AM19+AN19</f>
        <v>281</v>
      </c>
      <c r="AM19" s="375">
        <v>249</v>
      </c>
      <c r="AN19" s="375">
        <v>32</v>
      </c>
      <c r="AO19" s="593" t="s">
        <v>33</v>
      </c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8" hidden="1" customHeight="1">
      <c r="A20" s="333" t="s">
        <v>34</v>
      </c>
      <c r="N20" s="362">
        <f>P20+O20</f>
        <v>13</v>
      </c>
      <c r="O20" s="360">
        <v>13</v>
      </c>
      <c r="P20" s="364">
        <v>0</v>
      </c>
      <c r="Q20" s="363">
        <f>S20+R20</f>
        <v>23</v>
      </c>
      <c r="R20" s="360">
        <v>21</v>
      </c>
      <c r="S20" s="360">
        <v>2</v>
      </c>
      <c r="T20" s="362">
        <f>V20+U20</f>
        <v>16</v>
      </c>
      <c r="U20" s="360">
        <v>16</v>
      </c>
      <c r="V20" s="364">
        <v>0</v>
      </c>
      <c r="W20" s="363">
        <f>Y20+X20</f>
        <v>11</v>
      </c>
      <c r="X20" s="360">
        <v>11</v>
      </c>
      <c r="Y20" s="363">
        <v>0</v>
      </c>
      <c r="Z20" s="362">
        <f>AB20+AA20</f>
        <v>7</v>
      </c>
      <c r="AA20" s="363">
        <v>7</v>
      </c>
      <c r="AB20" s="363">
        <v>0</v>
      </c>
      <c r="AC20" s="362">
        <f>AE20+AD20</f>
        <v>8</v>
      </c>
      <c r="AD20" s="363">
        <v>8</v>
      </c>
      <c r="AE20" s="363">
        <v>0</v>
      </c>
      <c r="AF20" s="362">
        <f>AH20+AG20</f>
        <v>4</v>
      </c>
      <c r="AG20" s="363">
        <v>4</v>
      </c>
      <c r="AH20" s="363">
        <v>0</v>
      </c>
      <c r="AI20" s="362">
        <f>AK20+AJ20</f>
        <v>0</v>
      </c>
      <c r="AJ20" s="363"/>
      <c r="AK20" s="363"/>
      <c r="AL20" s="362">
        <f>AN20+AM20</f>
        <v>0</v>
      </c>
      <c r="AM20" s="363"/>
      <c r="AN20" s="363"/>
      <c r="AO20" s="32" t="s">
        <v>35</v>
      </c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8" hidden="1" customHeight="1">
      <c r="A21" s="333" t="s">
        <v>37</v>
      </c>
      <c r="N21" s="362">
        <f t="shared" ref="N21:N32" si="11">P21+O21</f>
        <v>13</v>
      </c>
      <c r="O21" s="360">
        <v>13</v>
      </c>
      <c r="P21" s="364">
        <v>0</v>
      </c>
      <c r="Q21" s="363">
        <f t="shared" ref="Q21:Q32" si="12">S21+R21</f>
        <v>17</v>
      </c>
      <c r="R21" s="360">
        <v>15</v>
      </c>
      <c r="S21" s="360">
        <v>2</v>
      </c>
      <c r="T21" s="362">
        <f t="shared" ref="T21:T32" si="13">V21+U21</f>
        <v>12</v>
      </c>
      <c r="U21" s="360">
        <v>12</v>
      </c>
      <c r="V21" s="364">
        <v>0</v>
      </c>
      <c r="W21" s="363">
        <f t="shared" ref="W21:W32" si="14">Y21+X21</f>
        <v>15</v>
      </c>
      <c r="X21" s="360">
        <v>11</v>
      </c>
      <c r="Y21" s="363">
        <v>4</v>
      </c>
      <c r="Z21" s="362">
        <f t="shared" ref="Z21:Z32" si="15">AB21+AA21</f>
        <v>3</v>
      </c>
      <c r="AA21" s="363">
        <v>2</v>
      </c>
      <c r="AB21" s="363">
        <v>1</v>
      </c>
      <c r="AC21" s="362">
        <f t="shared" ref="AC21:AC32" si="16">AE21+AD21</f>
        <v>4</v>
      </c>
      <c r="AD21" s="363">
        <v>3</v>
      </c>
      <c r="AE21" s="363">
        <v>1</v>
      </c>
      <c r="AF21" s="362">
        <f t="shared" ref="AF21:AF32" si="17">AH21+AG21</f>
        <v>7</v>
      </c>
      <c r="AG21" s="363">
        <v>6</v>
      </c>
      <c r="AH21" s="363">
        <v>1</v>
      </c>
      <c r="AI21" s="362">
        <f t="shared" ref="AI21:AI32" si="18">AK21+AJ21</f>
        <v>0</v>
      </c>
      <c r="AJ21" s="363"/>
      <c r="AK21" s="363"/>
      <c r="AL21" s="362">
        <f t="shared" ref="AL21:AL32" si="19">AN21+AM21</f>
        <v>0</v>
      </c>
      <c r="AM21" s="363"/>
      <c r="AN21" s="363"/>
      <c r="AO21" s="32" t="s">
        <v>38</v>
      </c>
      <c r="CM21" s="366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</row>
    <row r="22" spans="1:150" s="368" customFormat="1" ht="18" hidden="1" customHeight="1">
      <c r="A22" s="333" t="s">
        <v>40</v>
      </c>
      <c r="H22" s="369"/>
      <c r="I22" s="370"/>
      <c r="N22" s="362">
        <f t="shared" si="11"/>
        <v>0</v>
      </c>
      <c r="O22" s="360">
        <v>0</v>
      </c>
      <c r="P22" s="364">
        <v>0</v>
      </c>
      <c r="Q22" s="363">
        <f t="shared" si="12"/>
        <v>0</v>
      </c>
      <c r="R22" s="360">
        <v>0</v>
      </c>
      <c r="S22" s="360">
        <v>0</v>
      </c>
      <c r="T22" s="362">
        <f t="shared" si="13"/>
        <v>6</v>
      </c>
      <c r="U22" s="360">
        <v>6</v>
      </c>
      <c r="V22" s="364">
        <v>0</v>
      </c>
      <c r="W22" s="363">
        <f t="shared" si="14"/>
        <v>0</v>
      </c>
      <c r="X22" s="360">
        <v>0</v>
      </c>
      <c r="Y22" s="363">
        <v>0</v>
      </c>
      <c r="Z22" s="362">
        <f t="shared" si="15"/>
        <v>0</v>
      </c>
      <c r="AA22" s="363">
        <v>0</v>
      </c>
      <c r="AB22" s="363">
        <v>0</v>
      </c>
      <c r="AC22" s="362">
        <f t="shared" si="16"/>
        <v>0</v>
      </c>
      <c r="AD22" s="363">
        <v>0</v>
      </c>
      <c r="AE22" s="363">
        <v>0</v>
      </c>
      <c r="AF22" s="362">
        <f t="shared" si="17"/>
        <v>0</v>
      </c>
      <c r="AG22" s="363">
        <v>0</v>
      </c>
      <c r="AH22" s="363">
        <v>0</v>
      </c>
      <c r="AI22" s="362">
        <f t="shared" si="18"/>
        <v>0</v>
      </c>
      <c r="AJ22" s="363"/>
      <c r="AK22" s="363"/>
      <c r="AL22" s="362">
        <f t="shared" si="19"/>
        <v>0</v>
      </c>
      <c r="AM22" s="363"/>
      <c r="AN22" s="363"/>
      <c r="AO22" s="32" t="s">
        <v>41</v>
      </c>
    </row>
    <row r="23" spans="1:150" ht="18" hidden="1" customHeight="1">
      <c r="A23" s="333" t="s">
        <v>42</v>
      </c>
      <c r="N23" s="362">
        <f t="shared" si="11"/>
        <v>1</v>
      </c>
      <c r="O23" s="360">
        <v>1</v>
      </c>
      <c r="P23" s="364">
        <v>0</v>
      </c>
      <c r="Q23" s="363">
        <f t="shared" si="12"/>
        <v>7</v>
      </c>
      <c r="R23" s="360">
        <v>7</v>
      </c>
      <c r="S23" s="360">
        <v>0</v>
      </c>
      <c r="T23" s="362">
        <f t="shared" si="13"/>
        <v>1</v>
      </c>
      <c r="U23" s="360">
        <v>1</v>
      </c>
      <c r="V23" s="364">
        <v>0</v>
      </c>
      <c r="W23" s="363">
        <f t="shared" si="14"/>
        <v>3</v>
      </c>
      <c r="X23" s="360">
        <v>3</v>
      </c>
      <c r="Y23" s="363">
        <v>0</v>
      </c>
      <c r="Z23" s="362">
        <f t="shared" si="15"/>
        <v>4</v>
      </c>
      <c r="AA23" s="363">
        <v>4</v>
      </c>
      <c r="AB23" s="363">
        <v>0</v>
      </c>
      <c r="AC23" s="362">
        <f t="shared" si="16"/>
        <v>0</v>
      </c>
      <c r="AD23" s="363">
        <v>0</v>
      </c>
      <c r="AE23" s="363">
        <v>0</v>
      </c>
      <c r="AF23" s="362">
        <f t="shared" si="17"/>
        <v>4</v>
      </c>
      <c r="AG23" s="363">
        <v>4</v>
      </c>
      <c r="AH23" s="363">
        <v>0</v>
      </c>
      <c r="AI23" s="362">
        <f t="shared" si="18"/>
        <v>0</v>
      </c>
      <c r="AJ23" s="363"/>
      <c r="AK23" s="363"/>
      <c r="AL23" s="362">
        <f t="shared" si="19"/>
        <v>0</v>
      </c>
      <c r="AM23" s="363"/>
      <c r="AN23" s="363"/>
      <c r="AO23" s="32" t="s">
        <v>43</v>
      </c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8" hidden="1" customHeight="1">
      <c r="A24" s="333" t="s">
        <v>32</v>
      </c>
      <c r="N24" s="362">
        <f t="shared" si="11"/>
        <v>1</v>
      </c>
      <c r="O24" s="360">
        <v>1</v>
      </c>
      <c r="P24" s="364">
        <v>0</v>
      </c>
      <c r="Q24" s="363">
        <f t="shared" si="12"/>
        <v>3</v>
      </c>
      <c r="R24" s="360">
        <v>2</v>
      </c>
      <c r="S24" s="360">
        <v>1</v>
      </c>
      <c r="T24" s="362">
        <f t="shared" si="13"/>
        <v>4</v>
      </c>
      <c r="U24" s="360">
        <v>3</v>
      </c>
      <c r="V24" s="364">
        <v>1</v>
      </c>
      <c r="W24" s="363">
        <f t="shared" si="14"/>
        <v>3</v>
      </c>
      <c r="X24" s="360">
        <v>0</v>
      </c>
      <c r="Y24" s="363">
        <v>3</v>
      </c>
      <c r="Z24" s="362">
        <f t="shared" si="15"/>
        <v>0</v>
      </c>
      <c r="AA24" s="363">
        <v>0</v>
      </c>
      <c r="AB24" s="363">
        <v>0</v>
      </c>
      <c r="AC24" s="362">
        <f t="shared" si="16"/>
        <v>1</v>
      </c>
      <c r="AD24" s="363">
        <v>1</v>
      </c>
      <c r="AE24" s="363">
        <v>0</v>
      </c>
      <c r="AF24" s="362">
        <f t="shared" si="17"/>
        <v>1</v>
      </c>
      <c r="AG24" s="363">
        <v>0</v>
      </c>
      <c r="AH24" s="363">
        <v>1</v>
      </c>
      <c r="AI24" s="362">
        <f t="shared" si="18"/>
        <v>0</v>
      </c>
      <c r="AJ24" s="363"/>
      <c r="AK24" s="363"/>
      <c r="AL24" s="362">
        <f t="shared" si="19"/>
        <v>0</v>
      </c>
      <c r="AM24" s="363"/>
      <c r="AN24" s="363"/>
      <c r="AO24" s="32" t="s">
        <v>44</v>
      </c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8" hidden="1" customHeight="1">
      <c r="A25" s="333" t="s">
        <v>30</v>
      </c>
      <c r="N25" s="362">
        <f t="shared" si="11"/>
        <v>5</v>
      </c>
      <c r="O25" s="360">
        <v>4</v>
      </c>
      <c r="P25" s="364">
        <v>1</v>
      </c>
      <c r="Q25" s="363">
        <f t="shared" si="12"/>
        <v>21</v>
      </c>
      <c r="R25" s="360">
        <v>20</v>
      </c>
      <c r="S25" s="360">
        <v>1</v>
      </c>
      <c r="T25" s="362">
        <f t="shared" si="13"/>
        <v>19</v>
      </c>
      <c r="U25" s="360">
        <v>15</v>
      </c>
      <c r="V25" s="364">
        <v>4</v>
      </c>
      <c r="W25" s="363">
        <f t="shared" si="14"/>
        <v>9</v>
      </c>
      <c r="X25" s="360">
        <v>8</v>
      </c>
      <c r="Y25" s="363">
        <v>1</v>
      </c>
      <c r="Z25" s="362">
        <f t="shared" si="15"/>
        <v>13</v>
      </c>
      <c r="AA25" s="363">
        <v>10</v>
      </c>
      <c r="AB25" s="363">
        <v>3</v>
      </c>
      <c r="AC25" s="362">
        <f t="shared" si="16"/>
        <v>7</v>
      </c>
      <c r="AD25" s="363">
        <v>5</v>
      </c>
      <c r="AE25" s="363">
        <v>2</v>
      </c>
      <c r="AF25" s="362">
        <f t="shared" si="17"/>
        <v>7</v>
      </c>
      <c r="AG25" s="363">
        <v>6</v>
      </c>
      <c r="AH25" s="363">
        <v>1</v>
      </c>
      <c r="AI25" s="362">
        <f t="shared" si="18"/>
        <v>0</v>
      </c>
      <c r="AJ25" s="363"/>
      <c r="AK25" s="363"/>
      <c r="AL25" s="362">
        <f t="shared" si="19"/>
        <v>0</v>
      </c>
      <c r="AM25" s="363"/>
      <c r="AN25" s="363"/>
      <c r="AO25" s="32" t="s">
        <v>45</v>
      </c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8" hidden="1" customHeight="1">
      <c r="A26" s="333" t="s">
        <v>39</v>
      </c>
      <c r="N26" s="362">
        <f t="shared" si="11"/>
        <v>73</v>
      </c>
      <c r="O26" s="360">
        <v>71</v>
      </c>
      <c r="P26" s="364">
        <v>2</v>
      </c>
      <c r="Q26" s="363">
        <f t="shared" si="12"/>
        <v>123</v>
      </c>
      <c r="R26" s="360">
        <v>120</v>
      </c>
      <c r="S26" s="360">
        <v>3</v>
      </c>
      <c r="T26" s="362">
        <f t="shared" si="13"/>
        <v>95</v>
      </c>
      <c r="U26" s="360">
        <v>87</v>
      </c>
      <c r="V26" s="364">
        <v>8</v>
      </c>
      <c r="W26" s="363">
        <f t="shared" si="14"/>
        <v>54</v>
      </c>
      <c r="X26" s="360">
        <v>52</v>
      </c>
      <c r="Y26" s="363">
        <v>2</v>
      </c>
      <c r="Z26" s="362">
        <f t="shared" si="15"/>
        <v>39</v>
      </c>
      <c r="AA26" s="363">
        <v>36</v>
      </c>
      <c r="AB26" s="363">
        <v>3</v>
      </c>
      <c r="AC26" s="362">
        <f t="shared" si="16"/>
        <v>39</v>
      </c>
      <c r="AD26" s="363">
        <v>37</v>
      </c>
      <c r="AE26" s="363">
        <v>2</v>
      </c>
      <c r="AF26" s="362">
        <f t="shared" si="17"/>
        <v>48</v>
      </c>
      <c r="AG26" s="363">
        <v>45</v>
      </c>
      <c r="AH26" s="363">
        <v>3</v>
      </c>
      <c r="AI26" s="362">
        <f t="shared" si="18"/>
        <v>0</v>
      </c>
      <c r="AJ26" s="363"/>
      <c r="AK26" s="363"/>
      <c r="AL26" s="362">
        <f t="shared" si="19"/>
        <v>0</v>
      </c>
      <c r="AM26" s="363"/>
      <c r="AN26" s="363"/>
      <c r="AO26" s="32" t="s">
        <v>46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8" hidden="1" customHeight="1">
      <c r="A27" s="333" t="s">
        <v>47</v>
      </c>
      <c r="N27" s="362">
        <f t="shared" si="11"/>
        <v>33</v>
      </c>
      <c r="O27" s="360">
        <v>28</v>
      </c>
      <c r="P27" s="364">
        <v>5</v>
      </c>
      <c r="Q27" s="363">
        <f t="shared" si="12"/>
        <v>30</v>
      </c>
      <c r="R27" s="360">
        <v>26</v>
      </c>
      <c r="S27" s="360">
        <v>4</v>
      </c>
      <c r="T27" s="362">
        <f t="shared" si="13"/>
        <v>13</v>
      </c>
      <c r="U27" s="360">
        <v>9</v>
      </c>
      <c r="V27" s="364">
        <v>4</v>
      </c>
      <c r="W27" s="363">
        <f t="shared" si="14"/>
        <v>7</v>
      </c>
      <c r="X27" s="360">
        <v>7</v>
      </c>
      <c r="Y27" s="363">
        <v>0</v>
      </c>
      <c r="Z27" s="362">
        <f t="shared" si="15"/>
        <v>15</v>
      </c>
      <c r="AA27" s="363">
        <v>9</v>
      </c>
      <c r="AB27" s="363">
        <v>6</v>
      </c>
      <c r="AC27" s="362">
        <f t="shared" si="16"/>
        <v>8</v>
      </c>
      <c r="AD27" s="363">
        <v>5</v>
      </c>
      <c r="AE27" s="363">
        <v>3</v>
      </c>
      <c r="AF27" s="362">
        <f t="shared" si="17"/>
        <v>5</v>
      </c>
      <c r="AG27" s="363">
        <v>5</v>
      </c>
      <c r="AH27" s="363">
        <v>0</v>
      </c>
      <c r="AI27" s="362">
        <f t="shared" si="18"/>
        <v>0</v>
      </c>
      <c r="AJ27" s="363"/>
      <c r="AK27" s="363"/>
      <c r="AL27" s="362">
        <f t="shared" si="19"/>
        <v>0</v>
      </c>
      <c r="AM27" s="363"/>
      <c r="AN27" s="363"/>
      <c r="AO27" s="32" t="s">
        <v>48</v>
      </c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8" hidden="1" customHeight="1">
      <c r="A28" s="333" t="s">
        <v>49</v>
      </c>
      <c r="N28" s="362">
        <f t="shared" si="11"/>
        <v>17</v>
      </c>
      <c r="O28" s="360">
        <v>17</v>
      </c>
      <c r="P28" s="364">
        <v>0</v>
      </c>
      <c r="Q28" s="363">
        <f t="shared" si="12"/>
        <v>4</v>
      </c>
      <c r="R28" s="360">
        <v>4</v>
      </c>
      <c r="S28" s="360">
        <v>0</v>
      </c>
      <c r="T28" s="362">
        <f t="shared" si="13"/>
        <v>13</v>
      </c>
      <c r="U28" s="360">
        <v>9</v>
      </c>
      <c r="V28" s="364">
        <v>4</v>
      </c>
      <c r="W28" s="363">
        <f t="shared" si="14"/>
        <v>5</v>
      </c>
      <c r="X28" s="360">
        <v>5</v>
      </c>
      <c r="Y28" s="363">
        <v>0</v>
      </c>
      <c r="Z28" s="362">
        <f t="shared" si="15"/>
        <v>1</v>
      </c>
      <c r="AA28" s="363">
        <v>1</v>
      </c>
      <c r="AB28" s="363">
        <v>0</v>
      </c>
      <c r="AC28" s="362">
        <f t="shared" si="16"/>
        <v>3</v>
      </c>
      <c r="AD28" s="363">
        <v>3</v>
      </c>
      <c r="AE28" s="363">
        <v>0</v>
      </c>
      <c r="AF28" s="362">
        <f t="shared" si="17"/>
        <v>6</v>
      </c>
      <c r="AG28" s="363">
        <v>6</v>
      </c>
      <c r="AH28" s="363">
        <v>0</v>
      </c>
      <c r="AI28" s="362">
        <f t="shared" si="18"/>
        <v>0</v>
      </c>
      <c r="AJ28" s="363"/>
      <c r="AK28" s="363"/>
      <c r="AL28" s="362">
        <f t="shared" si="19"/>
        <v>0</v>
      </c>
      <c r="AM28" s="363"/>
      <c r="AN28" s="363"/>
      <c r="AO28" s="32" t="s">
        <v>50</v>
      </c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8" hidden="1" customHeight="1">
      <c r="A29" s="333" t="s">
        <v>20</v>
      </c>
      <c r="N29" s="362">
        <f t="shared" si="11"/>
        <v>154</v>
      </c>
      <c r="O29" s="360">
        <v>150</v>
      </c>
      <c r="P29" s="364">
        <v>4</v>
      </c>
      <c r="Q29" s="363">
        <f t="shared" si="12"/>
        <v>132</v>
      </c>
      <c r="R29" s="360">
        <v>131</v>
      </c>
      <c r="S29" s="360">
        <v>1</v>
      </c>
      <c r="T29" s="362">
        <f t="shared" si="13"/>
        <v>108</v>
      </c>
      <c r="U29" s="360">
        <v>104</v>
      </c>
      <c r="V29" s="364">
        <v>4</v>
      </c>
      <c r="W29" s="363">
        <f t="shared" si="14"/>
        <v>65</v>
      </c>
      <c r="X29" s="360">
        <v>63</v>
      </c>
      <c r="Y29" s="363">
        <v>2</v>
      </c>
      <c r="Z29" s="362">
        <f t="shared" si="15"/>
        <v>61</v>
      </c>
      <c r="AA29" s="363">
        <v>58</v>
      </c>
      <c r="AB29" s="363">
        <v>3</v>
      </c>
      <c r="AC29" s="362">
        <f t="shared" si="16"/>
        <v>46</v>
      </c>
      <c r="AD29" s="363">
        <v>46</v>
      </c>
      <c r="AE29" s="363">
        <v>0</v>
      </c>
      <c r="AF29" s="362">
        <f t="shared" si="17"/>
        <v>79</v>
      </c>
      <c r="AG29" s="363">
        <v>54</v>
      </c>
      <c r="AH29" s="363">
        <v>25</v>
      </c>
      <c r="AI29" s="362">
        <f t="shared" si="18"/>
        <v>0</v>
      </c>
      <c r="AJ29" s="363"/>
      <c r="AK29" s="363"/>
      <c r="AL29" s="362">
        <f t="shared" si="19"/>
        <v>0</v>
      </c>
      <c r="AM29" s="363"/>
      <c r="AN29" s="363"/>
      <c r="AO29" s="32" t="s">
        <v>51</v>
      </c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30" hidden="1" customHeight="1">
      <c r="A30" s="334" t="s">
        <v>52</v>
      </c>
      <c r="N30" s="362">
        <f t="shared" si="11"/>
        <v>62</v>
      </c>
      <c r="O30" s="360">
        <v>61</v>
      </c>
      <c r="P30" s="364">
        <v>1</v>
      </c>
      <c r="Q30" s="363">
        <f t="shared" si="12"/>
        <v>53</v>
      </c>
      <c r="R30" s="360">
        <v>53</v>
      </c>
      <c r="S30" s="360">
        <v>0</v>
      </c>
      <c r="T30" s="362">
        <f t="shared" si="13"/>
        <v>34</v>
      </c>
      <c r="U30" s="360">
        <v>33</v>
      </c>
      <c r="V30" s="364">
        <v>1</v>
      </c>
      <c r="W30" s="363">
        <f t="shared" si="14"/>
        <v>38</v>
      </c>
      <c r="X30" s="360">
        <v>38</v>
      </c>
      <c r="Y30" s="363">
        <v>0</v>
      </c>
      <c r="Z30" s="362">
        <f t="shared" si="15"/>
        <v>31</v>
      </c>
      <c r="AA30" s="363">
        <v>31</v>
      </c>
      <c r="AB30" s="363">
        <v>0</v>
      </c>
      <c r="AC30" s="362">
        <f t="shared" si="16"/>
        <v>10</v>
      </c>
      <c r="AD30" s="363">
        <v>10</v>
      </c>
      <c r="AE30" s="363">
        <v>0</v>
      </c>
      <c r="AF30" s="362">
        <f t="shared" si="17"/>
        <v>1</v>
      </c>
      <c r="AG30" s="363">
        <v>1</v>
      </c>
      <c r="AH30" s="363">
        <v>0</v>
      </c>
      <c r="AI30" s="362">
        <f t="shared" si="18"/>
        <v>0</v>
      </c>
      <c r="AJ30" s="363"/>
      <c r="AK30" s="363"/>
      <c r="AL30" s="362">
        <f t="shared" si="19"/>
        <v>0</v>
      </c>
      <c r="AM30" s="363"/>
      <c r="AN30" s="363"/>
      <c r="AO30" s="32" t="s">
        <v>53</v>
      </c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8" hidden="1" customHeight="1">
      <c r="A31" s="333" t="s">
        <v>54</v>
      </c>
      <c r="N31" s="362">
        <f t="shared" si="11"/>
        <v>33</v>
      </c>
      <c r="O31" s="360">
        <v>31</v>
      </c>
      <c r="P31" s="364">
        <v>2</v>
      </c>
      <c r="Q31" s="363">
        <f t="shared" si="12"/>
        <v>21</v>
      </c>
      <c r="R31" s="360">
        <v>19</v>
      </c>
      <c r="S31" s="360">
        <v>2</v>
      </c>
      <c r="T31" s="362">
        <f t="shared" si="13"/>
        <v>11</v>
      </c>
      <c r="U31" s="360">
        <v>11</v>
      </c>
      <c r="V31" s="364">
        <v>0</v>
      </c>
      <c r="W31" s="363">
        <f t="shared" si="14"/>
        <v>9</v>
      </c>
      <c r="X31" s="360">
        <v>9</v>
      </c>
      <c r="Y31" s="363">
        <v>0</v>
      </c>
      <c r="Z31" s="362">
        <f t="shared" si="15"/>
        <v>12</v>
      </c>
      <c r="AA31" s="363">
        <v>12</v>
      </c>
      <c r="AB31" s="363">
        <v>0</v>
      </c>
      <c r="AC31" s="362">
        <f t="shared" si="16"/>
        <v>8</v>
      </c>
      <c r="AD31" s="363">
        <v>7</v>
      </c>
      <c r="AE31" s="363">
        <v>1</v>
      </c>
      <c r="AF31" s="362">
        <f t="shared" si="17"/>
        <v>7</v>
      </c>
      <c r="AG31" s="363">
        <v>7</v>
      </c>
      <c r="AH31" s="363">
        <v>0</v>
      </c>
      <c r="AI31" s="362">
        <f t="shared" si="18"/>
        <v>0</v>
      </c>
      <c r="AJ31" s="363"/>
      <c r="AK31" s="363"/>
      <c r="AL31" s="362">
        <f t="shared" si="19"/>
        <v>0</v>
      </c>
      <c r="AM31" s="363"/>
      <c r="AN31" s="363"/>
      <c r="AO31" s="32" t="s">
        <v>55</v>
      </c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8" hidden="1" customHeight="1">
      <c r="A32" s="335" t="s">
        <v>11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2">
        <f t="shared" si="11"/>
        <v>246</v>
      </c>
      <c r="O32" s="373">
        <v>176</v>
      </c>
      <c r="P32" s="374">
        <v>70</v>
      </c>
      <c r="Q32" s="375">
        <f t="shared" si="12"/>
        <v>538</v>
      </c>
      <c r="R32" s="373">
        <v>463</v>
      </c>
      <c r="S32" s="373">
        <v>75</v>
      </c>
      <c r="T32" s="372">
        <f t="shared" si="13"/>
        <v>300</v>
      </c>
      <c r="U32" s="373">
        <v>166</v>
      </c>
      <c r="V32" s="374">
        <v>134</v>
      </c>
      <c r="W32" s="375">
        <f t="shared" si="14"/>
        <v>283</v>
      </c>
      <c r="X32" s="373">
        <v>175</v>
      </c>
      <c r="Y32" s="375">
        <v>108</v>
      </c>
      <c r="Z32" s="372">
        <f t="shared" si="15"/>
        <v>199</v>
      </c>
      <c r="AA32" s="375">
        <v>172</v>
      </c>
      <c r="AB32" s="375">
        <v>27</v>
      </c>
      <c r="AC32" s="372">
        <f t="shared" si="16"/>
        <v>169</v>
      </c>
      <c r="AD32" s="375">
        <v>128</v>
      </c>
      <c r="AE32" s="375">
        <v>41</v>
      </c>
      <c r="AF32" s="372">
        <f t="shared" si="17"/>
        <v>917</v>
      </c>
      <c r="AG32" s="375">
        <v>787</v>
      </c>
      <c r="AH32" s="375">
        <v>130</v>
      </c>
      <c r="AI32" s="372">
        <f t="shared" si="18"/>
        <v>0</v>
      </c>
      <c r="AJ32" s="375"/>
      <c r="AK32" s="375"/>
      <c r="AL32" s="372">
        <f t="shared" si="19"/>
        <v>0</v>
      </c>
      <c r="AM32" s="375"/>
      <c r="AN32" s="375"/>
      <c r="AO32" s="44" t="s">
        <v>33</v>
      </c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8" customHeight="1">
      <c r="A33" s="376" t="s">
        <v>56</v>
      </c>
      <c r="AO33" s="339" t="s">
        <v>162</v>
      </c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>
      <c r="B37" s="377"/>
      <c r="C37" s="377"/>
      <c r="D37" s="378"/>
      <c r="E37" s="377"/>
      <c r="F37" s="377"/>
      <c r="G37" s="378"/>
      <c r="H37" s="377"/>
      <c r="I37" s="377"/>
      <c r="J37" s="378"/>
      <c r="K37" s="377"/>
      <c r="L37" s="377"/>
      <c r="M37" s="379"/>
      <c r="N37" s="377"/>
      <c r="O37" s="377"/>
      <c r="P37" s="379"/>
      <c r="Q37" s="377"/>
      <c r="R37" s="377"/>
      <c r="S37" s="379"/>
      <c r="T37" s="377"/>
      <c r="U37" s="377"/>
      <c r="V37" s="379"/>
      <c r="W37" s="377"/>
      <c r="X37" s="377"/>
      <c r="Y37" s="379"/>
      <c r="Z37" s="377"/>
      <c r="AA37" s="377"/>
      <c r="AB37" s="379"/>
      <c r="AC37" s="377"/>
      <c r="AD37" s="377"/>
      <c r="AE37" s="379"/>
      <c r="AF37" s="377"/>
      <c r="AG37" s="377"/>
      <c r="AH37" s="379"/>
      <c r="AI37" s="377"/>
      <c r="AJ37" s="377"/>
      <c r="AK37" s="379"/>
      <c r="AL37" s="377"/>
      <c r="AM37" s="377"/>
      <c r="AN37" s="379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91:150"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91:150"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91:150"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91:150"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91:150"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91:150"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91:150"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91:150"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91:150"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91:150"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91:150"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91:150"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91:150"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91:150"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91:150"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91:150"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91:150"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91:150"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91:150"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91:150"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91:150"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91:150"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91:150"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91:150"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91:150"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91:150"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91:150"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91:150"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91:150"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91:150"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91:150"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91:150"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91:150"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91:150"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91:150"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91:150"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91:150"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91:150"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91:150"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91:150"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91:150"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91:150"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</row>
    <row r="91" spans="91:150"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</row>
    <row r="92" spans="91:150"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</row>
    <row r="93" spans="91:150"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</row>
    <row r="94" spans="91:150"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</row>
    <row r="95" spans="91:150"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</row>
    <row r="96" spans="91:150"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</row>
    <row r="97" spans="91:150"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</row>
    <row r="98" spans="91:150"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</row>
    <row r="99" spans="91:150"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</row>
    <row r="100" spans="91:150"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</row>
    <row r="101" spans="91:150"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</row>
    <row r="102" spans="91:150"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</row>
    <row r="103" spans="91:150"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</row>
    <row r="104" spans="91:150"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</row>
    <row r="105" spans="91:150"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</row>
    <row r="106" spans="91:150"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</row>
    <row r="107" spans="91:150"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</row>
    <row r="108" spans="91:150"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</row>
    <row r="109" spans="91:150"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</row>
    <row r="110" spans="91:150"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</row>
    <row r="111" spans="91:150"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</row>
    <row r="112" spans="91:150"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</row>
    <row r="113" spans="91:150"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</row>
    <row r="114" spans="91:150"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</row>
    <row r="115" spans="91:150"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</row>
    <row r="116" spans="91:150"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</row>
    <row r="117" spans="91:150"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</row>
    <row r="118" spans="91:150"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</row>
    <row r="119" spans="91:150"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</row>
    <row r="120" spans="91:150"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</row>
    <row r="121" spans="91:150"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</row>
    <row r="122" spans="91:150"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</row>
    <row r="123" spans="91:150"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</row>
    <row r="124" spans="91:150"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</row>
    <row r="125" spans="91:150"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</row>
    <row r="126" spans="91:150"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</row>
    <row r="127" spans="91:150"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</row>
    <row r="128" spans="91:150"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</row>
    <row r="129" spans="91:150"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</row>
    <row r="130" spans="91:150"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</row>
    <row r="131" spans="91:150"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</row>
    <row r="132" spans="91:150"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</row>
    <row r="133" spans="91:150"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</row>
    <row r="134" spans="91:150"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</row>
    <row r="135" spans="91:150"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</row>
    <row r="136" spans="91:150"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</row>
    <row r="137" spans="91:150"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</row>
    <row r="138" spans="91:150"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</row>
    <row r="139" spans="91:150"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</row>
    <row r="140" spans="91:150"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</row>
    <row r="141" spans="91:150"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</row>
    <row r="142" spans="91:150"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</row>
    <row r="143" spans="91:150"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</row>
    <row r="144" spans="91:150"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</row>
    <row r="145" spans="91:150"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</row>
    <row r="146" spans="91:150"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</row>
    <row r="147" spans="91:150"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</row>
    <row r="148" spans="91:150"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</row>
    <row r="149" spans="91:150"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</row>
    <row r="150" spans="91:150"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</row>
    <row r="151" spans="91:150"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</row>
    <row r="152" spans="91:150"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</row>
    <row r="153" spans="91:150"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</row>
    <row r="154" spans="91:150"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</row>
    <row r="155" spans="91:150"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</row>
    <row r="156" spans="91:150"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</row>
    <row r="157" spans="91:150"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</row>
    <row r="158" spans="91:150"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</row>
    <row r="159" spans="91:150"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</row>
    <row r="160" spans="91:150"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</row>
    <row r="161" spans="91:150"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</row>
    <row r="162" spans="91:150"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</row>
    <row r="163" spans="91:150"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</row>
    <row r="164" spans="91:150"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</row>
    <row r="165" spans="91:150"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</row>
    <row r="166" spans="91:150"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</row>
    <row r="167" spans="91:150"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</row>
    <row r="168" spans="91:150"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</row>
    <row r="169" spans="91:150"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</row>
    <row r="170" spans="91:150"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</row>
    <row r="171" spans="91:150"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</row>
    <row r="172" spans="91:150"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</row>
    <row r="173" spans="91:150"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</row>
    <row r="174" spans="91:150"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</row>
    <row r="175" spans="91:150"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</row>
    <row r="176" spans="91:150"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</row>
    <row r="177" spans="91:150"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</row>
    <row r="178" spans="91:150"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</row>
    <row r="179" spans="91:150"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</row>
    <row r="180" spans="91:150"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</row>
    <row r="181" spans="91:150"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</row>
    <row r="182" spans="91:150"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</row>
    <row r="183" spans="91:150"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</row>
    <row r="184" spans="91:150"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</row>
    <row r="185" spans="91:150"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</row>
    <row r="186" spans="91:150"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</row>
    <row r="187" spans="91:150"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</row>
    <row r="188" spans="91:150"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</row>
    <row r="189" spans="91:150"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</row>
    <row r="190" spans="91:150"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</row>
    <row r="191" spans="91:150"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</row>
    <row r="192" spans="91:150"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</row>
    <row r="193" spans="91:150"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</row>
    <row r="194" spans="91:150"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</row>
    <row r="195" spans="91:150"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</row>
    <row r="196" spans="91:150"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</row>
    <row r="197" spans="91:150"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</row>
    <row r="198" spans="91:150"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</row>
    <row r="199" spans="91:150"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</row>
    <row r="200" spans="91:150"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</row>
    <row r="201" spans="91:150"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</row>
    <row r="202" spans="91:150"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</row>
    <row r="203" spans="91:150"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</row>
    <row r="204" spans="91:150"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</row>
    <row r="205" spans="91:150"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</row>
    <row r="206" spans="91:150"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</row>
    <row r="207" spans="91:150"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</row>
    <row r="208" spans="91:150"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</row>
    <row r="209" spans="91:150"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</row>
    <row r="210" spans="91:150"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</row>
    <row r="211" spans="91:150"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</row>
    <row r="212" spans="91:150"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</row>
    <row r="213" spans="91:150"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</row>
    <row r="214" spans="91:150"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</row>
    <row r="215" spans="91:150"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</row>
    <row r="216" spans="91:150"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</row>
    <row r="217" spans="91:150"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</row>
    <row r="218" spans="91:150"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</row>
    <row r="219" spans="91:150"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</row>
    <row r="220" spans="91:150"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</row>
    <row r="221" spans="91:150"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</row>
    <row r="222" spans="91:150"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</row>
    <row r="223" spans="91:150"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</row>
    <row r="224" spans="91:150"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</row>
    <row r="225" spans="91:150"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</row>
    <row r="226" spans="91:150"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</row>
    <row r="227" spans="91:150"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</row>
    <row r="228" spans="91:150"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</row>
    <row r="229" spans="91:150"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</row>
    <row r="230" spans="91:150"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</row>
    <row r="231" spans="91:150"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</row>
    <row r="232" spans="91:150"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</row>
    <row r="233" spans="91:150"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</row>
    <row r="234" spans="91:150"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</row>
    <row r="235" spans="91:150"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</row>
    <row r="236" spans="91:150"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</row>
    <row r="237" spans="91:150"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</row>
    <row r="238" spans="91:150"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</row>
    <row r="239" spans="91:150"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</row>
    <row r="240" spans="91:150"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</row>
    <row r="241" spans="91:150"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</row>
    <row r="242" spans="91:150"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</row>
    <row r="243" spans="91:150"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</row>
    <row r="244" spans="91:150"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</row>
    <row r="245" spans="91:150"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</row>
    <row r="246" spans="91:150"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</row>
    <row r="247" spans="91:150"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</row>
    <row r="248" spans="91:150"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</row>
    <row r="249" spans="91:150"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</row>
    <row r="250" spans="91:150"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</row>
    <row r="251" spans="91:150"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</row>
    <row r="252" spans="91:150"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</row>
    <row r="253" spans="91:150"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</row>
    <row r="254" spans="91:150"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</row>
    <row r="255" spans="91:150"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</row>
    <row r="256" spans="91:150"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</row>
    <row r="257" spans="91:150"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</row>
    <row r="258" spans="91:150"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</row>
    <row r="259" spans="91:150"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</row>
    <row r="260" spans="91:150"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</row>
    <row r="261" spans="91:150"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</row>
    <row r="262" spans="91:150"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</row>
    <row r="263" spans="91:150"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</row>
    <row r="264" spans="91:150"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</row>
    <row r="265" spans="91:150"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</row>
    <row r="266" spans="91:150"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</row>
    <row r="267" spans="91:150"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</row>
    <row r="268" spans="91:150"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</row>
    <row r="269" spans="91:150"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</row>
    <row r="270" spans="91:150"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</row>
    <row r="271" spans="91:150"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</row>
    <row r="272" spans="91:150"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</row>
    <row r="273" spans="91:150"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</row>
    <row r="274" spans="91:150"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</row>
    <row r="275" spans="91:150"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</row>
    <row r="276" spans="91:150"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</row>
    <row r="277" spans="91:150"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</row>
    <row r="278" spans="91:150"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</row>
    <row r="279" spans="91:150"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</row>
    <row r="280" spans="91:150"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</row>
    <row r="281" spans="91:150"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</row>
    <row r="282" spans="91:150"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</row>
    <row r="283" spans="91:150"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</row>
    <row r="284" spans="91:150"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</row>
    <row r="285" spans="91:150"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</row>
    <row r="286" spans="91:150"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</row>
    <row r="287" spans="91:150"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</row>
    <row r="288" spans="91:150"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</row>
    <row r="289" spans="91:150"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</row>
    <row r="290" spans="91:150"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</row>
    <row r="291" spans="91:150"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</row>
    <row r="292" spans="91:150"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</row>
    <row r="293" spans="91:150"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</row>
    <row r="294" spans="91:150"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</row>
    <row r="295" spans="91:150"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</row>
    <row r="296" spans="91:150"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</row>
    <row r="297" spans="91:150"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</row>
    <row r="298" spans="91:150"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</row>
    <row r="299" spans="91:150"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</row>
    <row r="300" spans="91:150"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</row>
    <row r="301" spans="91:150"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</row>
    <row r="302" spans="91:150"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</row>
    <row r="303" spans="91:150"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</row>
    <row r="304" spans="91:150"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</row>
    <row r="305" spans="91:150"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</row>
    <row r="306" spans="91:150"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</row>
    <row r="307" spans="91:150"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</row>
    <row r="308" spans="91:150"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</row>
    <row r="309" spans="91:150"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</row>
    <row r="310" spans="91:150"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</row>
    <row r="311" spans="91:150"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</row>
    <row r="312" spans="91:150"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</row>
    <row r="313" spans="91:150"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</row>
    <row r="314" spans="91:150"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</row>
    <row r="315" spans="91:150"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</row>
    <row r="316" spans="91:150"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</row>
    <row r="317" spans="91:150"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</row>
    <row r="318" spans="91:150"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</row>
    <row r="319" spans="91:150"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</row>
    <row r="320" spans="91:150"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</row>
    <row r="321" spans="91:150"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</row>
    <row r="322" spans="91:150"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</row>
    <row r="323" spans="91:150"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</row>
    <row r="324" spans="91:150"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</row>
    <row r="325" spans="91:150"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</row>
    <row r="326" spans="91:150"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</row>
    <row r="327" spans="91:150"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</row>
    <row r="328" spans="91:150"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</row>
    <row r="329" spans="91:150"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</row>
    <row r="330" spans="91:150"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</row>
    <row r="331" spans="91:150"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</row>
    <row r="332" spans="91:150"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</row>
    <row r="333" spans="91:150"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</row>
    <row r="334" spans="91:150"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</row>
    <row r="335" spans="91:150"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</row>
    <row r="336" spans="91:150"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</row>
    <row r="337" spans="91:150"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</row>
    <row r="338" spans="91:150"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</row>
    <row r="339" spans="91:150"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</row>
    <row r="340" spans="91:150"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</row>
    <row r="341" spans="91:150"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</row>
    <row r="342" spans="91:150"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</row>
    <row r="343" spans="91:150"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</row>
    <row r="344" spans="91:150"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</row>
    <row r="345" spans="91:150"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</row>
    <row r="346" spans="91:150"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</row>
    <row r="347" spans="91:150"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</row>
    <row r="348" spans="91:150"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</row>
    <row r="349" spans="91:150"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</row>
    <row r="350" spans="91:150"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</row>
    <row r="351" spans="91:150"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</row>
    <row r="352" spans="91:150"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</row>
    <row r="353" spans="91:150"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</row>
    <row r="354" spans="91:150"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</row>
    <row r="355" spans="91:150"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</row>
    <row r="356" spans="91:150"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</row>
    <row r="357" spans="91:150"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</row>
    <row r="358" spans="91:150"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</row>
    <row r="359" spans="91:150"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</row>
    <row r="360" spans="91:150"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</row>
    <row r="361" spans="91:150"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</row>
    <row r="362" spans="91:150"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</row>
    <row r="363" spans="91:150"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</row>
    <row r="364" spans="91:150"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</row>
    <row r="365" spans="91:150"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</row>
    <row r="366" spans="91:150"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</row>
    <row r="367" spans="91:150"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</row>
    <row r="368" spans="91:150"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</row>
    <row r="369" spans="91:150"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</row>
    <row r="370" spans="91:150"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</row>
    <row r="371" spans="91:150"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</row>
    <row r="372" spans="91:150"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</row>
    <row r="373" spans="91:150"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</row>
    <row r="374" spans="91:150"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</row>
    <row r="375" spans="91:150"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</row>
    <row r="376" spans="91:150"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</row>
    <row r="377" spans="91:150"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</row>
    <row r="378" spans="91:150"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</row>
    <row r="379" spans="91:150"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</row>
    <row r="380" spans="91:150"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</row>
    <row r="381" spans="91:150"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</row>
    <row r="382" spans="91:150"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</row>
  </sheetData>
  <mergeCells count="17">
    <mergeCell ref="T6:V6"/>
    <mergeCell ref="W6:Y6"/>
    <mergeCell ref="Z6:AB6"/>
    <mergeCell ref="A1:AO1"/>
    <mergeCell ref="A2:AO2"/>
    <mergeCell ref="A4:A6"/>
    <mergeCell ref="AO4:AO6"/>
    <mergeCell ref="B6:D6"/>
    <mergeCell ref="E6:G6"/>
    <mergeCell ref="H6:J6"/>
    <mergeCell ref="K6:M6"/>
    <mergeCell ref="N6:P6"/>
    <mergeCell ref="Q6:S6"/>
    <mergeCell ref="AC6:AE6"/>
    <mergeCell ref="AF6:AH6"/>
    <mergeCell ref="AI6:AK6"/>
    <mergeCell ref="AL6:AN6"/>
  </mergeCells>
  <pageMargins left="0.7" right="0.7" top="0.75" bottom="0.75" header="0.3" footer="0.3"/>
  <ignoredErrors>
    <ignoredError sqref="AA7:AB7" formulaRange="1"/>
    <ignoredError sqref="N7" formula="1"/>
  </ignoredErrors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92D050"/>
  </sheetPr>
  <dimension ref="A1:Q20"/>
  <sheetViews>
    <sheetView workbookViewId="0">
      <selection activeCell="O17" sqref="O17"/>
    </sheetView>
  </sheetViews>
  <sheetFormatPr defaultColWidth="12.5703125" defaultRowHeight="15"/>
  <cols>
    <col min="1" max="1" width="37.5703125" style="207" bestFit="1" customWidth="1"/>
    <col min="2" max="4" width="10.85546875" style="207" hidden="1" customWidth="1"/>
    <col min="5" max="9" width="10.85546875" style="207" customWidth="1"/>
    <col min="10" max="14" width="9.7109375" style="207" customWidth="1"/>
    <col min="15" max="15" width="28.140625" style="207" customWidth="1"/>
    <col min="16" max="16384" width="12.5703125" style="207"/>
  </cols>
  <sheetData>
    <row r="1" spans="1:17" ht="21">
      <c r="A1" s="742" t="s">
        <v>625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382"/>
    </row>
    <row r="2" spans="1:17">
      <c r="A2" s="823" t="s">
        <v>624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</row>
    <row r="3" spans="1:17" ht="6" customHeight="1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207" t="s">
        <v>568</v>
      </c>
    </row>
    <row r="4" spans="1:17" ht="21">
      <c r="A4" s="744" t="s">
        <v>272</v>
      </c>
      <c r="B4" s="826" t="s">
        <v>273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4" t="s">
        <v>274</v>
      </c>
    </row>
    <row r="5" spans="1:17" ht="18.75" customHeight="1">
      <c r="A5" s="745"/>
      <c r="B5" s="183">
        <v>2010</v>
      </c>
      <c r="C5" s="183">
        <v>2011</v>
      </c>
      <c r="D5" s="183">
        <v>2012</v>
      </c>
      <c r="E5" s="183">
        <v>2013</v>
      </c>
      <c r="F5" s="183">
        <v>2014</v>
      </c>
      <c r="G5" s="183">
        <v>2015</v>
      </c>
      <c r="H5" s="183">
        <v>2016</v>
      </c>
      <c r="I5" s="183">
        <v>2017</v>
      </c>
      <c r="J5" s="183">
        <v>2018</v>
      </c>
      <c r="K5" s="183">
        <v>2019</v>
      </c>
      <c r="L5" s="183">
        <v>2020</v>
      </c>
      <c r="M5" s="183">
        <v>2021</v>
      </c>
      <c r="N5" s="183">
        <v>2022</v>
      </c>
      <c r="O5" s="825"/>
    </row>
    <row r="6" spans="1:17" s="387" customFormat="1" ht="18.75">
      <c r="A6" s="384" t="s">
        <v>275</v>
      </c>
      <c r="B6" s="385">
        <f>SUM(B7:B8)</f>
        <v>2933</v>
      </c>
      <c r="C6" s="385">
        <f>SUM(C7:C8)</f>
        <v>2975</v>
      </c>
      <c r="D6" s="385">
        <f>SUM(D7:D8)</f>
        <v>3217</v>
      </c>
      <c r="E6" s="385">
        <f>SUM(E7:E8)</f>
        <v>3003</v>
      </c>
      <c r="F6" s="385">
        <f>SUM(F7:F8)</f>
        <v>3214</v>
      </c>
      <c r="G6" s="385">
        <f t="shared" ref="G6:L6" si="0">SUM(G7:G8)</f>
        <v>3820</v>
      </c>
      <c r="H6" s="385">
        <f t="shared" si="0"/>
        <v>3799</v>
      </c>
      <c r="I6" s="385">
        <f t="shared" si="0"/>
        <v>4104</v>
      </c>
      <c r="J6" s="385">
        <f t="shared" si="0"/>
        <v>3522</v>
      </c>
      <c r="K6" s="385">
        <f t="shared" si="0"/>
        <v>4108</v>
      </c>
      <c r="L6" s="385">
        <f t="shared" si="0"/>
        <v>4409</v>
      </c>
      <c r="M6" s="385">
        <f>SUM(M7:M8)</f>
        <v>4523</v>
      </c>
      <c r="N6" s="385">
        <f>SUM(N7:N8)</f>
        <v>4867</v>
      </c>
      <c r="O6" s="386" t="s">
        <v>276</v>
      </c>
    </row>
    <row r="7" spans="1:17" ht="18.75">
      <c r="A7" s="388" t="s">
        <v>241</v>
      </c>
      <c r="B7" s="389">
        <v>2640</v>
      </c>
      <c r="C7" s="389">
        <v>2690</v>
      </c>
      <c r="D7" s="389">
        <v>2923</v>
      </c>
      <c r="E7" s="389">
        <v>2732</v>
      </c>
      <c r="F7" s="389">
        <v>2938</v>
      </c>
      <c r="G7" s="389">
        <v>3360</v>
      </c>
      <c r="H7" s="389">
        <v>3340</v>
      </c>
      <c r="I7" s="389">
        <v>3592</v>
      </c>
      <c r="J7" s="389">
        <v>3193</v>
      </c>
      <c r="K7" s="389">
        <v>3504</v>
      </c>
      <c r="L7" s="389">
        <v>3774</v>
      </c>
      <c r="M7" s="389">
        <v>3854</v>
      </c>
      <c r="N7" s="389">
        <v>4049</v>
      </c>
      <c r="O7" s="390" t="s">
        <v>277</v>
      </c>
    </row>
    <row r="8" spans="1:17" ht="18.75">
      <c r="A8" s="388" t="s">
        <v>242</v>
      </c>
      <c r="B8" s="389">
        <v>293</v>
      </c>
      <c r="C8" s="389">
        <v>285</v>
      </c>
      <c r="D8" s="389">
        <v>294</v>
      </c>
      <c r="E8" s="389">
        <v>271</v>
      </c>
      <c r="F8" s="389">
        <v>276</v>
      </c>
      <c r="G8" s="389">
        <v>460</v>
      </c>
      <c r="H8" s="389">
        <v>459</v>
      </c>
      <c r="I8" s="389">
        <v>512</v>
      </c>
      <c r="J8" s="389">
        <v>329</v>
      </c>
      <c r="K8" s="389">
        <v>604</v>
      </c>
      <c r="L8" s="389">
        <v>635</v>
      </c>
      <c r="M8" s="389">
        <v>669</v>
      </c>
      <c r="N8" s="389">
        <v>818</v>
      </c>
      <c r="O8" s="390" t="s">
        <v>278</v>
      </c>
    </row>
    <row r="9" spans="1:17" ht="18.75">
      <c r="A9" s="391" t="s">
        <v>593</v>
      </c>
      <c r="B9" s="392">
        <v>714.50589947000003</v>
      </c>
      <c r="C9" s="392">
        <v>743.81639273999997</v>
      </c>
      <c r="D9" s="392">
        <v>837.16104358000007</v>
      </c>
      <c r="E9" s="393">
        <v>902.77045583000006</v>
      </c>
      <c r="F9" s="393">
        <v>1049.5818967499999</v>
      </c>
      <c r="G9" s="393">
        <v>1062.9100000000001</v>
      </c>
      <c r="H9" s="393">
        <v>1384.31</v>
      </c>
      <c r="I9" s="393">
        <v>1262.8</v>
      </c>
      <c r="J9" s="393">
        <v>1397</v>
      </c>
      <c r="K9" s="393">
        <v>1424</v>
      </c>
      <c r="L9" s="393">
        <v>1400</v>
      </c>
      <c r="M9" s="393">
        <v>1626</v>
      </c>
      <c r="N9" s="393">
        <v>1782</v>
      </c>
      <c r="O9" s="394" t="s">
        <v>279</v>
      </c>
    </row>
    <row r="10" spans="1:17" s="396" customFormat="1" ht="17.25">
      <c r="A10" s="201" t="s">
        <v>56</v>
      </c>
      <c r="B10" s="201"/>
      <c r="C10" s="395"/>
      <c r="O10" s="397" t="s">
        <v>162</v>
      </c>
    </row>
    <row r="13" spans="1:17"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</row>
    <row r="14" spans="1:17" ht="15.75">
      <c r="B14" s="399"/>
      <c r="C14" s="399"/>
      <c r="D14" s="399"/>
      <c r="E14" s="399"/>
      <c r="F14" s="399"/>
      <c r="G14" s="399"/>
      <c r="H14" s="399"/>
      <c r="I14" s="400"/>
      <c r="J14" s="400"/>
      <c r="K14" s="400"/>
      <c r="L14" s="400"/>
      <c r="M14" s="400"/>
      <c r="N14" s="400"/>
      <c r="Q14" s="311"/>
    </row>
    <row r="15" spans="1:17">
      <c r="Q15" s="564"/>
    </row>
    <row r="16" spans="1:17"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</row>
    <row r="20" spans="10:10">
      <c r="J20" s="311"/>
    </row>
  </sheetData>
  <mergeCells count="5">
    <mergeCell ref="A1:O1"/>
    <mergeCell ref="A2:O2"/>
    <mergeCell ref="A4:A5"/>
    <mergeCell ref="O4:O5"/>
    <mergeCell ref="B4:N4"/>
  </mergeCells>
  <pageMargins left="0.7" right="0.7" top="0.75" bottom="0.75" header="0.3" footer="0.3"/>
  <ignoredErrors>
    <ignoredError sqref="E6 F6:J6" formulaRange="1"/>
  </ignoredErrors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92D050"/>
  </sheetPr>
  <dimension ref="A1:AX546"/>
  <sheetViews>
    <sheetView zoomScale="96" zoomScaleNormal="96" workbookViewId="0">
      <selection activeCell="AS44" sqref="AS44"/>
    </sheetView>
  </sheetViews>
  <sheetFormatPr defaultColWidth="9.140625" defaultRowHeight="12.75"/>
  <cols>
    <col min="1" max="1" width="42.7109375" style="245" customWidth="1"/>
    <col min="2" max="2" width="15.85546875" style="245" hidden="1" customWidth="1"/>
    <col min="3" max="3" width="2" style="245" hidden="1" customWidth="1"/>
    <col min="4" max="6" width="12.28515625" style="245" hidden="1" customWidth="1"/>
    <col min="7" max="7" width="15.85546875" style="245" hidden="1" customWidth="1"/>
    <col min="8" max="8" width="2" style="245" hidden="1" customWidth="1"/>
    <col min="9" max="11" width="12.28515625" style="245" hidden="1" customWidth="1"/>
    <col min="12" max="12" width="15.85546875" style="245" hidden="1" customWidth="1"/>
    <col min="13" max="13" width="2" style="245" hidden="1" customWidth="1"/>
    <col min="14" max="16" width="12.28515625" style="245" hidden="1" customWidth="1"/>
    <col min="17" max="17" width="2.140625" style="245" hidden="1" customWidth="1"/>
    <col min="18" max="18" width="11.42578125" style="245" hidden="1" customWidth="1"/>
    <col min="19" max="19" width="2" style="245" hidden="1" customWidth="1"/>
    <col min="20" max="22" width="12.28515625" style="245" hidden="1" customWidth="1"/>
    <col min="23" max="23" width="11.42578125" style="245" hidden="1" customWidth="1"/>
    <col min="24" max="24" width="2" style="245" hidden="1" customWidth="1"/>
    <col min="25" max="27" width="12.28515625" style="245" hidden="1" customWidth="1"/>
    <col min="28" max="28" width="11.42578125" style="245" hidden="1" customWidth="1"/>
    <col min="29" max="29" width="2" style="245" hidden="1" customWidth="1"/>
    <col min="30" max="32" width="12.28515625" style="245" hidden="1" customWidth="1"/>
    <col min="33" max="33" width="11.42578125" style="245" customWidth="1"/>
    <col min="34" max="34" width="2" style="245" customWidth="1"/>
    <col min="35" max="37" width="12.28515625" style="245" customWidth="1"/>
    <col min="38" max="38" width="11.42578125" style="245" customWidth="1"/>
    <col min="39" max="39" width="2" style="245" customWidth="1"/>
    <col min="40" max="42" width="12.28515625" style="245" customWidth="1"/>
    <col min="43" max="43" width="11.42578125" style="245" customWidth="1"/>
    <col min="44" max="44" width="2" style="245" customWidth="1"/>
    <col min="45" max="47" width="12.28515625" style="245" customWidth="1"/>
    <col min="48" max="48" width="38.28515625" style="521" customWidth="1"/>
    <col min="49" max="49" width="2" style="245" customWidth="1"/>
    <col min="50" max="16384" width="9.140625" style="245"/>
  </cols>
  <sheetData>
    <row r="1" spans="1:50" s="241" customFormat="1" ht="24.75" customHeight="1">
      <c r="A1" s="765" t="s">
        <v>627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5"/>
      <c r="AQ1" s="765"/>
      <c r="AR1" s="765"/>
      <c r="AS1" s="765"/>
      <c r="AT1" s="765"/>
      <c r="AU1" s="765"/>
      <c r="AV1" s="766"/>
    </row>
    <row r="2" spans="1:50" s="242" customFormat="1" ht="14.25" customHeight="1">
      <c r="A2" s="767" t="s">
        <v>626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</row>
    <row r="3" spans="1:50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4"/>
    </row>
    <row r="4" spans="1:50" s="246" customFormat="1" ht="19.5" customHeight="1">
      <c r="A4" s="827" t="s">
        <v>236</v>
      </c>
      <c r="B4" s="775">
        <v>2014</v>
      </c>
      <c r="C4" s="769"/>
      <c r="D4" s="769"/>
      <c r="E4" s="769"/>
      <c r="F4" s="769"/>
      <c r="G4" s="775">
        <v>2015</v>
      </c>
      <c r="H4" s="769"/>
      <c r="I4" s="769"/>
      <c r="J4" s="769"/>
      <c r="K4" s="769"/>
      <c r="L4" s="775">
        <v>2016</v>
      </c>
      <c r="M4" s="769"/>
      <c r="N4" s="769"/>
      <c r="O4" s="769"/>
      <c r="P4" s="769"/>
      <c r="Q4" s="522"/>
      <c r="R4" s="769">
        <v>2017</v>
      </c>
      <c r="S4" s="769"/>
      <c r="T4" s="769"/>
      <c r="U4" s="769"/>
      <c r="V4" s="770"/>
      <c r="W4" s="769">
        <v>2018</v>
      </c>
      <c r="X4" s="769"/>
      <c r="Y4" s="769"/>
      <c r="Z4" s="769"/>
      <c r="AA4" s="769"/>
      <c r="AB4" s="775">
        <v>2019</v>
      </c>
      <c r="AC4" s="769"/>
      <c r="AD4" s="769"/>
      <c r="AE4" s="769"/>
      <c r="AF4" s="770"/>
      <c r="AG4" s="769">
        <v>2020</v>
      </c>
      <c r="AH4" s="769"/>
      <c r="AI4" s="769"/>
      <c r="AJ4" s="769"/>
      <c r="AK4" s="769"/>
      <c r="AL4" s="775">
        <v>2021</v>
      </c>
      <c r="AM4" s="769"/>
      <c r="AN4" s="769"/>
      <c r="AO4" s="769"/>
      <c r="AP4" s="770"/>
      <c r="AQ4" s="769">
        <v>2022</v>
      </c>
      <c r="AR4" s="769"/>
      <c r="AS4" s="769"/>
      <c r="AT4" s="769"/>
      <c r="AU4" s="782"/>
      <c r="AV4" s="771" t="s">
        <v>237</v>
      </c>
      <c r="AW4" s="784"/>
    </row>
    <row r="5" spans="1:50" s="246" customFormat="1" ht="19.5" customHeight="1">
      <c r="A5" s="828"/>
      <c r="B5" s="776" t="s">
        <v>238</v>
      </c>
      <c r="C5" s="523"/>
      <c r="D5" s="778" t="s">
        <v>239</v>
      </c>
      <c r="E5" s="778"/>
      <c r="F5" s="778"/>
      <c r="G5" s="776" t="s">
        <v>238</v>
      </c>
      <c r="H5" s="523"/>
      <c r="I5" s="778" t="s">
        <v>239</v>
      </c>
      <c r="J5" s="778"/>
      <c r="K5" s="778"/>
      <c r="L5" s="776" t="s">
        <v>238</v>
      </c>
      <c r="M5" s="523"/>
      <c r="N5" s="778" t="s">
        <v>280</v>
      </c>
      <c r="O5" s="778"/>
      <c r="P5" s="778"/>
      <c r="Q5" s="401"/>
      <c r="R5" s="780" t="s">
        <v>238</v>
      </c>
      <c r="S5" s="523"/>
      <c r="T5" s="778" t="s">
        <v>280</v>
      </c>
      <c r="U5" s="778"/>
      <c r="V5" s="779"/>
      <c r="W5" s="780" t="s">
        <v>238</v>
      </c>
      <c r="X5" s="523"/>
      <c r="Y5" s="778" t="s">
        <v>280</v>
      </c>
      <c r="Z5" s="778"/>
      <c r="AA5" s="778"/>
      <c r="AB5" s="776" t="s">
        <v>238</v>
      </c>
      <c r="AC5" s="523"/>
      <c r="AD5" s="778" t="s">
        <v>280</v>
      </c>
      <c r="AE5" s="778"/>
      <c r="AF5" s="779"/>
      <c r="AG5" s="780" t="s">
        <v>238</v>
      </c>
      <c r="AH5" s="523"/>
      <c r="AI5" s="778" t="s">
        <v>280</v>
      </c>
      <c r="AJ5" s="778"/>
      <c r="AK5" s="778"/>
      <c r="AL5" s="776" t="s">
        <v>238</v>
      </c>
      <c r="AM5" s="523"/>
      <c r="AN5" s="778" t="s">
        <v>280</v>
      </c>
      <c r="AO5" s="778"/>
      <c r="AP5" s="779"/>
      <c r="AQ5" s="780" t="s">
        <v>238</v>
      </c>
      <c r="AR5" s="523"/>
      <c r="AS5" s="778" t="s">
        <v>280</v>
      </c>
      <c r="AT5" s="778"/>
      <c r="AU5" s="783"/>
      <c r="AV5" s="772"/>
      <c r="AW5" s="784"/>
    </row>
    <row r="6" spans="1:50" s="248" customFormat="1" ht="13.5" customHeight="1">
      <c r="A6" s="828"/>
      <c r="B6" s="777"/>
      <c r="C6" s="524"/>
      <c r="D6" s="524" t="s">
        <v>240</v>
      </c>
      <c r="E6" s="524" t="s">
        <v>241</v>
      </c>
      <c r="F6" s="524" t="s">
        <v>242</v>
      </c>
      <c r="G6" s="777"/>
      <c r="H6" s="524"/>
      <c r="I6" s="524" t="s">
        <v>240</v>
      </c>
      <c r="J6" s="524" t="s">
        <v>241</v>
      </c>
      <c r="K6" s="524" t="s">
        <v>242</v>
      </c>
      <c r="L6" s="777"/>
      <c r="M6" s="524"/>
      <c r="N6" s="524" t="s">
        <v>240</v>
      </c>
      <c r="O6" s="524" t="s">
        <v>241</v>
      </c>
      <c r="P6" s="524" t="s">
        <v>242</v>
      </c>
      <c r="Q6" s="524"/>
      <c r="R6" s="781"/>
      <c r="S6" s="524"/>
      <c r="T6" s="524" t="s">
        <v>240</v>
      </c>
      <c r="U6" s="524" t="s">
        <v>241</v>
      </c>
      <c r="V6" s="247" t="s">
        <v>242</v>
      </c>
      <c r="W6" s="781"/>
      <c r="X6" s="524"/>
      <c r="Y6" s="524" t="s">
        <v>240</v>
      </c>
      <c r="Z6" s="524" t="s">
        <v>241</v>
      </c>
      <c r="AA6" s="524" t="s">
        <v>242</v>
      </c>
      <c r="AB6" s="777"/>
      <c r="AC6" s="524"/>
      <c r="AD6" s="524" t="s">
        <v>240</v>
      </c>
      <c r="AE6" s="524" t="s">
        <v>241</v>
      </c>
      <c r="AF6" s="247" t="s">
        <v>242</v>
      </c>
      <c r="AG6" s="781"/>
      <c r="AH6" s="524"/>
      <c r="AI6" s="524" t="s">
        <v>240</v>
      </c>
      <c r="AJ6" s="524" t="s">
        <v>241</v>
      </c>
      <c r="AK6" s="524" t="s">
        <v>242</v>
      </c>
      <c r="AL6" s="777"/>
      <c r="AM6" s="524"/>
      <c r="AN6" s="524" t="s">
        <v>240</v>
      </c>
      <c r="AO6" s="524" t="s">
        <v>241</v>
      </c>
      <c r="AP6" s="247" t="s">
        <v>242</v>
      </c>
      <c r="AQ6" s="781"/>
      <c r="AR6" s="524"/>
      <c r="AS6" s="524" t="s">
        <v>240</v>
      </c>
      <c r="AT6" s="524" t="s">
        <v>241</v>
      </c>
      <c r="AU6" s="524" t="s">
        <v>242</v>
      </c>
      <c r="AV6" s="773"/>
      <c r="AW6" s="784"/>
    </row>
    <row r="7" spans="1:50" s="248" customFormat="1" ht="31.5" customHeight="1">
      <c r="A7" s="829"/>
      <c r="B7" s="249" t="s">
        <v>243</v>
      </c>
      <c r="C7" s="250"/>
      <c r="D7" s="251" t="s">
        <v>244</v>
      </c>
      <c r="E7" s="251" t="s">
        <v>245</v>
      </c>
      <c r="F7" s="251" t="s">
        <v>246</v>
      </c>
      <c r="G7" s="249" t="s">
        <v>243</v>
      </c>
      <c r="H7" s="250"/>
      <c r="I7" s="251" t="s">
        <v>244</v>
      </c>
      <c r="J7" s="251" t="s">
        <v>245</v>
      </c>
      <c r="K7" s="251" t="s">
        <v>246</v>
      </c>
      <c r="L7" s="249" t="s">
        <v>243</v>
      </c>
      <c r="M7" s="250"/>
      <c r="N7" s="251" t="s">
        <v>244</v>
      </c>
      <c r="O7" s="251" t="s">
        <v>245</v>
      </c>
      <c r="P7" s="251" t="s">
        <v>246</v>
      </c>
      <c r="Q7" s="251"/>
      <c r="R7" s="250" t="s">
        <v>243</v>
      </c>
      <c r="S7" s="250"/>
      <c r="T7" s="251" t="s">
        <v>244</v>
      </c>
      <c r="U7" s="251" t="s">
        <v>245</v>
      </c>
      <c r="V7" s="290" t="s">
        <v>246</v>
      </c>
      <c r="W7" s="250" t="s">
        <v>243</v>
      </c>
      <c r="X7" s="250"/>
      <c r="Y7" s="251" t="s">
        <v>244</v>
      </c>
      <c r="Z7" s="251" t="s">
        <v>245</v>
      </c>
      <c r="AA7" s="251" t="s">
        <v>246</v>
      </c>
      <c r="AB7" s="249" t="s">
        <v>243</v>
      </c>
      <c r="AC7" s="250"/>
      <c r="AD7" s="251" t="s">
        <v>244</v>
      </c>
      <c r="AE7" s="251" t="s">
        <v>245</v>
      </c>
      <c r="AF7" s="290" t="s">
        <v>246</v>
      </c>
      <c r="AG7" s="250" t="s">
        <v>243</v>
      </c>
      <c r="AH7" s="250"/>
      <c r="AI7" s="251" t="s">
        <v>244</v>
      </c>
      <c r="AJ7" s="251" t="s">
        <v>245</v>
      </c>
      <c r="AK7" s="251" t="s">
        <v>246</v>
      </c>
      <c r="AL7" s="249" t="s">
        <v>243</v>
      </c>
      <c r="AM7" s="250"/>
      <c r="AN7" s="251" t="s">
        <v>244</v>
      </c>
      <c r="AO7" s="251" t="s">
        <v>245</v>
      </c>
      <c r="AP7" s="290" t="s">
        <v>246</v>
      </c>
      <c r="AQ7" s="250" t="s">
        <v>243</v>
      </c>
      <c r="AR7" s="250"/>
      <c r="AS7" s="251" t="s">
        <v>244</v>
      </c>
      <c r="AT7" s="251" t="s">
        <v>245</v>
      </c>
      <c r="AU7" s="251" t="s">
        <v>246</v>
      </c>
      <c r="AV7" s="774"/>
      <c r="AW7" s="784"/>
    </row>
    <row r="8" spans="1:50" s="179" customFormat="1" ht="21.75" customHeight="1">
      <c r="A8" s="402" t="s">
        <v>4</v>
      </c>
      <c r="B8" s="252">
        <f>SUM(B9:B20)</f>
        <v>18193</v>
      </c>
      <c r="C8" s="253"/>
      <c r="D8" s="254">
        <f>E8+F8</f>
        <v>6983</v>
      </c>
      <c r="E8" s="254">
        <f>SUM(E9:E20)</f>
        <v>6709</v>
      </c>
      <c r="F8" s="254">
        <f>SUM(F9:F20)</f>
        <v>274</v>
      </c>
      <c r="G8" s="252">
        <v>16362</v>
      </c>
      <c r="H8" s="253"/>
      <c r="I8" s="254">
        <v>5831</v>
      </c>
      <c r="J8" s="254">
        <v>5552</v>
      </c>
      <c r="K8" s="254">
        <v>279</v>
      </c>
      <c r="L8" s="403">
        <f>SUM(L9:L20)</f>
        <v>16287</v>
      </c>
      <c r="M8" s="404"/>
      <c r="N8" s="405">
        <f>O8+P8</f>
        <v>2052</v>
      </c>
      <c r="O8" s="405">
        <f>SUM(O9:O20)</f>
        <v>1178</v>
      </c>
      <c r="P8" s="405">
        <f>SUM(P9:P20)</f>
        <v>874</v>
      </c>
      <c r="Q8" s="405"/>
      <c r="R8" s="404">
        <f>SUM(R9:R20)</f>
        <v>15535</v>
      </c>
      <c r="S8" s="404"/>
      <c r="T8" s="405">
        <f>U8+V8</f>
        <v>2131</v>
      </c>
      <c r="U8" s="405">
        <f>SUM(U9:U20)</f>
        <v>1191</v>
      </c>
      <c r="V8" s="405">
        <f>SUM(V9:V20)</f>
        <v>940</v>
      </c>
      <c r="W8" s="403">
        <f>SUM(W9:W20)</f>
        <v>14811</v>
      </c>
      <c r="X8" s="404"/>
      <c r="Y8" s="405">
        <f>Z8+AA8</f>
        <v>1793</v>
      </c>
      <c r="Z8" s="405">
        <f>SUM(Z9:Z20)</f>
        <v>1027</v>
      </c>
      <c r="AA8" s="405">
        <f>SUM(AA9:AA20)</f>
        <v>766</v>
      </c>
      <c r="AB8" s="403">
        <f>SUM(AB9:AB20)</f>
        <v>16480</v>
      </c>
      <c r="AC8" s="404"/>
      <c r="AD8" s="405">
        <f>AE8+AF8</f>
        <v>2430</v>
      </c>
      <c r="AE8" s="405">
        <f>SUM(AE9:AE20)</f>
        <v>1434</v>
      </c>
      <c r="AF8" s="405">
        <f>SUM(AF9:AF20)</f>
        <v>996</v>
      </c>
      <c r="AG8" s="403">
        <f>SUM(AG9:AG20)</f>
        <v>12787</v>
      </c>
      <c r="AH8" s="404"/>
      <c r="AI8" s="405">
        <f>AJ8+AK8</f>
        <v>2399</v>
      </c>
      <c r="AJ8" s="405">
        <f>SUM(AJ9:AJ20)</f>
        <v>1225</v>
      </c>
      <c r="AK8" s="405">
        <f>SUM(AK9:AK20)</f>
        <v>1174</v>
      </c>
      <c r="AL8" s="403">
        <f>SUM(AL9:AL20)</f>
        <v>14143</v>
      </c>
      <c r="AM8" s="404"/>
      <c r="AN8" s="405">
        <f>AO8+AP8</f>
        <v>2062</v>
      </c>
      <c r="AO8" s="405">
        <f>SUM(AO9:AO20)</f>
        <v>1060</v>
      </c>
      <c r="AP8" s="405">
        <f>SUM(AP9:AP20)</f>
        <v>1002</v>
      </c>
      <c r="AQ8" s="403">
        <f>SUM(AQ9:AQ20)</f>
        <v>13543</v>
      </c>
      <c r="AR8" s="404"/>
      <c r="AS8" s="405">
        <f>AT8+AU8</f>
        <v>1822</v>
      </c>
      <c r="AT8" s="405">
        <f>SUM(AT9:AT20)</f>
        <v>952</v>
      </c>
      <c r="AU8" s="405">
        <f>SUM(AU9:AU20)</f>
        <v>870</v>
      </c>
      <c r="AV8" s="255" t="s">
        <v>129</v>
      </c>
      <c r="AW8" s="256"/>
      <c r="AX8" s="258"/>
    </row>
    <row r="9" spans="1:50" s="258" customFormat="1" ht="19.5" customHeight="1">
      <c r="A9" s="259" t="s">
        <v>10</v>
      </c>
      <c r="B9" s="406">
        <v>1062</v>
      </c>
      <c r="C9" s="260"/>
      <c r="D9" s="261">
        <f>SUM(E9:F9)</f>
        <v>556</v>
      </c>
      <c r="E9" s="262">
        <v>547</v>
      </c>
      <c r="F9" s="262">
        <v>9</v>
      </c>
      <c r="G9" s="406">
        <v>932</v>
      </c>
      <c r="H9" s="260"/>
      <c r="I9" s="261">
        <v>576</v>
      </c>
      <c r="J9" s="262">
        <v>563</v>
      </c>
      <c r="K9" s="262">
        <v>13</v>
      </c>
      <c r="L9" s="407">
        <v>781</v>
      </c>
      <c r="M9" s="408"/>
      <c r="N9" s="409">
        <f>O9+P9</f>
        <v>293</v>
      </c>
      <c r="O9" s="410">
        <v>222</v>
      </c>
      <c r="P9" s="410">
        <v>71</v>
      </c>
      <c r="Q9" s="410"/>
      <c r="R9" s="408">
        <v>770</v>
      </c>
      <c r="S9" s="408"/>
      <c r="T9" s="409">
        <f>SUM(U9:V9)</f>
        <v>599</v>
      </c>
      <c r="U9" s="410">
        <v>477</v>
      </c>
      <c r="V9" s="410">
        <v>122</v>
      </c>
      <c r="W9" s="407">
        <v>753</v>
      </c>
      <c r="X9" s="408"/>
      <c r="Y9" s="409">
        <f>SUM(Z9:AA9)</f>
        <v>516</v>
      </c>
      <c r="Z9" s="410">
        <v>428</v>
      </c>
      <c r="AA9" s="410">
        <v>88</v>
      </c>
      <c r="AB9" s="407">
        <v>631</v>
      </c>
      <c r="AC9" s="408"/>
      <c r="AD9" s="409">
        <f>SUM(AE9:AF9)</f>
        <v>497</v>
      </c>
      <c r="AE9" s="410">
        <v>416</v>
      </c>
      <c r="AF9" s="410">
        <v>81</v>
      </c>
      <c r="AG9" s="407">
        <v>661</v>
      </c>
      <c r="AH9" s="408"/>
      <c r="AI9" s="409">
        <f>SUM(AJ9:AK9)</f>
        <v>464</v>
      </c>
      <c r="AJ9" s="410">
        <v>386</v>
      </c>
      <c r="AK9" s="410">
        <v>78</v>
      </c>
      <c r="AL9" s="594">
        <v>610</v>
      </c>
      <c r="AM9" s="408"/>
      <c r="AN9" s="409">
        <f>SUM(AO9:AP9)</f>
        <v>459</v>
      </c>
      <c r="AO9" s="410">
        <v>379</v>
      </c>
      <c r="AP9" s="410">
        <v>80</v>
      </c>
      <c r="AQ9" s="594">
        <v>3982</v>
      </c>
      <c r="AR9" s="408"/>
      <c r="AS9" s="409">
        <f>SUM(AT9:AU9)</f>
        <v>313</v>
      </c>
      <c r="AT9" s="410">
        <v>264</v>
      </c>
      <c r="AU9" s="410">
        <v>49</v>
      </c>
      <c r="AV9" s="264" t="s">
        <v>16</v>
      </c>
      <c r="AW9" s="265"/>
    </row>
    <row r="10" spans="1:50" s="258" customFormat="1" ht="19.5" customHeight="1">
      <c r="A10" s="259" t="s">
        <v>3</v>
      </c>
      <c r="B10" s="406">
        <v>5080</v>
      </c>
      <c r="C10" s="260"/>
      <c r="D10" s="261">
        <f t="shared" ref="D10:D20" si="0">SUM(E10:F10)</f>
        <v>1593</v>
      </c>
      <c r="E10" s="262">
        <v>1554</v>
      </c>
      <c r="F10" s="262">
        <v>39</v>
      </c>
      <c r="G10" s="406">
        <v>3994</v>
      </c>
      <c r="H10" s="260"/>
      <c r="I10" s="261">
        <v>1194</v>
      </c>
      <c r="J10" s="262">
        <v>1164</v>
      </c>
      <c r="K10" s="262">
        <v>30</v>
      </c>
      <c r="L10" s="407">
        <v>3616</v>
      </c>
      <c r="M10" s="408"/>
      <c r="N10" s="409">
        <f t="shared" ref="N10:N33" si="1">O10+P10</f>
        <v>28</v>
      </c>
      <c r="O10" s="410">
        <v>19</v>
      </c>
      <c r="P10" s="410">
        <v>9</v>
      </c>
      <c r="Q10" s="410"/>
      <c r="R10" s="408">
        <v>3503</v>
      </c>
      <c r="S10" s="408"/>
      <c r="T10" s="409">
        <f t="shared" ref="T10:T19" si="2">SUM(U10:V10)</f>
        <v>18</v>
      </c>
      <c r="U10" s="410">
        <v>11</v>
      </c>
      <c r="V10" s="410">
        <v>7</v>
      </c>
      <c r="W10" s="407">
        <v>3270</v>
      </c>
      <c r="X10" s="408"/>
      <c r="Y10" s="409">
        <f t="shared" ref="Y10:Y19" si="3">SUM(Z10:AA10)</f>
        <v>2</v>
      </c>
      <c r="Z10" s="410">
        <v>2</v>
      </c>
      <c r="AA10" s="410">
        <v>0</v>
      </c>
      <c r="AB10" s="407">
        <v>4554</v>
      </c>
      <c r="AC10" s="408"/>
      <c r="AD10" s="409">
        <f t="shared" ref="AD10:AD19" si="4">SUM(AE10:AF10)</f>
        <v>10</v>
      </c>
      <c r="AE10" s="410">
        <v>7</v>
      </c>
      <c r="AF10" s="410">
        <v>3</v>
      </c>
      <c r="AG10" s="407">
        <v>3581</v>
      </c>
      <c r="AH10" s="408"/>
      <c r="AI10" s="409">
        <f t="shared" ref="AI10:AI19" si="5">SUM(AJ10:AK10)</f>
        <v>21</v>
      </c>
      <c r="AJ10" s="410">
        <v>16</v>
      </c>
      <c r="AK10" s="410">
        <v>5</v>
      </c>
      <c r="AL10" s="594">
        <v>4662</v>
      </c>
      <c r="AM10" s="408"/>
      <c r="AN10" s="409">
        <f t="shared" ref="AN10:AN19" si="6">SUM(AO10:AP10)</f>
        <v>23</v>
      </c>
      <c r="AO10" s="410">
        <v>22</v>
      </c>
      <c r="AP10" s="410">
        <v>1</v>
      </c>
      <c r="AQ10" s="594">
        <v>1618</v>
      </c>
      <c r="AR10" s="408"/>
      <c r="AS10" s="409">
        <f t="shared" ref="AS10:AS19" si="7">SUM(AT10:AU10)</f>
        <v>18</v>
      </c>
      <c r="AT10" s="410">
        <v>12</v>
      </c>
      <c r="AU10" s="410">
        <v>6</v>
      </c>
      <c r="AV10" s="264" t="s">
        <v>7</v>
      </c>
      <c r="AW10" s="265"/>
    </row>
    <row r="11" spans="1:50" s="258" customFormat="1" ht="19.5" customHeight="1">
      <c r="A11" s="259" t="s">
        <v>15</v>
      </c>
      <c r="B11" s="406">
        <v>620</v>
      </c>
      <c r="C11" s="260"/>
      <c r="D11" s="261">
        <f t="shared" si="0"/>
        <v>243</v>
      </c>
      <c r="E11" s="262">
        <v>232</v>
      </c>
      <c r="F11" s="262">
        <v>11</v>
      </c>
      <c r="G11" s="406">
        <v>545</v>
      </c>
      <c r="H11" s="260"/>
      <c r="I11" s="261">
        <v>143</v>
      </c>
      <c r="J11" s="262">
        <v>132</v>
      </c>
      <c r="K11" s="262">
        <v>11</v>
      </c>
      <c r="L11" s="407">
        <v>716</v>
      </c>
      <c r="M11" s="408"/>
      <c r="N11" s="409">
        <f t="shared" si="1"/>
        <v>22</v>
      </c>
      <c r="O11" s="410">
        <v>18</v>
      </c>
      <c r="P11" s="410">
        <v>4</v>
      </c>
      <c r="Q11" s="410"/>
      <c r="R11" s="408">
        <v>662</v>
      </c>
      <c r="S11" s="408"/>
      <c r="T11" s="409">
        <f t="shared" si="2"/>
        <v>27</v>
      </c>
      <c r="U11" s="410">
        <v>22</v>
      </c>
      <c r="V11" s="410">
        <v>5</v>
      </c>
      <c r="W11" s="407">
        <v>537</v>
      </c>
      <c r="X11" s="408"/>
      <c r="Y11" s="409">
        <f t="shared" si="3"/>
        <v>24</v>
      </c>
      <c r="Z11" s="410">
        <v>21</v>
      </c>
      <c r="AA11" s="410">
        <v>3</v>
      </c>
      <c r="AB11" s="407">
        <v>483</v>
      </c>
      <c r="AC11" s="408"/>
      <c r="AD11" s="409">
        <f t="shared" si="4"/>
        <v>44</v>
      </c>
      <c r="AE11" s="410">
        <v>38</v>
      </c>
      <c r="AF11" s="410">
        <v>6</v>
      </c>
      <c r="AG11" s="407">
        <v>348</v>
      </c>
      <c r="AH11" s="408"/>
      <c r="AI11" s="409">
        <f t="shared" si="5"/>
        <v>34</v>
      </c>
      <c r="AJ11" s="410">
        <v>27</v>
      </c>
      <c r="AK11" s="410">
        <v>7</v>
      </c>
      <c r="AL11" s="594">
        <v>377</v>
      </c>
      <c r="AM11" s="408"/>
      <c r="AN11" s="409">
        <f t="shared" si="6"/>
        <v>16</v>
      </c>
      <c r="AO11" s="410">
        <v>12</v>
      </c>
      <c r="AP11" s="410">
        <v>4</v>
      </c>
      <c r="AQ11" s="594">
        <v>1429</v>
      </c>
      <c r="AR11" s="408"/>
      <c r="AS11" s="409">
        <f t="shared" si="7"/>
        <v>18</v>
      </c>
      <c r="AT11" s="410">
        <v>12</v>
      </c>
      <c r="AU11" s="410">
        <v>6</v>
      </c>
      <c r="AV11" s="264" t="s">
        <v>21</v>
      </c>
      <c r="AW11" s="265"/>
    </row>
    <row r="12" spans="1:50" s="258" customFormat="1" ht="19.5" customHeight="1">
      <c r="A12" s="259" t="s">
        <v>8</v>
      </c>
      <c r="B12" s="406">
        <v>3140</v>
      </c>
      <c r="C12" s="260"/>
      <c r="D12" s="261">
        <f t="shared" si="0"/>
        <v>3316</v>
      </c>
      <c r="E12" s="262">
        <v>3158</v>
      </c>
      <c r="F12" s="262">
        <v>158</v>
      </c>
      <c r="G12" s="406">
        <v>2079</v>
      </c>
      <c r="H12" s="260"/>
      <c r="I12" s="261">
        <v>2352</v>
      </c>
      <c r="J12" s="262">
        <v>2237</v>
      </c>
      <c r="K12" s="262">
        <v>115</v>
      </c>
      <c r="L12" s="407">
        <v>2375</v>
      </c>
      <c r="M12" s="408"/>
      <c r="N12" s="409">
        <f t="shared" si="1"/>
        <v>1</v>
      </c>
      <c r="O12" s="410">
        <v>1</v>
      </c>
      <c r="P12" s="410">
        <v>0</v>
      </c>
      <c r="Q12" s="410"/>
      <c r="R12" s="408">
        <v>2038</v>
      </c>
      <c r="S12" s="408"/>
      <c r="T12" s="409">
        <f t="shared" si="2"/>
        <v>4</v>
      </c>
      <c r="U12" s="410">
        <v>0</v>
      </c>
      <c r="V12" s="410">
        <v>4</v>
      </c>
      <c r="W12" s="407">
        <v>2230</v>
      </c>
      <c r="X12" s="408"/>
      <c r="Y12" s="409">
        <f t="shared" si="3"/>
        <v>2</v>
      </c>
      <c r="Z12" s="410">
        <v>2</v>
      </c>
      <c r="AA12" s="410">
        <v>0</v>
      </c>
      <c r="AB12" s="407">
        <v>2188</v>
      </c>
      <c r="AC12" s="408"/>
      <c r="AD12" s="409">
        <f t="shared" si="4"/>
        <v>3</v>
      </c>
      <c r="AE12" s="410">
        <v>3</v>
      </c>
      <c r="AF12" s="410">
        <v>0</v>
      </c>
      <c r="AG12" s="407">
        <v>1425</v>
      </c>
      <c r="AH12" s="408"/>
      <c r="AI12" s="409">
        <f t="shared" si="5"/>
        <v>4</v>
      </c>
      <c r="AJ12" s="410">
        <v>4</v>
      </c>
      <c r="AK12" s="410">
        <v>0</v>
      </c>
      <c r="AL12" s="594">
        <v>1440</v>
      </c>
      <c r="AM12" s="408"/>
      <c r="AN12" s="409">
        <f t="shared" si="6"/>
        <v>19</v>
      </c>
      <c r="AO12" s="410">
        <v>18</v>
      </c>
      <c r="AP12" s="410">
        <v>1</v>
      </c>
      <c r="AQ12" s="594">
        <v>1412</v>
      </c>
      <c r="AR12" s="408"/>
      <c r="AS12" s="409">
        <f t="shared" si="7"/>
        <v>6</v>
      </c>
      <c r="AT12" s="410">
        <v>4</v>
      </c>
      <c r="AU12" s="410">
        <v>2</v>
      </c>
      <c r="AV12" s="264" t="s">
        <v>12</v>
      </c>
      <c r="AW12" s="265"/>
    </row>
    <row r="13" spans="1:50" s="258" customFormat="1" ht="19.5" customHeight="1">
      <c r="A13" s="259" t="s">
        <v>19</v>
      </c>
      <c r="B13" s="406">
        <v>475</v>
      </c>
      <c r="C13" s="260"/>
      <c r="D13" s="261">
        <f t="shared" si="0"/>
        <v>310</v>
      </c>
      <c r="E13" s="262">
        <v>280</v>
      </c>
      <c r="F13" s="262">
        <v>30</v>
      </c>
      <c r="G13" s="406">
        <v>534</v>
      </c>
      <c r="H13" s="260"/>
      <c r="I13" s="261">
        <v>326</v>
      </c>
      <c r="J13" s="262">
        <v>291</v>
      </c>
      <c r="K13" s="262">
        <v>35</v>
      </c>
      <c r="L13" s="407">
        <v>467</v>
      </c>
      <c r="M13" s="408"/>
      <c r="N13" s="409">
        <f t="shared" si="1"/>
        <v>332</v>
      </c>
      <c r="O13" s="410">
        <v>50</v>
      </c>
      <c r="P13" s="410">
        <v>282</v>
      </c>
      <c r="Q13" s="410"/>
      <c r="R13" s="408">
        <v>417</v>
      </c>
      <c r="S13" s="408"/>
      <c r="T13" s="409">
        <f t="shared" si="2"/>
        <v>322</v>
      </c>
      <c r="U13" s="410">
        <v>77</v>
      </c>
      <c r="V13" s="410">
        <v>245</v>
      </c>
      <c r="W13" s="407">
        <v>361</v>
      </c>
      <c r="X13" s="408"/>
      <c r="Y13" s="409">
        <f t="shared" si="3"/>
        <v>335</v>
      </c>
      <c r="Z13" s="410">
        <v>73</v>
      </c>
      <c r="AA13" s="410">
        <v>262</v>
      </c>
      <c r="AB13" s="407">
        <v>405</v>
      </c>
      <c r="AC13" s="408"/>
      <c r="AD13" s="409">
        <f t="shared" si="4"/>
        <v>317</v>
      </c>
      <c r="AE13" s="410">
        <v>61</v>
      </c>
      <c r="AF13" s="410">
        <v>256</v>
      </c>
      <c r="AG13" s="407">
        <v>490</v>
      </c>
      <c r="AH13" s="408"/>
      <c r="AI13" s="409">
        <f t="shared" si="5"/>
        <v>480</v>
      </c>
      <c r="AJ13" s="410">
        <v>89</v>
      </c>
      <c r="AK13" s="410">
        <v>391</v>
      </c>
      <c r="AL13" s="594">
        <v>342</v>
      </c>
      <c r="AM13" s="408"/>
      <c r="AN13" s="409">
        <f t="shared" si="6"/>
        <v>307</v>
      </c>
      <c r="AO13" s="410">
        <v>54</v>
      </c>
      <c r="AP13" s="410">
        <v>253</v>
      </c>
      <c r="AQ13" s="594">
        <v>521</v>
      </c>
      <c r="AR13" s="408"/>
      <c r="AS13" s="409">
        <f t="shared" si="7"/>
        <v>312</v>
      </c>
      <c r="AT13" s="410">
        <v>60</v>
      </c>
      <c r="AU13" s="410">
        <v>252</v>
      </c>
      <c r="AV13" s="264" t="s">
        <v>247</v>
      </c>
      <c r="AW13" s="265"/>
    </row>
    <row r="14" spans="1:50" s="258" customFormat="1" ht="19.5" customHeight="1">
      <c r="A14" s="259" t="s">
        <v>6</v>
      </c>
      <c r="B14" s="406">
        <v>2137</v>
      </c>
      <c r="C14" s="260"/>
      <c r="D14" s="261">
        <f t="shared" si="0"/>
        <v>11</v>
      </c>
      <c r="E14" s="262">
        <v>11</v>
      </c>
      <c r="F14" s="262">
        <v>0</v>
      </c>
      <c r="G14" s="406">
        <v>2044</v>
      </c>
      <c r="H14" s="260"/>
      <c r="I14" s="261">
        <v>8</v>
      </c>
      <c r="J14" s="262">
        <v>8</v>
      </c>
      <c r="K14" s="262">
        <v>0</v>
      </c>
      <c r="L14" s="407">
        <v>2242</v>
      </c>
      <c r="M14" s="408"/>
      <c r="N14" s="409">
        <f t="shared" si="1"/>
        <v>469</v>
      </c>
      <c r="O14" s="410">
        <v>421</v>
      </c>
      <c r="P14" s="410">
        <v>48</v>
      </c>
      <c r="Q14" s="410"/>
      <c r="R14" s="408">
        <v>2105</v>
      </c>
      <c r="S14" s="408"/>
      <c r="T14" s="409">
        <f t="shared" si="2"/>
        <v>225</v>
      </c>
      <c r="U14" s="410">
        <v>169</v>
      </c>
      <c r="V14" s="410">
        <v>56</v>
      </c>
      <c r="W14" s="407">
        <v>2007</v>
      </c>
      <c r="X14" s="408"/>
      <c r="Y14" s="409">
        <f t="shared" si="3"/>
        <v>182</v>
      </c>
      <c r="Z14" s="410">
        <v>138</v>
      </c>
      <c r="AA14" s="410">
        <v>44</v>
      </c>
      <c r="AB14" s="407">
        <v>2324</v>
      </c>
      <c r="AC14" s="408"/>
      <c r="AD14" s="409">
        <f t="shared" si="4"/>
        <v>622</v>
      </c>
      <c r="AE14" s="410">
        <v>439</v>
      </c>
      <c r="AF14" s="410">
        <v>183</v>
      </c>
      <c r="AG14" s="407">
        <v>1390</v>
      </c>
      <c r="AH14" s="408"/>
      <c r="AI14" s="409">
        <f t="shared" si="5"/>
        <v>363</v>
      </c>
      <c r="AJ14" s="410">
        <v>250</v>
      </c>
      <c r="AK14" s="410">
        <v>113</v>
      </c>
      <c r="AL14" s="594">
        <v>1553</v>
      </c>
      <c r="AM14" s="408"/>
      <c r="AN14" s="409">
        <f t="shared" si="6"/>
        <v>382</v>
      </c>
      <c r="AO14" s="410">
        <v>269</v>
      </c>
      <c r="AP14" s="410">
        <v>113</v>
      </c>
      <c r="AQ14" s="594">
        <v>482</v>
      </c>
      <c r="AR14" s="408"/>
      <c r="AS14" s="409">
        <f t="shared" si="7"/>
        <v>303</v>
      </c>
      <c r="AT14" s="410">
        <v>202</v>
      </c>
      <c r="AU14" s="410">
        <v>101</v>
      </c>
      <c r="AV14" s="264" t="s">
        <v>9</v>
      </c>
      <c r="AW14" s="265"/>
    </row>
    <row r="15" spans="1:50" s="258" customFormat="1" ht="19.5" customHeight="1">
      <c r="A15" s="259" t="s">
        <v>26</v>
      </c>
      <c r="B15" s="406">
        <v>186</v>
      </c>
      <c r="C15" s="260"/>
      <c r="D15" s="261">
        <f t="shared" si="0"/>
        <v>38</v>
      </c>
      <c r="E15" s="262">
        <v>36</v>
      </c>
      <c r="F15" s="262">
        <v>2</v>
      </c>
      <c r="G15" s="406">
        <v>341</v>
      </c>
      <c r="H15" s="260"/>
      <c r="I15" s="261">
        <v>57</v>
      </c>
      <c r="J15" s="262">
        <v>45</v>
      </c>
      <c r="K15" s="262">
        <v>12</v>
      </c>
      <c r="L15" s="407">
        <v>305</v>
      </c>
      <c r="M15" s="408"/>
      <c r="N15" s="409">
        <f t="shared" si="1"/>
        <v>298</v>
      </c>
      <c r="O15" s="410">
        <v>105</v>
      </c>
      <c r="P15" s="410">
        <v>193</v>
      </c>
      <c r="Q15" s="410"/>
      <c r="R15" s="408">
        <v>279</v>
      </c>
      <c r="S15" s="408"/>
      <c r="T15" s="409">
        <f t="shared" si="2"/>
        <v>314</v>
      </c>
      <c r="U15" s="410">
        <v>125</v>
      </c>
      <c r="V15" s="410">
        <v>189</v>
      </c>
      <c r="W15" s="407">
        <v>240</v>
      </c>
      <c r="X15" s="408"/>
      <c r="Y15" s="409">
        <f t="shared" si="3"/>
        <v>219</v>
      </c>
      <c r="Z15" s="410">
        <v>74</v>
      </c>
      <c r="AA15" s="410">
        <v>145</v>
      </c>
      <c r="AB15" s="407">
        <v>219</v>
      </c>
      <c r="AC15" s="408"/>
      <c r="AD15" s="409">
        <f t="shared" si="4"/>
        <v>213</v>
      </c>
      <c r="AE15" s="410">
        <v>67</v>
      </c>
      <c r="AF15" s="410">
        <v>146</v>
      </c>
      <c r="AG15" s="407">
        <v>245</v>
      </c>
      <c r="AH15" s="408"/>
      <c r="AI15" s="409">
        <f t="shared" si="5"/>
        <v>236</v>
      </c>
      <c r="AJ15" s="410">
        <v>66</v>
      </c>
      <c r="AK15" s="410">
        <v>170</v>
      </c>
      <c r="AL15" s="594">
        <v>267</v>
      </c>
      <c r="AM15" s="408"/>
      <c r="AN15" s="409">
        <f t="shared" si="6"/>
        <v>281</v>
      </c>
      <c r="AO15" s="410">
        <v>74</v>
      </c>
      <c r="AP15" s="410">
        <v>207</v>
      </c>
      <c r="AQ15" s="594">
        <v>372</v>
      </c>
      <c r="AR15" s="408"/>
      <c r="AS15" s="409">
        <f t="shared" si="7"/>
        <v>223</v>
      </c>
      <c r="AT15" s="410">
        <v>81</v>
      </c>
      <c r="AU15" s="410">
        <v>142</v>
      </c>
      <c r="AV15" s="264" t="s">
        <v>29</v>
      </c>
      <c r="AW15" s="265"/>
    </row>
    <row r="16" spans="1:50" s="258" customFormat="1" ht="19.5" customHeight="1">
      <c r="A16" s="411" t="s">
        <v>28</v>
      </c>
      <c r="B16" s="406">
        <v>77</v>
      </c>
      <c r="C16" s="260"/>
      <c r="D16" s="261">
        <f t="shared" si="0"/>
        <v>10</v>
      </c>
      <c r="E16" s="262">
        <v>9</v>
      </c>
      <c r="F16" s="262">
        <v>1</v>
      </c>
      <c r="G16" s="406">
        <v>91</v>
      </c>
      <c r="H16" s="260"/>
      <c r="I16" s="261">
        <v>12</v>
      </c>
      <c r="J16" s="262">
        <v>12</v>
      </c>
      <c r="K16" s="262">
        <v>0</v>
      </c>
      <c r="L16" s="407">
        <v>97</v>
      </c>
      <c r="M16" s="408"/>
      <c r="N16" s="409" t="s">
        <v>128</v>
      </c>
      <c r="O16" s="410" t="s">
        <v>128</v>
      </c>
      <c r="P16" s="410" t="s">
        <v>128</v>
      </c>
      <c r="Q16" s="410"/>
      <c r="R16" s="408">
        <v>86</v>
      </c>
      <c r="S16" s="408"/>
      <c r="T16" s="409">
        <f t="shared" si="2"/>
        <v>0</v>
      </c>
      <c r="U16" s="410">
        <v>0</v>
      </c>
      <c r="V16" s="410">
        <v>0</v>
      </c>
      <c r="W16" s="407">
        <v>71</v>
      </c>
      <c r="X16" s="408"/>
      <c r="Y16" s="409">
        <f t="shared" si="3"/>
        <v>0</v>
      </c>
      <c r="Z16" s="410">
        <v>0</v>
      </c>
      <c r="AA16" s="410">
        <v>0</v>
      </c>
      <c r="AB16" s="407">
        <v>86</v>
      </c>
      <c r="AC16" s="408"/>
      <c r="AD16" s="409">
        <f t="shared" si="4"/>
        <v>0</v>
      </c>
      <c r="AE16" s="410">
        <v>0</v>
      </c>
      <c r="AF16" s="410">
        <v>0</v>
      </c>
      <c r="AG16" s="407">
        <v>108</v>
      </c>
      <c r="AH16" s="408"/>
      <c r="AI16" s="409">
        <f t="shared" si="5"/>
        <v>0</v>
      </c>
      <c r="AJ16" s="410">
        <v>0</v>
      </c>
      <c r="AK16" s="410">
        <v>0</v>
      </c>
      <c r="AL16" s="594">
        <v>150</v>
      </c>
      <c r="AM16" s="408"/>
      <c r="AN16" s="409">
        <f t="shared" si="6"/>
        <v>0</v>
      </c>
      <c r="AO16" s="410">
        <v>0</v>
      </c>
      <c r="AP16" s="410">
        <v>0</v>
      </c>
      <c r="AQ16" s="594">
        <v>334</v>
      </c>
      <c r="AR16" s="408"/>
      <c r="AS16" s="409">
        <f t="shared" si="7"/>
        <v>0</v>
      </c>
      <c r="AT16" s="410">
        <v>0</v>
      </c>
      <c r="AU16" s="410">
        <v>0</v>
      </c>
      <c r="AV16" s="264" t="s">
        <v>131</v>
      </c>
      <c r="AW16" s="265"/>
    </row>
    <row r="17" spans="1:49" s="258" customFormat="1" ht="19.5" customHeight="1">
      <c r="A17" s="259" t="s">
        <v>17</v>
      </c>
      <c r="B17" s="406">
        <v>520</v>
      </c>
      <c r="C17" s="260"/>
      <c r="D17" s="261">
        <f t="shared" si="0"/>
        <v>147</v>
      </c>
      <c r="E17" s="262">
        <v>147</v>
      </c>
      <c r="F17" s="262">
        <v>0</v>
      </c>
      <c r="G17" s="406">
        <v>535</v>
      </c>
      <c r="H17" s="260"/>
      <c r="I17" s="261">
        <v>127</v>
      </c>
      <c r="J17" s="262">
        <v>123</v>
      </c>
      <c r="K17" s="262">
        <v>4</v>
      </c>
      <c r="L17" s="407">
        <v>359</v>
      </c>
      <c r="M17" s="408"/>
      <c r="N17" s="409">
        <f t="shared" si="1"/>
        <v>20</v>
      </c>
      <c r="O17" s="410">
        <v>6</v>
      </c>
      <c r="P17" s="410">
        <v>14</v>
      </c>
      <c r="Q17" s="410"/>
      <c r="R17" s="408">
        <v>455</v>
      </c>
      <c r="S17" s="408"/>
      <c r="T17" s="409">
        <f t="shared" si="2"/>
        <v>22</v>
      </c>
      <c r="U17" s="410">
        <v>13</v>
      </c>
      <c r="V17" s="410">
        <v>9</v>
      </c>
      <c r="W17" s="407">
        <v>472</v>
      </c>
      <c r="X17" s="408"/>
      <c r="Y17" s="409">
        <f t="shared" si="3"/>
        <v>12</v>
      </c>
      <c r="Z17" s="410">
        <v>6</v>
      </c>
      <c r="AA17" s="410">
        <v>6</v>
      </c>
      <c r="AB17" s="407">
        <v>467</v>
      </c>
      <c r="AC17" s="408"/>
      <c r="AD17" s="409">
        <f t="shared" si="4"/>
        <v>17</v>
      </c>
      <c r="AE17" s="410">
        <v>12</v>
      </c>
      <c r="AF17" s="410">
        <v>5</v>
      </c>
      <c r="AG17" s="407">
        <v>395</v>
      </c>
      <c r="AH17" s="408"/>
      <c r="AI17" s="409">
        <f t="shared" si="5"/>
        <v>17</v>
      </c>
      <c r="AJ17" s="410">
        <v>12</v>
      </c>
      <c r="AK17" s="410">
        <v>5</v>
      </c>
      <c r="AL17" s="594">
        <v>503</v>
      </c>
      <c r="AM17" s="408"/>
      <c r="AN17" s="409">
        <f t="shared" si="6"/>
        <v>26</v>
      </c>
      <c r="AO17" s="410">
        <v>6</v>
      </c>
      <c r="AP17" s="410">
        <v>20</v>
      </c>
      <c r="AQ17" s="594">
        <v>914</v>
      </c>
      <c r="AR17" s="408"/>
      <c r="AS17" s="409">
        <f t="shared" si="7"/>
        <v>31</v>
      </c>
      <c r="AT17" s="410">
        <v>19</v>
      </c>
      <c r="AU17" s="410">
        <v>12</v>
      </c>
      <c r="AV17" s="264" t="s">
        <v>18</v>
      </c>
      <c r="AW17" s="265"/>
    </row>
    <row r="18" spans="1:49" s="258" customFormat="1" ht="19.5" customHeight="1">
      <c r="A18" s="259" t="s">
        <v>23</v>
      </c>
      <c r="B18" s="406">
        <v>377</v>
      </c>
      <c r="C18" s="260"/>
      <c r="D18" s="261">
        <f t="shared" si="0"/>
        <v>80</v>
      </c>
      <c r="E18" s="262">
        <v>78</v>
      </c>
      <c r="F18" s="262">
        <v>2</v>
      </c>
      <c r="G18" s="406">
        <v>743</v>
      </c>
      <c r="H18" s="260"/>
      <c r="I18" s="261">
        <v>64</v>
      </c>
      <c r="J18" s="262">
        <v>61</v>
      </c>
      <c r="K18" s="262">
        <v>3</v>
      </c>
      <c r="L18" s="407">
        <v>523</v>
      </c>
      <c r="M18" s="408"/>
      <c r="N18" s="409">
        <f t="shared" si="1"/>
        <v>7</v>
      </c>
      <c r="O18" s="410">
        <v>5</v>
      </c>
      <c r="P18" s="410">
        <v>2</v>
      </c>
      <c r="Q18" s="410"/>
      <c r="R18" s="408">
        <v>518</v>
      </c>
      <c r="S18" s="408"/>
      <c r="T18" s="409">
        <f t="shared" si="2"/>
        <v>0</v>
      </c>
      <c r="U18" s="410">
        <v>0</v>
      </c>
      <c r="V18" s="410">
        <v>0</v>
      </c>
      <c r="W18" s="407">
        <v>516</v>
      </c>
      <c r="X18" s="408"/>
      <c r="Y18" s="409">
        <f t="shared" si="3"/>
        <v>0</v>
      </c>
      <c r="Z18" s="410">
        <v>0</v>
      </c>
      <c r="AA18" s="410">
        <v>0</v>
      </c>
      <c r="AB18" s="407">
        <v>494</v>
      </c>
      <c r="AC18" s="408"/>
      <c r="AD18" s="409">
        <f t="shared" si="4"/>
        <v>0</v>
      </c>
      <c r="AE18" s="410">
        <v>0</v>
      </c>
      <c r="AF18" s="410">
        <v>0</v>
      </c>
      <c r="AG18" s="407">
        <v>609</v>
      </c>
      <c r="AH18" s="408"/>
      <c r="AI18" s="409">
        <f t="shared" si="5"/>
        <v>0</v>
      </c>
      <c r="AJ18" s="410">
        <v>0</v>
      </c>
      <c r="AK18" s="410">
        <v>0</v>
      </c>
      <c r="AL18" s="594">
        <v>987</v>
      </c>
      <c r="AM18" s="408"/>
      <c r="AN18" s="409">
        <f t="shared" si="6"/>
        <v>4</v>
      </c>
      <c r="AO18" s="410">
        <v>2</v>
      </c>
      <c r="AP18" s="410">
        <v>2</v>
      </c>
      <c r="AQ18" s="594">
        <v>228</v>
      </c>
      <c r="AR18" s="408"/>
      <c r="AS18" s="409">
        <f t="shared" si="7"/>
        <v>5</v>
      </c>
      <c r="AT18" s="410">
        <v>4</v>
      </c>
      <c r="AU18" s="410">
        <v>1</v>
      </c>
      <c r="AV18" s="264" t="s">
        <v>27</v>
      </c>
      <c r="AW18" s="265"/>
    </row>
    <row r="19" spans="1:49" s="258" customFormat="1" ht="19.5" customHeight="1">
      <c r="A19" s="412" t="s">
        <v>36</v>
      </c>
      <c r="B19" s="413">
        <v>2014</v>
      </c>
      <c r="C19" s="266"/>
      <c r="D19" s="261">
        <f t="shared" si="0"/>
        <v>2</v>
      </c>
      <c r="E19" s="262">
        <v>2</v>
      </c>
      <c r="F19" s="262">
        <v>0</v>
      </c>
      <c r="G19" s="413">
        <v>1712</v>
      </c>
      <c r="H19" s="266"/>
      <c r="I19" s="261">
        <v>0</v>
      </c>
      <c r="J19" s="262">
        <v>0</v>
      </c>
      <c r="K19" s="262">
        <v>0</v>
      </c>
      <c r="L19" s="407">
        <v>1829</v>
      </c>
      <c r="M19" s="414"/>
      <c r="N19" s="409">
        <f t="shared" si="1"/>
        <v>8</v>
      </c>
      <c r="O19" s="410">
        <v>6</v>
      </c>
      <c r="P19" s="410">
        <v>2</v>
      </c>
      <c r="Q19" s="410"/>
      <c r="R19" s="408">
        <v>1655</v>
      </c>
      <c r="S19" s="414"/>
      <c r="T19" s="409">
        <f t="shared" si="2"/>
        <v>3</v>
      </c>
      <c r="U19" s="410">
        <v>1</v>
      </c>
      <c r="V19" s="410">
        <v>2</v>
      </c>
      <c r="W19" s="407">
        <v>1787</v>
      </c>
      <c r="X19" s="414"/>
      <c r="Y19" s="409">
        <f t="shared" si="3"/>
        <v>1</v>
      </c>
      <c r="Z19" s="410">
        <v>1</v>
      </c>
      <c r="AA19" s="410">
        <v>0</v>
      </c>
      <c r="AB19" s="407">
        <v>1814</v>
      </c>
      <c r="AC19" s="414"/>
      <c r="AD19" s="409">
        <f t="shared" si="4"/>
        <v>0</v>
      </c>
      <c r="AE19" s="410">
        <v>0</v>
      </c>
      <c r="AF19" s="410">
        <v>0</v>
      </c>
      <c r="AG19" s="407">
        <v>744</v>
      </c>
      <c r="AH19" s="414"/>
      <c r="AI19" s="409">
        <f t="shared" si="5"/>
        <v>0</v>
      </c>
      <c r="AJ19" s="410">
        <v>0</v>
      </c>
      <c r="AK19" s="410">
        <v>0</v>
      </c>
      <c r="AL19" s="594">
        <v>974</v>
      </c>
      <c r="AM19" s="414"/>
      <c r="AN19" s="409">
        <f t="shared" si="6"/>
        <v>0</v>
      </c>
      <c r="AO19" s="410">
        <v>0</v>
      </c>
      <c r="AP19" s="410">
        <v>0</v>
      </c>
      <c r="AQ19" s="594">
        <v>116</v>
      </c>
      <c r="AR19" s="414"/>
      <c r="AS19" s="409">
        <f t="shared" si="7"/>
        <v>2</v>
      </c>
      <c r="AT19" s="410">
        <v>2</v>
      </c>
      <c r="AU19" s="410">
        <v>0</v>
      </c>
      <c r="AV19" s="264" t="s">
        <v>14</v>
      </c>
      <c r="AW19" s="265"/>
    </row>
    <row r="20" spans="1:49" s="258" customFormat="1" ht="19.5" customHeight="1">
      <c r="A20" s="267" t="s">
        <v>11</v>
      </c>
      <c r="B20" s="266">
        <v>2505</v>
      </c>
      <c r="C20" s="266"/>
      <c r="D20" s="261">
        <f t="shared" si="0"/>
        <v>677</v>
      </c>
      <c r="E20" s="262">
        <v>655</v>
      </c>
      <c r="F20" s="262">
        <v>22</v>
      </c>
      <c r="G20" s="266">
        <v>2812</v>
      </c>
      <c r="H20" s="266"/>
      <c r="I20" s="261">
        <v>972</v>
      </c>
      <c r="J20" s="262">
        <v>916</v>
      </c>
      <c r="K20" s="262">
        <v>56</v>
      </c>
      <c r="L20" s="410">
        <v>2977</v>
      </c>
      <c r="M20" s="408"/>
      <c r="N20" s="408">
        <f>O20+P20</f>
        <v>574</v>
      </c>
      <c r="O20" s="408">
        <f>SUM(O21:O33)</f>
        <v>325</v>
      </c>
      <c r="P20" s="410">
        <f>SUM(P21:P33)</f>
        <v>249</v>
      </c>
      <c r="Q20" s="410"/>
      <c r="R20" s="410">
        <v>3047</v>
      </c>
      <c r="S20" s="414"/>
      <c r="T20" s="408">
        <f>U20+V20</f>
        <v>597</v>
      </c>
      <c r="U20" s="408">
        <f>SUM(U21:U33)</f>
        <v>296</v>
      </c>
      <c r="V20" s="410">
        <f>SUM(V21:V33)</f>
        <v>301</v>
      </c>
      <c r="W20" s="410">
        <v>2567</v>
      </c>
      <c r="X20" s="414"/>
      <c r="Y20" s="408">
        <f>Z20+AA20</f>
        <v>500</v>
      </c>
      <c r="Z20" s="408">
        <v>282</v>
      </c>
      <c r="AA20" s="408">
        <v>218</v>
      </c>
      <c r="AB20" s="410">
        <f>SUM(AB21:AB33)</f>
        <v>2815</v>
      </c>
      <c r="AC20" s="414"/>
      <c r="AD20" s="408">
        <f>SUM(AD21:AD33)</f>
        <v>707</v>
      </c>
      <c r="AE20" s="408">
        <f>SUM(AE21:AE33)</f>
        <v>391</v>
      </c>
      <c r="AF20" s="408">
        <f>SUM(AF21:AF33)</f>
        <v>316</v>
      </c>
      <c r="AG20" s="410">
        <f>SUM(AG21:AG33)</f>
        <v>2791</v>
      </c>
      <c r="AH20" s="414"/>
      <c r="AI20" s="408">
        <f>SUM(AI21:AI33)</f>
        <v>780</v>
      </c>
      <c r="AJ20" s="408">
        <f>SUM(AJ21:AJ33)</f>
        <v>375</v>
      </c>
      <c r="AK20" s="408">
        <f>SUM(AK21:AK33)</f>
        <v>405</v>
      </c>
      <c r="AL20" s="594">
        <v>2278</v>
      </c>
      <c r="AM20" s="414"/>
      <c r="AN20" s="408">
        <f>SUM(AN21:AN33)</f>
        <v>0</v>
      </c>
      <c r="AO20" s="410">
        <v>224</v>
      </c>
      <c r="AP20" s="410">
        <v>321</v>
      </c>
      <c r="AQ20" s="594">
        <v>2135</v>
      </c>
      <c r="AR20" s="414"/>
      <c r="AS20" s="408">
        <f>AT20+AU20</f>
        <v>591</v>
      </c>
      <c r="AT20" s="410">
        <v>292</v>
      </c>
      <c r="AU20" s="410">
        <v>299</v>
      </c>
      <c r="AV20" s="264" t="s">
        <v>33</v>
      </c>
      <c r="AW20" s="265"/>
    </row>
    <row r="21" spans="1:49" s="269" customFormat="1" ht="19.5" hidden="1" customHeight="1">
      <c r="A21" s="30" t="s">
        <v>34</v>
      </c>
      <c r="L21" s="408">
        <v>101</v>
      </c>
      <c r="M21" s="415"/>
      <c r="N21" s="409">
        <f t="shared" si="1"/>
        <v>33</v>
      </c>
      <c r="O21" s="415">
        <v>19</v>
      </c>
      <c r="P21" s="410">
        <v>14</v>
      </c>
      <c r="Q21" s="410"/>
      <c r="R21" s="408">
        <v>105</v>
      </c>
      <c r="S21" s="415"/>
      <c r="T21" s="416">
        <f>SUM(U21:V21)</f>
        <v>5</v>
      </c>
      <c r="U21" s="416">
        <v>4</v>
      </c>
      <c r="V21" s="416">
        <v>1</v>
      </c>
      <c r="W21" s="408">
        <v>29</v>
      </c>
      <c r="X21" s="415"/>
      <c r="Y21" s="416">
        <f>SUM(Z21:AA21)</f>
        <v>0</v>
      </c>
      <c r="Z21" s="410">
        <v>0</v>
      </c>
      <c r="AA21" s="410">
        <v>0</v>
      </c>
      <c r="AB21" s="407">
        <v>29</v>
      </c>
      <c r="AC21" s="415"/>
      <c r="AD21" s="416">
        <f>SUM(AE21:AF21)</f>
        <v>0</v>
      </c>
      <c r="AE21" s="410">
        <v>0</v>
      </c>
      <c r="AF21" s="410">
        <v>0</v>
      </c>
      <c r="AG21" s="407">
        <v>24</v>
      </c>
      <c r="AH21" s="415"/>
      <c r="AI21" s="416">
        <f>SUM(AJ21:AK21)</f>
        <v>0</v>
      </c>
      <c r="AJ21" s="410">
        <v>0</v>
      </c>
      <c r="AK21" s="410">
        <v>0</v>
      </c>
      <c r="AL21" s="407"/>
      <c r="AM21" s="415"/>
      <c r="AN21" s="416"/>
      <c r="AO21" s="410"/>
      <c r="AP21" s="410"/>
      <c r="AQ21" s="407"/>
      <c r="AR21" s="415"/>
      <c r="AS21" s="416"/>
      <c r="AT21" s="410"/>
      <c r="AU21" s="410"/>
      <c r="AV21" s="417" t="s">
        <v>35</v>
      </c>
    </row>
    <row r="22" spans="1:49" ht="19.5" hidden="1" customHeight="1">
      <c r="A22" s="30" t="s">
        <v>37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82"/>
      <c r="L22" s="408">
        <v>59</v>
      </c>
      <c r="M22" s="418"/>
      <c r="N22" s="409">
        <f t="shared" si="1"/>
        <v>12</v>
      </c>
      <c r="O22" s="415">
        <v>4</v>
      </c>
      <c r="P22" s="410">
        <v>8</v>
      </c>
      <c r="Q22" s="410"/>
      <c r="R22" s="408">
        <v>70</v>
      </c>
      <c r="S22" s="418"/>
      <c r="T22" s="416">
        <f t="shared" ref="T22:T33" si="8">SUM(U22:V22)</f>
        <v>26</v>
      </c>
      <c r="U22" s="416">
        <v>2</v>
      </c>
      <c r="V22" s="416">
        <v>24</v>
      </c>
      <c r="W22" s="408">
        <v>36</v>
      </c>
      <c r="X22" s="418"/>
      <c r="Y22" s="416">
        <f t="shared" ref="Y22:Y33" si="9">SUM(Z22:AA22)</f>
        <v>16</v>
      </c>
      <c r="Z22" s="410">
        <v>4</v>
      </c>
      <c r="AA22" s="410">
        <v>12</v>
      </c>
      <c r="AB22" s="407">
        <v>56</v>
      </c>
      <c r="AC22" s="418"/>
      <c r="AD22" s="416">
        <f t="shared" ref="AD22:AD33" si="10">SUM(AE22:AF22)</f>
        <v>21</v>
      </c>
      <c r="AE22" s="410">
        <v>9</v>
      </c>
      <c r="AF22" s="410">
        <v>12</v>
      </c>
      <c r="AG22" s="407">
        <v>63</v>
      </c>
      <c r="AH22" s="418"/>
      <c r="AI22" s="416">
        <f t="shared" ref="AI22:AI33" si="11">SUM(AJ22:AK22)</f>
        <v>35</v>
      </c>
      <c r="AJ22" s="410">
        <v>15</v>
      </c>
      <c r="AK22" s="410">
        <v>20</v>
      </c>
      <c r="AL22" s="407"/>
      <c r="AM22" s="418"/>
      <c r="AN22" s="416"/>
      <c r="AO22" s="410"/>
      <c r="AP22" s="410"/>
      <c r="AQ22" s="407"/>
      <c r="AR22" s="418"/>
      <c r="AS22" s="416"/>
      <c r="AT22" s="410"/>
      <c r="AU22" s="410"/>
      <c r="AV22" s="417" t="s">
        <v>38</v>
      </c>
    </row>
    <row r="23" spans="1:49" ht="19.5" hidden="1" customHeight="1">
      <c r="A23" s="30" t="s">
        <v>40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82"/>
      <c r="L23" s="408">
        <v>47</v>
      </c>
      <c r="M23" s="418"/>
      <c r="N23" s="409">
        <f t="shared" si="1"/>
        <v>19</v>
      </c>
      <c r="O23" s="415">
        <v>14</v>
      </c>
      <c r="P23" s="415">
        <v>5</v>
      </c>
      <c r="Q23" s="415"/>
      <c r="R23" s="408">
        <v>54</v>
      </c>
      <c r="S23" s="418"/>
      <c r="T23" s="416">
        <f t="shared" si="8"/>
        <v>47</v>
      </c>
      <c r="U23" s="416">
        <v>38</v>
      </c>
      <c r="V23" s="416">
        <v>9</v>
      </c>
      <c r="W23" s="408">
        <v>55</v>
      </c>
      <c r="X23" s="418"/>
      <c r="Y23" s="416">
        <f t="shared" si="9"/>
        <v>51</v>
      </c>
      <c r="Z23" s="410">
        <v>44</v>
      </c>
      <c r="AA23" s="410">
        <v>7</v>
      </c>
      <c r="AB23" s="407">
        <v>60</v>
      </c>
      <c r="AC23" s="418"/>
      <c r="AD23" s="416">
        <f t="shared" si="10"/>
        <v>48</v>
      </c>
      <c r="AE23" s="410">
        <v>39</v>
      </c>
      <c r="AF23" s="410">
        <v>9</v>
      </c>
      <c r="AG23" s="407">
        <v>40</v>
      </c>
      <c r="AH23" s="418"/>
      <c r="AI23" s="416">
        <f t="shared" si="11"/>
        <v>35</v>
      </c>
      <c r="AJ23" s="410">
        <v>32</v>
      </c>
      <c r="AK23" s="410">
        <v>3</v>
      </c>
      <c r="AL23" s="407"/>
      <c r="AM23" s="418"/>
      <c r="AN23" s="416"/>
      <c r="AO23" s="410"/>
      <c r="AP23" s="410"/>
      <c r="AQ23" s="407"/>
      <c r="AR23" s="418"/>
      <c r="AS23" s="416"/>
      <c r="AT23" s="410"/>
      <c r="AU23" s="410"/>
      <c r="AV23" s="417" t="s">
        <v>41</v>
      </c>
    </row>
    <row r="24" spans="1:49" ht="19.5" hidden="1" customHeight="1">
      <c r="A24" s="30" t="s">
        <v>42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82"/>
      <c r="L24" s="408">
        <v>77</v>
      </c>
      <c r="M24" s="418"/>
      <c r="N24" s="409">
        <f t="shared" si="1"/>
        <v>94</v>
      </c>
      <c r="O24" s="415">
        <v>38</v>
      </c>
      <c r="P24" s="415">
        <v>56</v>
      </c>
      <c r="Q24" s="415"/>
      <c r="R24" s="408">
        <v>71</v>
      </c>
      <c r="S24" s="418"/>
      <c r="T24" s="416">
        <f t="shared" si="8"/>
        <v>91</v>
      </c>
      <c r="U24" s="416">
        <v>47</v>
      </c>
      <c r="V24" s="416">
        <v>44</v>
      </c>
      <c r="W24" s="408">
        <v>58</v>
      </c>
      <c r="X24" s="418"/>
      <c r="Y24" s="416">
        <f t="shared" si="9"/>
        <v>59</v>
      </c>
      <c r="Z24" s="410">
        <v>28</v>
      </c>
      <c r="AA24" s="410">
        <v>31</v>
      </c>
      <c r="AB24" s="407">
        <v>68</v>
      </c>
      <c r="AC24" s="418"/>
      <c r="AD24" s="416">
        <f t="shared" si="10"/>
        <v>69</v>
      </c>
      <c r="AE24" s="410">
        <v>34</v>
      </c>
      <c r="AF24" s="410">
        <v>35</v>
      </c>
      <c r="AG24" s="407">
        <v>74</v>
      </c>
      <c r="AH24" s="418"/>
      <c r="AI24" s="416">
        <f t="shared" si="11"/>
        <v>86</v>
      </c>
      <c r="AJ24" s="410">
        <v>42</v>
      </c>
      <c r="AK24" s="410">
        <v>44</v>
      </c>
      <c r="AL24" s="407"/>
      <c r="AM24" s="418"/>
      <c r="AN24" s="416"/>
      <c r="AO24" s="410"/>
      <c r="AP24" s="410"/>
      <c r="AQ24" s="407"/>
      <c r="AR24" s="418"/>
      <c r="AS24" s="416"/>
      <c r="AT24" s="410"/>
      <c r="AU24" s="410"/>
      <c r="AV24" s="417" t="s">
        <v>43</v>
      </c>
    </row>
    <row r="25" spans="1:49" ht="19.5" hidden="1" customHeight="1">
      <c r="A25" s="30" t="s">
        <v>32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82"/>
      <c r="L25" s="408">
        <v>275</v>
      </c>
      <c r="M25" s="418"/>
      <c r="N25" s="409" t="s">
        <v>128</v>
      </c>
      <c r="O25" s="415" t="s">
        <v>128</v>
      </c>
      <c r="P25" s="415" t="s">
        <v>128</v>
      </c>
      <c r="Q25" s="415"/>
      <c r="R25" s="408">
        <v>306</v>
      </c>
      <c r="S25" s="418"/>
      <c r="T25" s="416">
        <f t="shared" si="8"/>
        <v>0</v>
      </c>
      <c r="U25" s="416">
        <v>0</v>
      </c>
      <c r="V25" s="416">
        <v>0</v>
      </c>
      <c r="W25" s="408">
        <v>246</v>
      </c>
      <c r="X25" s="418"/>
      <c r="Y25" s="416">
        <f t="shared" si="9"/>
        <v>1</v>
      </c>
      <c r="Z25" s="410">
        <v>0</v>
      </c>
      <c r="AA25" s="410">
        <v>1</v>
      </c>
      <c r="AB25" s="407">
        <v>218</v>
      </c>
      <c r="AC25" s="418"/>
      <c r="AD25" s="416">
        <f t="shared" si="10"/>
        <v>0</v>
      </c>
      <c r="AE25" s="410">
        <v>0</v>
      </c>
      <c r="AF25" s="410">
        <v>0</v>
      </c>
      <c r="AG25" s="407">
        <v>112</v>
      </c>
      <c r="AH25" s="418"/>
      <c r="AI25" s="416">
        <f t="shared" si="11"/>
        <v>0</v>
      </c>
      <c r="AJ25" s="410">
        <v>0</v>
      </c>
      <c r="AK25" s="410">
        <v>0</v>
      </c>
      <c r="AL25" s="407"/>
      <c r="AM25" s="418"/>
      <c r="AN25" s="416"/>
      <c r="AO25" s="410"/>
      <c r="AP25" s="410"/>
      <c r="AQ25" s="407"/>
      <c r="AR25" s="418"/>
      <c r="AS25" s="416"/>
      <c r="AT25" s="410"/>
      <c r="AU25" s="410"/>
      <c r="AV25" s="417" t="s">
        <v>44</v>
      </c>
    </row>
    <row r="26" spans="1:49" ht="19.5" hidden="1" customHeight="1">
      <c r="A26" s="30" t="s">
        <v>30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82"/>
      <c r="L26" s="408">
        <v>286</v>
      </c>
      <c r="M26" s="418"/>
      <c r="N26" s="409">
        <f t="shared" si="1"/>
        <v>32</v>
      </c>
      <c r="O26" s="415">
        <v>9</v>
      </c>
      <c r="P26" s="415">
        <v>23</v>
      </c>
      <c r="Q26" s="415"/>
      <c r="R26" s="408">
        <v>308</v>
      </c>
      <c r="S26" s="418"/>
      <c r="T26" s="416">
        <f t="shared" si="8"/>
        <v>38</v>
      </c>
      <c r="U26" s="416">
        <v>6</v>
      </c>
      <c r="V26" s="416">
        <v>32</v>
      </c>
      <c r="W26" s="408">
        <v>213</v>
      </c>
      <c r="X26" s="418"/>
      <c r="Y26" s="416">
        <f t="shared" si="9"/>
        <v>15</v>
      </c>
      <c r="Z26" s="410">
        <v>6</v>
      </c>
      <c r="AA26" s="410">
        <v>9</v>
      </c>
      <c r="AB26" s="407">
        <v>185</v>
      </c>
      <c r="AC26" s="418"/>
      <c r="AD26" s="416">
        <f t="shared" si="10"/>
        <v>25</v>
      </c>
      <c r="AE26" s="410">
        <v>8</v>
      </c>
      <c r="AF26" s="410">
        <v>17</v>
      </c>
      <c r="AG26" s="407">
        <v>153</v>
      </c>
      <c r="AH26" s="418"/>
      <c r="AI26" s="416">
        <f t="shared" si="11"/>
        <v>45</v>
      </c>
      <c r="AJ26" s="410">
        <v>14</v>
      </c>
      <c r="AK26" s="410">
        <v>31</v>
      </c>
      <c r="AL26" s="407"/>
      <c r="AM26" s="418"/>
      <c r="AN26" s="416"/>
      <c r="AO26" s="410"/>
      <c r="AP26" s="410"/>
      <c r="AQ26" s="407"/>
      <c r="AR26" s="418"/>
      <c r="AS26" s="416"/>
      <c r="AT26" s="410"/>
      <c r="AU26" s="410"/>
      <c r="AV26" s="417" t="s">
        <v>45</v>
      </c>
    </row>
    <row r="27" spans="1:49" ht="19.5" hidden="1" customHeight="1">
      <c r="A27" s="30" t="s">
        <v>39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82"/>
      <c r="L27" s="408">
        <v>147</v>
      </c>
      <c r="M27" s="418"/>
      <c r="N27" s="409">
        <f t="shared" si="1"/>
        <v>5</v>
      </c>
      <c r="O27" s="415">
        <v>1</v>
      </c>
      <c r="P27" s="415">
        <v>4</v>
      </c>
      <c r="Q27" s="415"/>
      <c r="R27" s="408">
        <v>141</v>
      </c>
      <c r="S27" s="418"/>
      <c r="T27" s="416">
        <f t="shared" si="8"/>
        <v>2</v>
      </c>
      <c r="U27" s="416">
        <v>2</v>
      </c>
      <c r="V27" s="416">
        <v>0</v>
      </c>
      <c r="W27" s="408">
        <v>92</v>
      </c>
      <c r="X27" s="418"/>
      <c r="Y27" s="416">
        <f t="shared" si="9"/>
        <v>2</v>
      </c>
      <c r="Z27" s="410">
        <v>0</v>
      </c>
      <c r="AA27" s="410">
        <v>2</v>
      </c>
      <c r="AB27" s="407">
        <v>79</v>
      </c>
      <c r="AC27" s="418"/>
      <c r="AD27" s="416">
        <f t="shared" si="10"/>
        <v>8</v>
      </c>
      <c r="AE27" s="410">
        <v>8</v>
      </c>
      <c r="AF27" s="410">
        <v>0</v>
      </c>
      <c r="AG27" s="407">
        <v>121</v>
      </c>
      <c r="AH27" s="418"/>
      <c r="AI27" s="416">
        <f t="shared" si="11"/>
        <v>10</v>
      </c>
      <c r="AJ27" s="410">
        <v>4</v>
      </c>
      <c r="AK27" s="410">
        <v>6</v>
      </c>
      <c r="AL27" s="407"/>
      <c r="AM27" s="418"/>
      <c r="AN27" s="416"/>
      <c r="AO27" s="410"/>
      <c r="AP27" s="410"/>
      <c r="AQ27" s="407"/>
      <c r="AR27" s="418"/>
      <c r="AS27" s="416"/>
      <c r="AT27" s="410"/>
      <c r="AU27" s="410"/>
      <c r="AV27" s="417" t="s">
        <v>46</v>
      </c>
    </row>
    <row r="28" spans="1:49" ht="19.5" hidden="1" customHeight="1">
      <c r="A28" s="30" t="s">
        <v>47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82"/>
      <c r="L28" s="408">
        <v>72</v>
      </c>
      <c r="M28" s="418"/>
      <c r="N28" s="409">
        <f t="shared" si="1"/>
        <v>31</v>
      </c>
      <c r="O28" s="415">
        <v>10</v>
      </c>
      <c r="P28" s="415">
        <v>21</v>
      </c>
      <c r="Q28" s="415"/>
      <c r="R28" s="408">
        <v>65</v>
      </c>
      <c r="S28" s="418"/>
      <c r="T28" s="416">
        <f t="shared" si="8"/>
        <v>39</v>
      </c>
      <c r="U28" s="416">
        <v>11</v>
      </c>
      <c r="V28" s="416">
        <v>28</v>
      </c>
      <c r="W28" s="408">
        <v>87</v>
      </c>
      <c r="X28" s="418"/>
      <c r="Y28" s="416">
        <f t="shared" si="9"/>
        <v>43</v>
      </c>
      <c r="Z28" s="410">
        <v>9</v>
      </c>
      <c r="AA28" s="410">
        <v>34</v>
      </c>
      <c r="AB28" s="407">
        <v>73</v>
      </c>
      <c r="AC28" s="418"/>
      <c r="AD28" s="416">
        <f t="shared" si="10"/>
        <v>39</v>
      </c>
      <c r="AE28" s="410">
        <v>12</v>
      </c>
      <c r="AF28" s="410">
        <v>27</v>
      </c>
      <c r="AG28" s="407">
        <v>104</v>
      </c>
      <c r="AH28" s="418"/>
      <c r="AI28" s="416">
        <f t="shared" si="11"/>
        <v>49</v>
      </c>
      <c r="AJ28" s="410">
        <v>18</v>
      </c>
      <c r="AK28" s="410">
        <v>31</v>
      </c>
      <c r="AL28" s="407"/>
      <c r="AM28" s="418"/>
      <c r="AN28" s="416"/>
      <c r="AO28" s="410"/>
      <c r="AP28" s="410"/>
      <c r="AQ28" s="407"/>
      <c r="AR28" s="418"/>
      <c r="AS28" s="416"/>
      <c r="AT28" s="410"/>
      <c r="AU28" s="410"/>
      <c r="AV28" s="417" t="s">
        <v>48</v>
      </c>
    </row>
    <row r="29" spans="1:49" ht="19.5" hidden="1" customHeight="1">
      <c r="A29" s="30" t="s">
        <v>49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82"/>
      <c r="L29" s="408">
        <v>55</v>
      </c>
      <c r="M29" s="418"/>
      <c r="N29" s="409">
        <f t="shared" si="1"/>
        <v>1</v>
      </c>
      <c r="O29" s="415">
        <v>1</v>
      </c>
      <c r="P29" s="415">
        <v>0</v>
      </c>
      <c r="Q29" s="415"/>
      <c r="R29" s="408">
        <v>52</v>
      </c>
      <c r="S29" s="418"/>
      <c r="T29" s="416">
        <f t="shared" si="8"/>
        <v>1</v>
      </c>
      <c r="U29" s="416">
        <v>1</v>
      </c>
      <c r="V29" s="416">
        <v>0</v>
      </c>
      <c r="W29" s="408">
        <v>28</v>
      </c>
      <c r="X29" s="418"/>
      <c r="Y29" s="416">
        <f t="shared" si="9"/>
        <v>0</v>
      </c>
      <c r="Z29" s="410">
        <v>0</v>
      </c>
      <c r="AA29" s="410">
        <v>0</v>
      </c>
      <c r="AB29" s="407">
        <v>72</v>
      </c>
      <c r="AC29" s="418"/>
      <c r="AD29" s="416">
        <f t="shared" si="10"/>
        <v>0</v>
      </c>
      <c r="AE29" s="410">
        <v>0</v>
      </c>
      <c r="AF29" s="410">
        <v>0</v>
      </c>
      <c r="AG29" s="407">
        <v>56</v>
      </c>
      <c r="AH29" s="418"/>
      <c r="AI29" s="416">
        <f t="shared" si="11"/>
        <v>0</v>
      </c>
      <c r="AJ29" s="410">
        <v>0</v>
      </c>
      <c r="AK29" s="410">
        <v>0</v>
      </c>
      <c r="AL29" s="407"/>
      <c r="AM29" s="418"/>
      <c r="AN29" s="416"/>
      <c r="AO29" s="410"/>
      <c r="AP29" s="410"/>
      <c r="AQ29" s="407"/>
      <c r="AR29" s="418"/>
      <c r="AS29" s="416"/>
      <c r="AT29" s="410"/>
      <c r="AU29" s="410"/>
      <c r="AV29" s="417" t="s">
        <v>50</v>
      </c>
    </row>
    <row r="30" spans="1:49" ht="19.5" hidden="1" customHeight="1">
      <c r="A30" s="30" t="s">
        <v>20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82"/>
      <c r="L30" s="408">
        <v>599</v>
      </c>
      <c r="M30" s="418"/>
      <c r="N30" s="409">
        <f t="shared" si="1"/>
        <v>107</v>
      </c>
      <c r="O30" s="415">
        <v>39</v>
      </c>
      <c r="P30" s="415">
        <v>68</v>
      </c>
      <c r="Q30" s="415"/>
      <c r="R30" s="408">
        <v>640</v>
      </c>
      <c r="S30" s="418"/>
      <c r="T30" s="416">
        <f t="shared" si="8"/>
        <v>120</v>
      </c>
      <c r="U30" s="416">
        <v>37</v>
      </c>
      <c r="V30" s="416">
        <v>83</v>
      </c>
      <c r="W30" s="408">
        <v>536</v>
      </c>
      <c r="X30" s="418"/>
      <c r="Y30" s="416">
        <f t="shared" si="9"/>
        <v>77</v>
      </c>
      <c r="Z30" s="410">
        <v>20</v>
      </c>
      <c r="AA30" s="410">
        <v>57</v>
      </c>
      <c r="AB30" s="407">
        <v>492</v>
      </c>
      <c r="AC30" s="418"/>
      <c r="AD30" s="416">
        <f t="shared" si="10"/>
        <v>109</v>
      </c>
      <c r="AE30" s="410">
        <v>48</v>
      </c>
      <c r="AF30" s="410">
        <v>61</v>
      </c>
      <c r="AG30" s="407">
        <v>623</v>
      </c>
      <c r="AH30" s="418"/>
      <c r="AI30" s="416">
        <f t="shared" si="11"/>
        <v>172</v>
      </c>
      <c r="AJ30" s="410">
        <v>50</v>
      </c>
      <c r="AK30" s="410">
        <v>122</v>
      </c>
      <c r="AL30" s="407"/>
      <c r="AM30" s="418"/>
      <c r="AN30" s="416"/>
      <c r="AO30" s="410"/>
      <c r="AP30" s="410"/>
      <c r="AQ30" s="407"/>
      <c r="AR30" s="418"/>
      <c r="AS30" s="416"/>
      <c r="AT30" s="410"/>
      <c r="AU30" s="410"/>
      <c r="AV30" s="417" t="s">
        <v>51</v>
      </c>
    </row>
    <row r="31" spans="1:49" ht="32.25" hidden="1" customHeight="1">
      <c r="A31" s="273" t="s">
        <v>52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82"/>
      <c r="L31" s="408">
        <v>41</v>
      </c>
      <c r="M31" s="418"/>
      <c r="N31" s="409">
        <f t="shared" si="1"/>
        <v>0</v>
      </c>
      <c r="O31" s="415">
        <v>0</v>
      </c>
      <c r="P31" s="415">
        <v>0</v>
      </c>
      <c r="Q31" s="415"/>
      <c r="R31" s="408">
        <v>37</v>
      </c>
      <c r="S31" s="418"/>
      <c r="T31" s="415">
        <f t="shared" si="8"/>
        <v>1</v>
      </c>
      <c r="U31" s="415">
        <v>1</v>
      </c>
      <c r="V31" s="415">
        <v>0</v>
      </c>
      <c r="W31" s="408">
        <v>39</v>
      </c>
      <c r="X31" s="418"/>
      <c r="Y31" s="415">
        <f t="shared" si="9"/>
        <v>0</v>
      </c>
      <c r="Z31" s="410">
        <v>0</v>
      </c>
      <c r="AA31" s="410">
        <v>0</v>
      </c>
      <c r="AB31" s="407">
        <v>19</v>
      </c>
      <c r="AC31" s="418"/>
      <c r="AD31" s="416">
        <f t="shared" si="10"/>
        <v>0</v>
      </c>
      <c r="AE31" s="410">
        <v>0</v>
      </c>
      <c r="AF31" s="410">
        <v>0</v>
      </c>
      <c r="AG31" s="407">
        <v>8</v>
      </c>
      <c r="AH31" s="418"/>
      <c r="AI31" s="416">
        <f t="shared" si="11"/>
        <v>0</v>
      </c>
      <c r="AJ31" s="410">
        <v>0</v>
      </c>
      <c r="AK31" s="410">
        <v>0</v>
      </c>
      <c r="AL31" s="407"/>
      <c r="AM31" s="418"/>
      <c r="AN31" s="416"/>
      <c r="AO31" s="410"/>
      <c r="AP31" s="410"/>
      <c r="AQ31" s="407"/>
      <c r="AR31" s="418"/>
      <c r="AS31" s="416"/>
      <c r="AT31" s="410"/>
      <c r="AU31" s="410"/>
      <c r="AV31" s="417" t="s">
        <v>53</v>
      </c>
    </row>
    <row r="32" spans="1:49" ht="19.5" hidden="1" customHeight="1">
      <c r="A32" s="30" t="s">
        <v>54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82"/>
      <c r="L32" s="408">
        <v>20</v>
      </c>
      <c r="M32" s="418"/>
      <c r="N32" s="409">
        <f t="shared" si="1"/>
        <v>4</v>
      </c>
      <c r="O32" s="415">
        <v>2</v>
      </c>
      <c r="P32" s="415">
        <v>2</v>
      </c>
      <c r="Q32" s="415"/>
      <c r="R32" s="408">
        <v>23</v>
      </c>
      <c r="S32" s="418"/>
      <c r="T32" s="416">
        <f t="shared" si="8"/>
        <v>8</v>
      </c>
      <c r="U32" s="416">
        <v>4</v>
      </c>
      <c r="V32" s="416">
        <v>4</v>
      </c>
      <c r="W32" s="408">
        <v>27</v>
      </c>
      <c r="X32" s="418"/>
      <c r="Y32" s="416">
        <f t="shared" si="9"/>
        <v>6</v>
      </c>
      <c r="Z32" s="410">
        <v>2</v>
      </c>
      <c r="AA32" s="410">
        <v>4</v>
      </c>
      <c r="AB32" s="407">
        <v>15</v>
      </c>
      <c r="AC32" s="418"/>
      <c r="AD32" s="416">
        <f t="shared" si="10"/>
        <v>10</v>
      </c>
      <c r="AE32" s="410">
        <v>6</v>
      </c>
      <c r="AF32" s="410">
        <v>4</v>
      </c>
      <c r="AG32" s="407">
        <v>17</v>
      </c>
      <c r="AH32" s="418"/>
      <c r="AI32" s="416">
        <f t="shared" si="11"/>
        <v>4</v>
      </c>
      <c r="AJ32" s="410">
        <v>3</v>
      </c>
      <c r="AK32" s="410">
        <v>1</v>
      </c>
      <c r="AL32" s="407"/>
      <c r="AM32" s="418"/>
      <c r="AN32" s="416"/>
      <c r="AO32" s="410"/>
      <c r="AP32" s="410"/>
      <c r="AQ32" s="407"/>
      <c r="AR32" s="418"/>
      <c r="AS32" s="416"/>
      <c r="AT32" s="410"/>
      <c r="AU32" s="410"/>
      <c r="AV32" s="417" t="s">
        <v>55</v>
      </c>
    </row>
    <row r="33" spans="1:48" ht="19.5" hidden="1" customHeight="1">
      <c r="A33" s="41" t="s">
        <v>11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20"/>
      <c r="L33" s="421">
        <v>1198</v>
      </c>
      <c r="M33" s="422"/>
      <c r="N33" s="423">
        <f t="shared" si="1"/>
        <v>236</v>
      </c>
      <c r="O33" s="424">
        <v>188</v>
      </c>
      <c r="P33" s="424">
        <v>48</v>
      </c>
      <c r="Q33" s="424"/>
      <c r="R33" s="421">
        <v>1175</v>
      </c>
      <c r="S33" s="422"/>
      <c r="T33" s="416">
        <f t="shared" si="8"/>
        <v>219</v>
      </c>
      <c r="U33" s="425">
        <v>143</v>
      </c>
      <c r="V33" s="425">
        <v>76</v>
      </c>
      <c r="W33" s="421">
        <v>1121</v>
      </c>
      <c r="X33" s="422"/>
      <c r="Y33" s="416">
        <f t="shared" si="9"/>
        <v>230</v>
      </c>
      <c r="Z33" s="410">
        <v>169</v>
      </c>
      <c r="AA33" s="410">
        <v>61</v>
      </c>
      <c r="AB33" s="407">
        <v>1449</v>
      </c>
      <c r="AC33" s="422"/>
      <c r="AD33" s="425">
        <f t="shared" si="10"/>
        <v>378</v>
      </c>
      <c r="AE33" s="410">
        <v>227</v>
      </c>
      <c r="AF33" s="410">
        <v>151</v>
      </c>
      <c r="AG33" s="407">
        <v>1396</v>
      </c>
      <c r="AH33" s="422"/>
      <c r="AI33" s="425">
        <f t="shared" si="11"/>
        <v>344</v>
      </c>
      <c r="AJ33" s="410">
        <v>197</v>
      </c>
      <c r="AK33" s="410">
        <v>147</v>
      </c>
      <c r="AL33" s="407"/>
      <c r="AM33" s="422"/>
      <c r="AN33" s="425"/>
      <c r="AO33" s="410"/>
      <c r="AP33" s="410"/>
      <c r="AQ33" s="407"/>
      <c r="AR33" s="422"/>
      <c r="AS33" s="425"/>
      <c r="AT33" s="410"/>
      <c r="AU33" s="410"/>
      <c r="AV33" s="426" t="s">
        <v>33</v>
      </c>
    </row>
    <row r="34" spans="1:48" ht="35.25" customHeight="1">
      <c r="A34" s="830" t="s">
        <v>281</v>
      </c>
      <c r="B34" s="830"/>
      <c r="C34" s="830"/>
      <c r="D34" s="830"/>
      <c r="E34" s="830"/>
      <c r="F34" s="830"/>
      <c r="G34" s="830"/>
      <c r="H34" s="830"/>
      <c r="I34" s="830"/>
      <c r="J34" s="830"/>
      <c r="K34" s="830"/>
      <c r="L34" s="830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830"/>
      <c r="AH34" s="830"/>
      <c r="AI34" s="830"/>
      <c r="AJ34" s="830"/>
      <c r="AK34" s="830"/>
      <c r="AL34" s="830"/>
      <c r="AM34" s="830"/>
      <c r="AN34" s="830"/>
      <c r="AO34" s="830"/>
      <c r="AP34" s="830"/>
      <c r="AQ34" s="830"/>
      <c r="AR34" s="830"/>
      <c r="AS34" s="830"/>
      <c r="AT34" s="830"/>
      <c r="AU34" s="830"/>
      <c r="AV34" s="830"/>
    </row>
    <row r="35" spans="1:48" ht="14.25" customHeight="1">
      <c r="A35" s="427" t="s">
        <v>56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486" t="s">
        <v>57</v>
      </c>
    </row>
    <row r="36" spans="1:48" ht="12.7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429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8"/>
    </row>
    <row r="37" spans="1:48" ht="12.75" customHeight="1"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</row>
    <row r="38" spans="1:48" ht="12.75" customHeight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8"/>
    </row>
    <row r="39" spans="1:48" ht="12.7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</row>
    <row r="40" spans="1:48" ht="12.7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43"/>
      <c r="M40" s="243"/>
      <c r="N40" s="243"/>
      <c r="O40" s="243"/>
      <c r="P40" s="243"/>
      <c r="Q40" s="243"/>
      <c r="R40" s="243"/>
      <c r="S40" s="271"/>
      <c r="T40" s="271"/>
      <c r="U40" s="271"/>
      <c r="V40" s="271"/>
      <c r="W40" s="243"/>
      <c r="X40" s="271"/>
      <c r="Y40" s="271"/>
      <c r="Z40" s="271"/>
      <c r="AA40" s="271"/>
      <c r="AB40" s="243"/>
      <c r="AC40" s="271"/>
      <c r="AD40" s="271"/>
      <c r="AE40" s="271"/>
      <c r="AF40" s="271"/>
      <c r="AG40" s="243"/>
      <c r="AH40" s="271"/>
      <c r="AI40" s="271"/>
      <c r="AJ40" s="271"/>
      <c r="AK40" s="271"/>
      <c r="AL40" s="243"/>
      <c r="AM40" s="271"/>
      <c r="AN40" s="271"/>
      <c r="AO40" s="271"/>
      <c r="AP40" s="271"/>
      <c r="AQ40" s="243"/>
      <c r="AR40" s="271"/>
      <c r="AS40" s="271"/>
      <c r="AT40" s="271"/>
      <c r="AU40" s="271"/>
      <c r="AV40" s="278"/>
    </row>
    <row r="41" spans="1:48" ht="12.7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82"/>
      <c r="S41" s="279"/>
      <c r="T41" s="271"/>
      <c r="U41" s="271"/>
      <c r="V41" s="271"/>
      <c r="X41" s="279"/>
      <c r="Y41" s="271"/>
      <c r="Z41" s="271"/>
      <c r="AA41" s="271"/>
      <c r="AC41" s="279"/>
      <c r="AD41" s="271"/>
      <c r="AE41" s="271"/>
      <c r="AF41" s="271"/>
      <c r="AH41" s="279"/>
      <c r="AI41" s="271"/>
      <c r="AJ41" s="271"/>
      <c r="AK41" s="271"/>
      <c r="AM41" s="279"/>
      <c r="AN41" s="271"/>
      <c r="AO41" s="271"/>
      <c r="AP41" s="271"/>
      <c r="AR41" s="279"/>
      <c r="AS41" s="271"/>
      <c r="AT41" s="271"/>
      <c r="AU41" s="271"/>
      <c r="AV41" s="278"/>
    </row>
    <row r="42" spans="1:48" ht="12.75" customHeight="1"/>
    <row r="43" spans="1:48" ht="12.75" customHeight="1">
      <c r="B43" s="428"/>
      <c r="C43" s="428"/>
      <c r="D43" s="428"/>
      <c r="E43" s="428"/>
      <c r="F43" s="428"/>
      <c r="G43" s="428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</row>
    <row r="44" spans="1:48" ht="12.7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8"/>
    </row>
    <row r="45" spans="1:48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8"/>
    </row>
    <row r="46" spans="1:48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8"/>
    </row>
    <row r="47" spans="1:48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8"/>
    </row>
    <row r="48" spans="1:48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8"/>
    </row>
    <row r="49" spans="1:48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8"/>
    </row>
    <row r="50" spans="1:48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8"/>
    </row>
    <row r="51" spans="1:48" ht="18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8"/>
    </row>
    <row r="52" spans="1:48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8"/>
    </row>
    <row r="53" spans="1:48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8"/>
    </row>
    <row r="54" spans="1:48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8"/>
    </row>
    <row r="55" spans="1:48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8"/>
    </row>
    <row r="56" spans="1:48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8"/>
    </row>
    <row r="57" spans="1:48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8"/>
    </row>
    <row r="58" spans="1:48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8"/>
    </row>
    <row r="59" spans="1:48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8"/>
    </row>
    <row r="60" spans="1:48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8"/>
    </row>
    <row r="61" spans="1:48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8"/>
    </row>
    <row r="62" spans="1:48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8"/>
    </row>
    <row r="63" spans="1:48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8"/>
    </row>
    <row r="64" spans="1:48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8"/>
    </row>
    <row r="65" spans="1:48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8"/>
    </row>
    <row r="66" spans="1:48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8"/>
    </row>
    <row r="67" spans="1:48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8"/>
    </row>
    <row r="68" spans="1:48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8"/>
    </row>
    <row r="69" spans="1:48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8"/>
    </row>
    <row r="70" spans="1:48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8"/>
    </row>
    <row r="71" spans="1:48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8"/>
    </row>
    <row r="72" spans="1:48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8"/>
    </row>
    <row r="73" spans="1:48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8"/>
    </row>
    <row r="74" spans="1:48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8"/>
    </row>
    <row r="75" spans="1:48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8"/>
    </row>
    <row r="76" spans="1:48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8"/>
    </row>
    <row r="77" spans="1:48">
      <c r="A77" s="271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8"/>
    </row>
    <row r="78" spans="1:48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8"/>
    </row>
    <row r="79" spans="1:48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8"/>
    </row>
    <row r="80" spans="1:48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8"/>
    </row>
    <row r="81" spans="1:48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8"/>
    </row>
    <row r="82" spans="1:48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8"/>
    </row>
    <row r="83" spans="1:48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8"/>
    </row>
    <row r="84" spans="1:48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8"/>
    </row>
    <row r="85" spans="1:48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8"/>
    </row>
    <row r="86" spans="1:48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8"/>
    </row>
    <row r="87" spans="1:48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8"/>
    </row>
    <row r="88" spans="1:48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8"/>
    </row>
    <row r="89" spans="1:48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8"/>
    </row>
    <row r="90" spans="1:48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8"/>
    </row>
    <row r="91" spans="1:48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8"/>
    </row>
    <row r="92" spans="1:48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8"/>
    </row>
    <row r="93" spans="1:48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8"/>
    </row>
    <row r="94" spans="1:48">
      <c r="A94" s="271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8"/>
    </row>
    <row r="95" spans="1:48">
      <c r="A95" s="271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8"/>
    </row>
    <row r="96" spans="1:48">
      <c r="A96" s="271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8"/>
    </row>
    <row r="97" spans="1:48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8"/>
    </row>
    <row r="98" spans="1:48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8"/>
    </row>
    <row r="99" spans="1:48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8"/>
    </row>
    <row r="100" spans="1:48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8"/>
    </row>
    <row r="101" spans="1:48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8"/>
    </row>
    <row r="102" spans="1:48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8"/>
    </row>
    <row r="103" spans="1:48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8"/>
    </row>
    <row r="104" spans="1:48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8"/>
    </row>
    <row r="105" spans="1:48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8"/>
    </row>
    <row r="106" spans="1:48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8"/>
    </row>
    <row r="107" spans="1:48">
      <c r="A107" s="271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8"/>
    </row>
    <row r="108" spans="1:48">
      <c r="A108" s="271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8"/>
    </row>
    <row r="109" spans="1:48">
      <c r="A109" s="271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8"/>
    </row>
    <row r="110" spans="1:48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8"/>
    </row>
    <row r="111" spans="1:48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8"/>
    </row>
    <row r="112" spans="1:48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8"/>
    </row>
    <row r="113" spans="1:48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8"/>
    </row>
    <row r="114" spans="1:48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8"/>
    </row>
    <row r="115" spans="1:48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8"/>
    </row>
    <row r="116" spans="1:48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8"/>
    </row>
    <row r="117" spans="1:48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8"/>
    </row>
    <row r="118" spans="1:48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8"/>
    </row>
    <row r="119" spans="1:48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8"/>
    </row>
    <row r="120" spans="1:48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8"/>
    </row>
    <row r="121" spans="1:48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8"/>
    </row>
    <row r="122" spans="1:48">
      <c r="A122" s="271"/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8"/>
    </row>
    <row r="123" spans="1:48">
      <c r="A123" s="271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8"/>
    </row>
    <row r="124" spans="1:48">
      <c r="A124" s="271"/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8"/>
    </row>
    <row r="125" spans="1:48">
      <c r="A125" s="271"/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8"/>
    </row>
    <row r="126" spans="1:48">
      <c r="A126" s="271"/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8"/>
    </row>
    <row r="127" spans="1:48">
      <c r="A127" s="271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8"/>
    </row>
    <row r="128" spans="1:48">
      <c r="A128" s="271"/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8"/>
    </row>
    <row r="129" spans="1:48">
      <c r="A129" s="271"/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8"/>
    </row>
    <row r="130" spans="1:48">
      <c r="A130" s="271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8"/>
    </row>
    <row r="131" spans="1:48">
      <c r="A131" s="271"/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8"/>
    </row>
    <row r="132" spans="1:48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8"/>
    </row>
    <row r="133" spans="1:48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8"/>
    </row>
    <row r="134" spans="1:48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8"/>
    </row>
    <row r="135" spans="1:48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8"/>
    </row>
    <row r="136" spans="1:48">
      <c r="A136" s="271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8"/>
    </row>
    <row r="137" spans="1:48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8"/>
    </row>
    <row r="138" spans="1:48">
      <c r="A138" s="271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8"/>
    </row>
    <row r="139" spans="1:48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8"/>
    </row>
    <row r="140" spans="1:48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8"/>
    </row>
    <row r="141" spans="1:48">
      <c r="A141" s="271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8"/>
    </row>
    <row r="142" spans="1:48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8"/>
    </row>
    <row r="143" spans="1:48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8"/>
    </row>
    <row r="144" spans="1:48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8"/>
    </row>
    <row r="145" spans="1:48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8"/>
    </row>
    <row r="146" spans="1:48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8"/>
    </row>
    <row r="147" spans="1:48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8"/>
    </row>
    <row r="148" spans="1:48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8"/>
    </row>
    <row r="149" spans="1:48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8"/>
    </row>
    <row r="150" spans="1:48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8"/>
    </row>
    <row r="151" spans="1:48">
      <c r="A151" s="271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8"/>
    </row>
    <row r="152" spans="1:48">
      <c r="A152" s="271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8"/>
    </row>
    <row r="153" spans="1:48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8"/>
    </row>
    <row r="154" spans="1:48">
      <c r="A154" s="271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8"/>
    </row>
    <row r="155" spans="1:48">
      <c r="A155" s="271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8"/>
    </row>
    <row r="156" spans="1:48">
      <c r="A156" s="271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8"/>
    </row>
    <row r="157" spans="1:48">
      <c r="A157" s="271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8"/>
    </row>
    <row r="158" spans="1:48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8"/>
    </row>
    <row r="159" spans="1:48">
      <c r="A159" s="271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8"/>
    </row>
    <row r="160" spans="1:48">
      <c r="A160" s="271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8"/>
    </row>
    <row r="161" spans="1:48">
      <c r="A161" s="271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8"/>
    </row>
    <row r="162" spans="1:48">
      <c r="A162" s="271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8"/>
    </row>
    <row r="163" spans="1:48">
      <c r="A163" s="271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8"/>
    </row>
    <row r="164" spans="1:48">
      <c r="A164" s="271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8"/>
    </row>
    <row r="165" spans="1:48">
      <c r="A165" s="271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8"/>
    </row>
    <row r="166" spans="1:48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8"/>
    </row>
    <row r="167" spans="1:48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1"/>
      <c r="AU167" s="271"/>
      <c r="AV167" s="278"/>
    </row>
    <row r="168" spans="1:48">
      <c r="A168" s="271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1"/>
      <c r="AU168" s="271"/>
      <c r="AV168" s="278"/>
    </row>
    <row r="169" spans="1:48">
      <c r="A169" s="271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8"/>
    </row>
    <row r="170" spans="1:48">
      <c r="A170" s="271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8"/>
    </row>
    <row r="171" spans="1:48">
      <c r="A171" s="271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1"/>
      <c r="AH171" s="271"/>
      <c r="AI171" s="271"/>
      <c r="AJ171" s="271"/>
      <c r="AK171" s="271"/>
      <c r="AL171" s="271"/>
      <c r="AM171" s="271"/>
      <c r="AN171" s="271"/>
      <c r="AO171" s="271"/>
      <c r="AP171" s="271"/>
      <c r="AQ171" s="271"/>
      <c r="AR171" s="271"/>
      <c r="AS171" s="271"/>
      <c r="AT171" s="271"/>
      <c r="AU171" s="271"/>
      <c r="AV171" s="278"/>
    </row>
    <row r="172" spans="1:48">
      <c r="A172" s="271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1"/>
      <c r="AV172" s="278"/>
    </row>
    <row r="173" spans="1:48">
      <c r="A173" s="271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8"/>
    </row>
    <row r="174" spans="1:48">
      <c r="A174" s="271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  <c r="AB174" s="271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8"/>
    </row>
    <row r="175" spans="1:48">
      <c r="A175" s="271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8"/>
    </row>
    <row r="176" spans="1:48">
      <c r="A176" s="271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8"/>
    </row>
    <row r="177" spans="1:48">
      <c r="A177" s="271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8"/>
    </row>
    <row r="178" spans="1:48">
      <c r="A178" s="271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8"/>
    </row>
    <row r="179" spans="1:48">
      <c r="A179" s="271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8"/>
    </row>
    <row r="180" spans="1:48">
      <c r="A180" s="271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8"/>
    </row>
    <row r="181" spans="1:48">
      <c r="A181" s="271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8"/>
    </row>
    <row r="182" spans="1:48">
      <c r="A182" s="271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8"/>
    </row>
    <row r="183" spans="1:48">
      <c r="A183" s="271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8"/>
    </row>
    <row r="184" spans="1:48">
      <c r="A184" s="271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8"/>
    </row>
    <row r="185" spans="1:48">
      <c r="A185" s="271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8"/>
    </row>
    <row r="186" spans="1:48">
      <c r="A186" s="271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8"/>
    </row>
    <row r="187" spans="1:48">
      <c r="A187" s="271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8"/>
    </row>
    <row r="188" spans="1:48">
      <c r="A188" s="271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8"/>
    </row>
    <row r="189" spans="1:48">
      <c r="A189" s="271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8"/>
    </row>
    <row r="190" spans="1:48">
      <c r="A190" s="271"/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8"/>
    </row>
    <row r="191" spans="1:48">
      <c r="A191" s="271"/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8"/>
    </row>
    <row r="192" spans="1:48">
      <c r="A192" s="271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8"/>
    </row>
    <row r="193" spans="1:48">
      <c r="A193" s="271"/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8"/>
    </row>
    <row r="194" spans="1:48">
      <c r="A194" s="271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8"/>
    </row>
    <row r="195" spans="1:48">
      <c r="A195" s="271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8"/>
    </row>
    <row r="196" spans="1:48">
      <c r="A196" s="271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8"/>
    </row>
    <row r="197" spans="1:48">
      <c r="A197" s="271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8"/>
    </row>
    <row r="198" spans="1:48">
      <c r="A198" s="271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8"/>
    </row>
    <row r="199" spans="1:48">
      <c r="A199" s="271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8"/>
    </row>
    <row r="200" spans="1:48">
      <c r="A200" s="271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8"/>
    </row>
    <row r="201" spans="1:48">
      <c r="A201" s="271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8"/>
    </row>
    <row r="202" spans="1:48">
      <c r="A202" s="271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8"/>
    </row>
    <row r="203" spans="1:48">
      <c r="A203" s="271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8"/>
    </row>
    <row r="204" spans="1:48">
      <c r="A204" s="271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8"/>
    </row>
    <row r="205" spans="1:48">
      <c r="A205" s="271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8"/>
    </row>
    <row r="206" spans="1:48">
      <c r="A206" s="271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8"/>
    </row>
    <row r="207" spans="1:48">
      <c r="A207" s="271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8"/>
    </row>
    <row r="208" spans="1:48">
      <c r="A208" s="271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8"/>
    </row>
    <row r="209" spans="1:48">
      <c r="A209" s="271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8"/>
    </row>
    <row r="210" spans="1:48">
      <c r="A210" s="271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8"/>
    </row>
    <row r="211" spans="1:48">
      <c r="A211" s="271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8"/>
    </row>
    <row r="212" spans="1:48">
      <c r="A212" s="271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8"/>
    </row>
    <row r="213" spans="1:48">
      <c r="A213" s="271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8"/>
    </row>
    <row r="214" spans="1:48">
      <c r="A214" s="271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8"/>
    </row>
    <row r="215" spans="1:48">
      <c r="A215" s="271"/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8"/>
    </row>
    <row r="216" spans="1:48">
      <c r="A216" s="271"/>
      <c r="B216" s="271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8"/>
    </row>
    <row r="217" spans="1:48">
      <c r="A217" s="271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8"/>
    </row>
    <row r="218" spans="1:48">
      <c r="A218" s="271"/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8"/>
    </row>
    <row r="219" spans="1:48">
      <c r="A219" s="271"/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8"/>
    </row>
    <row r="220" spans="1:48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71"/>
      <c r="AS220" s="271"/>
      <c r="AT220" s="271"/>
      <c r="AU220" s="271"/>
      <c r="AV220" s="278"/>
    </row>
    <row r="221" spans="1:48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8"/>
    </row>
    <row r="222" spans="1:48">
      <c r="A222" s="271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8"/>
    </row>
    <row r="223" spans="1:48">
      <c r="A223" s="271"/>
      <c r="B223" s="271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8"/>
    </row>
    <row r="224" spans="1:48">
      <c r="A224" s="271"/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8"/>
    </row>
    <row r="225" spans="1:48">
      <c r="A225" s="271"/>
      <c r="B225" s="271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8"/>
    </row>
    <row r="226" spans="1:48">
      <c r="A226" s="271"/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8"/>
    </row>
    <row r="227" spans="1:48">
      <c r="A227" s="271"/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8"/>
    </row>
    <row r="228" spans="1:48">
      <c r="A228" s="271"/>
      <c r="B228" s="271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8"/>
    </row>
    <row r="229" spans="1:48">
      <c r="A229" s="271"/>
      <c r="B229" s="271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8"/>
    </row>
    <row r="230" spans="1:48">
      <c r="A230" s="271"/>
      <c r="B230" s="271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8"/>
    </row>
    <row r="231" spans="1:48">
      <c r="A231" s="271"/>
      <c r="B231" s="271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8"/>
    </row>
    <row r="232" spans="1:48">
      <c r="A232" s="271"/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8"/>
    </row>
    <row r="233" spans="1:48">
      <c r="A233" s="271"/>
      <c r="B233" s="271"/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1"/>
      <c r="AT233" s="271"/>
      <c r="AU233" s="271"/>
      <c r="AV233" s="278"/>
    </row>
    <row r="234" spans="1:48">
      <c r="A234" s="271"/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71"/>
      <c r="AS234" s="271"/>
      <c r="AT234" s="271"/>
      <c r="AU234" s="271"/>
      <c r="AV234" s="278"/>
    </row>
    <row r="235" spans="1:48">
      <c r="A235" s="271"/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71"/>
      <c r="AS235" s="271"/>
      <c r="AT235" s="271"/>
      <c r="AU235" s="271"/>
      <c r="AV235" s="278"/>
    </row>
    <row r="236" spans="1:48">
      <c r="A236" s="271"/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71"/>
      <c r="AS236" s="271"/>
      <c r="AT236" s="271"/>
      <c r="AU236" s="271"/>
      <c r="AV236" s="278"/>
    </row>
    <row r="237" spans="1:48">
      <c r="A237" s="271"/>
      <c r="B237" s="271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271"/>
      <c r="AP237" s="271"/>
      <c r="AQ237" s="271"/>
      <c r="AR237" s="271"/>
      <c r="AS237" s="271"/>
      <c r="AT237" s="271"/>
      <c r="AU237" s="271"/>
      <c r="AV237" s="278"/>
    </row>
    <row r="238" spans="1:48">
      <c r="A238" s="271"/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8"/>
    </row>
    <row r="239" spans="1:48">
      <c r="A239" s="271"/>
      <c r="B239" s="271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8"/>
    </row>
    <row r="240" spans="1:48">
      <c r="A240" s="271"/>
      <c r="B240" s="271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8"/>
    </row>
    <row r="241" spans="1:48">
      <c r="A241" s="271"/>
      <c r="B241" s="271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8"/>
    </row>
    <row r="242" spans="1:48">
      <c r="A242" s="271"/>
      <c r="B242" s="271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8"/>
    </row>
    <row r="243" spans="1:48">
      <c r="A243" s="271"/>
      <c r="B243" s="271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8"/>
    </row>
    <row r="244" spans="1:48">
      <c r="A244" s="271"/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8"/>
    </row>
    <row r="245" spans="1:48">
      <c r="A245" s="271"/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8"/>
    </row>
    <row r="246" spans="1:48">
      <c r="A246" s="271"/>
      <c r="B246" s="271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8"/>
    </row>
    <row r="247" spans="1:48">
      <c r="A247" s="271"/>
      <c r="B247" s="271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8"/>
    </row>
    <row r="248" spans="1:48">
      <c r="A248" s="271"/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8"/>
    </row>
    <row r="249" spans="1:48">
      <c r="A249" s="271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8"/>
    </row>
    <row r="250" spans="1:48">
      <c r="A250" s="271"/>
      <c r="B250" s="271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8"/>
    </row>
    <row r="251" spans="1:48">
      <c r="A251" s="271"/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8"/>
    </row>
    <row r="252" spans="1:48">
      <c r="A252" s="271"/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8"/>
    </row>
    <row r="253" spans="1:48">
      <c r="A253" s="271"/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8"/>
    </row>
    <row r="254" spans="1:48">
      <c r="A254" s="271"/>
      <c r="B254" s="271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8"/>
    </row>
    <row r="255" spans="1:48">
      <c r="A255" s="271"/>
      <c r="B255" s="271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8"/>
    </row>
    <row r="256" spans="1:48">
      <c r="A256" s="271"/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8"/>
    </row>
    <row r="257" spans="1:48">
      <c r="A257" s="271"/>
      <c r="B257" s="271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8"/>
    </row>
    <row r="258" spans="1:48">
      <c r="A258" s="271"/>
      <c r="B258" s="271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8"/>
    </row>
    <row r="259" spans="1:48">
      <c r="A259" s="271"/>
      <c r="B259" s="271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8"/>
    </row>
    <row r="260" spans="1:48">
      <c r="A260" s="271"/>
      <c r="B260" s="271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  <c r="AL260" s="271"/>
      <c r="AM260" s="271"/>
      <c r="AN260" s="271"/>
      <c r="AO260" s="271"/>
      <c r="AP260" s="271"/>
      <c r="AQ260" s="271"/>
      <c r="AR260" s="271"/>
      <c r="AS260" s="271"/>
      <c r="AT260" s="271"/>
      <c r="AU260" s="271"/>
      <c r="AV260" s="278"/>
    </row>
    <row r="261" spans="1:48">
      <c r="A261" s="271"/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8"/>
    </row>
    <row r="262" spans="1:48">
      <c r="A262" s="271"/>
      <c r="B262" s="271"/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  <c r="AL262" s="271"/>
      <c r="AM262" s="271"/>
      <c r="AN262" s="271"/>
      <c r="AO262" s="271"/>
      <c r="AP262" s="271"/>
      <c r="AQ262" s="271"/>
      <c r="AR262" s="271"/>
      <c r="AS262" s="271"/>
      <c r="AT262" s="271"/>
      <c r="AU262" s="271"/>
      <c r="AV262" s="278"/>
    </row>
    <row r="263" spans="1:48">
      <c r="A263" s="271"/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8"/>
    </row>
    <row r="264" spans="1:48">
      <c r="A264" s="271"/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8"/>
    </row>
    <row r="265" spans="1:48">
      <c r="A265" s="271"/>
      <c r="B265" s="271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8"/>
    </row>
    <row r="266" spans="1:48">
      <c r="A266" s="271"/>
      <c r="B266" s="271"/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  <c r="AL266" s="271"/>
      <c r="AM266" s="271"/>
      <c r="AN266" s="271"/>
      <c r="AO266" s="271"/>
      <c r="AP266" s="271"/>
      <c r="AQ266" s="271"/>
      <c r="AR266" s="271"/>
      <c r="AS266" s="271"/>
      <c r="AT266" s="271"/>
      <c r="AU266" s="271"/>
      <c r="AV266" s="278"/>
    </row>
    <row r="267" spans="1:48">
      <c r="A267" s="271"/>
      <c r="B267" s="271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271"/>
      <c r="AM267" s="271"/>
      <c r="AN267" s="271"/>
      <c r="AO267" s="271"/>
      <c r="AP267" s="271"/>
      <c r="AQ267" s="271"/>
      <c r="AR267" s="271"/>
      <c r="AS267" s="271"/>
      <c r="AT267" s="271"/>
      <c r="AU267" s="271"/>
      <c r="AV267" s="278"/>
    </row>
    <row r="268" spans="1:48">
      <c r="A268" s="271"/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8"/>
    </row>
    <row r="269" spans="1:48">
      <c r="A269" s="271"/>
      <c r="B269" s="271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1"/>
      <c r="AT269" s="271"/>
      <c r="AU269" s="271"/>
      <c r="AV269" s="278"/>
    </row>
    <row r="270" spans="1:48">
      <c r="A270" s="271"/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  <c r="AL270" s="271"/>
      <c r="AM270" s="271"/>
      <c r="AN270" s="271"/>
      <c r="AO270" s="271"/>
      <c r="AP270" s="271"/>
      <c r="AQ270" s="271"/>
      <c r="AR270" s="271"/>
      <c r="AS270" s="271"/>
      <c r="AT270" s="271"/>
      <c r="AU270" s="271"/>
      <c r="AV270" s="278"/>
    </row>
    <row r="271" spans="1:48">
      <c r="A271" s="271"/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8"/>
    </row>
    <row r="272" spans="1:48">
      <c r="A272" s="271"/>
      <c r="B272" s="271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8"/>
    </row>
    <row r="273" spans="1:48">
      <c r="A273" s="271"/>
      <c r="B273" s="271"/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8"/>
    </row>
    <row r="274" spans="1:48">
      <c r="A274" s="271"/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8"/>
    </row>
    <row r="275" spans="1:48">
      <c r="A275" s="271"/>
      <c r="B275" s="271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8"/>
    </row>
    <row r="276" spans="1:48">
      <c r="A276" s="271"/>
      <c r="B276" s="271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8"/>
    </row>
    <row r="277" spans="1:48">
      <c r="A277" s="271"/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  <c r="AL277" s="271"/>
      <c r="AM277" s="271"/>
      <c r="AN277" s="271"/>
      <c r="AO277" s="271"/>
      <c r="AP277" s="271"/>
      <c r="AQ277" s="271"/>
      <c r="AR277" s="271"/>
      <c r="AS277" s="271"/>
      <c r="AT277" s="271"/>
      <c r="AU277" s="271"/>
      <c r="AV277" s="278"/>
    </row>
    <row r="278" spans="1:48">
      <c r="A278" s="271"/>
      <c r="B278" s="271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  <c r="AL278" s="271"/>
      <c r="AM278" s="271"/>
      <c r="AN278" s="271"/>
      <c r="AO278" s="271"/>
      <c r="AP278" s="271"/>
      <c r="AQ278" s="271"/>
      <c r="AR278" s="271"/>
      <c r="AS278" s="271"/>
      <c r="AT278" s="271"/>
      <c r="AU278" s="271"/>
      <c r="AV278" s="278"/>
    </row>
    <row r="279" spans="1:48">
      <c r="A279" s="271"/>
      <c r="B279" s="271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  <c r="AL279" s="271"/>
      <c r="AM279" s="271"/>
      <c r="AN279" s="271"/>
      <c r="AO279" s="271"/>
      <c r="AP279" s="271"/>
      <c r="AQ279" s="271"/>
      <c r="AR279" s="271"/>
      <c r="AS279" s="271"/>
      <c r="AT279" s="271"/>
      <c r="AU279" s="271"/>
      <c r="AV279" s="278"/>
    </row>
    <row r="280" spans="1:48">
      <c r="A280" s="271"/>
      <c r="B280" s="271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  <c r="AL280" s="271"/>
      <c r="AM280" s="271"/>
      <c r="AN280" s="271"/>
      <c r="AO280" s="271"/>
      <c r="AP280" s="271"/>
      <c r="AQ280" s="271"/>
      <c r="AR280" s="271"/>
      <c r="AS280" s="271"/>
      <c r="AT280" s="271"/>
      <c r="AU280" s="271"/>
      <c r="AV280" s="278"/>
    </row>
    <row r="281" spans="1:48">
      <c r="A281" s="271"/>
      <c r="B281" s="271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8"/>
    </row>
    <row r="282" spans="1:48">
      <c r="A282" s="271"/>
      <c r="B282" s="271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1"/>
      <c r="AN282" s="271"/>
      <c r="AO282" s="271"/>
      <c r="AP282" s="271"/>
      <c r="AQ282" s="271"/>
      <c r="AR282" s="271"/>
      <c r="AS282" s="271"/>
      <c r="AT282" s="271"/>
      <c r="AU282" s="271"/>
      <c r="AV282" s="278"/>
    </row>
    <row r="283" spans="1:48">
      <c r="A283" s="271"/>
      <c r="B283" s="271"/>
      <c r="C283" s="271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1"/>
      <c r="AN283" s="271"/>
      <c r="AO283" s="271"/>
      <c r="AP283" s="271"/>
      <c r="AQ283" s="271"/>
      <c r="AR283" s="271"/>
      <c r="AS283" s="271"/>
      <c r="AT283" s="271"/>
      <c r="AU283" s="271"/>
      <c r="AV283" s="278"/>
    </row>
    <row r="284" spans="1:48">
      <c r="A284" s="271"/>
      <c r="B284" s="271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1"/>
      <c r="AR284" s="271"/>
      <c r="AS284" s="271"/>
      <c r="AT284" s="271"/>
      <c r="AU284" s="271"/>
      <c r="AV284" s="278"/>
    </row>
    <row r="285" spans="1:48">
      <c r="A285" s="271"/>
      <c r="B285" s="271"/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  <c r="AL285" s="271"/>
      <c r="AM285" s="271"/>
      <c r="AN285" s="271"/>
      <c r="AO285" s="271"/>
      <c r="AP285" s="271"/>
      <c r="AQ285" s="271"/>
      <c r="AR285" s="271"/>
      <c r="AS285" s="271"/>
      <c r="AT285" s="271"/>
      <c r="AU285" s="271"/>
      <c r="AV285" s="278"/>
    </row>
    <row r="286" spans="1:48">
      <c r="A286" s="271"/>
      <c r="B286" s="271"/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  <c r="AL286" s="271"/>
      <c r="AM286" s="271"/>
      <c r="AN286" s="271"/>
      <c r="AO286" s="271"/>
      <c r="AP286" s="271"/>
      <c r="AQ286" s="271"/>
      <c r="AR286" s="271"/>
      <c r="AS286" s="271"/>
      <c r="AT286" s="271"/>
      <c r="AU286" s="271"/>
      <c r="AV286" s="278"/>
    </row>
    <row r="287" spans="1:48">
      <c r="A287" s="271"/>
      <c r="B287" s="271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8"/>
    </row>
    <row r="288" spans="1:48">
      <c r="A288" s="271"/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  <c r="AL288" s="271"/>
      <c r="AM288" s="271"/>
      <c r="AN288" s="271"/>
      <c r="AO288" s="271"/>
      <c r="AP288" s="271"/>
      <c r="AQ288" s="271"/>
      <c r="AR288" s="271"/>
      <c r="AS288" s="271"/>
      <c r="AT288" s="271"/>
      <c r="AU288" s="271"/>
      <c r="AV288" s="278"/>
    </row>
    <row r="289" spans="1:48">
      <c r="A289" s="271"/>
      <c r="B289" s="271"/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271"/>
      <c r="AR289" s="271"/>
      <c r="AS289" s="271"/>
      <c r="AT289" s="271"/>
      <c r="AU289" s="271"/>
      <c r="AV289" s="278"/>
    </row>
    <row r="290" spans="1:48">
      <c r="A290" s="271"/>
      <c r="B290" s="271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271"/>
      <c r="AR290" s="271"/>
      <c r="AS290" s="271"/>
      <c r="AT290" s="271"/>
      <c r="AU290" s="271"/>
      <c r="AV290" s="278"/>
    </row>
    <row r="291" spans="1:48">
      <c r="A291" s="271"/>
      <c r="B291" s="271"/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271"/>
      <c r="AR291" s="271"/>
      <c r="AS291" s="271"/>
      <c r="AT291" s="271"/>
      <c r="AU291" s="271"/>
      <c r="AV291" s="278"/>
    </row>
    <row r="292" spans="1:48">
      <c r="A292" s="271"/>
      <c r="B292" s="271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8"/>
    </row>
    <row r="293" spans="1:48">
      <c r="A293" s="271"/>
      <c r="B293" s="271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8"/>
    </row>
    <row r="294" spans="1:48">
      <c r="A294" s="271"/>
      <c r="B294" s="271"/>
      <c r="C294" s="271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8"/>
    </row>
    <row r="295" spans="1:48">
      <c r="A295" s="271"/>
      <c r="B295" s="271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8"/>
    </row>
    <row r="296" spans="1:48">
      <c r="A296" s="271"/>
      <c r="B296" s="271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8"/>
    </row>
    <row r="297" spans="1:48">
      <c r="A297" s="271"/>
      <c r="B297" s="271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8"/>
    </row>
    <row r="298" spans="1:48">
      <c r="A298" s="271"/>
      <c r="B298" s="271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8"/>
    </row>
    <row r="299" spans="1:48">
      <c r="A299" s="271"/>
      <c r="B299" s="271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8"/>
    </row>
    <row r="300" spans="1:48">
      <c r="A300" s="271"/>
      <c r="B300" s="271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8"/>
    </row>
    <row r="301" spans="1:48">
      <c r="A301" s="271"/>
      <c r="B301" s="271"/>
      <c r="C301" s="271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8"/>
    </row>
    <row r="302" spans="1:48">
      <c r="A302" s="271"/>
      <c r="B302" s="271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8"/>
    </row>
    <row r="303" spans="1:48">
      <c r="A303" s="271"/>
      <c r="B303" s="271"/>
      <c r="C303" s="271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8"/>
    </row>
    <row r="304" spans="1:48">
      <c r="A304" s="271"/>
      <c r="B304" s="271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8"/>
    </row>
    <row r="305" spans="1:48">
      <c r="A305" s="271"/>
      <c r="B305" s="271"/>
      <c r="C305" s="271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8"/>
    </row>
    <row r="306" spans="1:48">
      <c r="A306" s="271"/>
      <c r="B306" s="271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8"/>
    </row>
    <row r="307" spans="1:48">
      <c r="A307" s="271"/>
      <c r="B307" s="271"/>
      <c r="C307" s="271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8"/>
    </row>
    <row r="308" spans="1:48">
      <c r="A308" s="271"/>
      <c r="B308" s="271"/>
      <c r="C308" s="271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8"/>
    </row>
    <row r="309" spans="1:48">
      <c r="A309" s="271"/>
      <c r="B309" s="271"/>
      <c r="C309" s="271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8"/>
    </row>
    <row r="310" spans="1:48">
      <c r="A310" s="271"/>
      <c r="B310" s="271"/>
      <c r="C310" s="271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8"/>
    </row>
    <row r="311" spans="1:48">
      <c r="A311" s="271"/>
      <c r="B311" s="271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8"/>
    </row>
    <row r="312" spans="1:48">
      <c r="A312" s="271"/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8"/>
    </row>
    <row r="313" spans="1:48">
      <c r="A313" s="271"/>
      <c r="B313" s="271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8"/>
    </row>
    <row r="314" spans="1:48">
      <c r="A314" s="271"/>
      <c r="B314" s="271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8"/>
    </row>
    <row r="315" spans="1:48">
      <c r="A315" s="271"/>
      <c r="B315" s="271"/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8"/>
    </row>
    <row r="316" spans="1:48">
      <c r="A316" s="271"/>
      <c r="B316" s="271"/>
      <c r="C316" s="271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8"/>
    </row>
    <row r="317" spans="1:48">
      <c r="A317" s="271"/>
      <c r="B317" s="271"/>
      <c r="C317" s="271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8"/>
    </row>
    <row r="318" spans="1:48">
      <c r="A318" s="271"/>
      <c r="B318" s="271"/>
      <c r="C318" s="271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8"/>
    </row>
    <row r="319" spans="1:48">
      <c r="A319" s="271"/>
      <c r="B319" s="271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8"/>
    </row>
    <row r="320" spans="1:48">
      <c r="A320" s="271"/>
      <c r="B320" s="271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8"/>
    </row>
    <row r="321" spans="1:48">
      <c r="A321" s="271"/>
      <c r="B321" s="271"/>
      <c r="C321" s="271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8"/>
    </row>
    <row r="322" spans="1:48">
      <c r="A322" s="271"/>
      <c r="B322" s="271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8"/>
    </row>
    <row r="323" spans="1:48">
      <c r="A323" s="271"/>
      <c r="B323" s="271"/>
      <c r="C323" s="271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8"/>
    </row>
    <row r="324" spans="1:48">
      <c r="A324" s="271"/>
      <c r="B324" s="271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8"/>
    </row>
    <row r="325" spans="1:48">
      <c r="A325" s="271"/>
      <c r="B325" s="271"/>
      <c r="C325" s="271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8"/>
    </row>
    <row r="326" spans="1:48">
      <c r="A326" s="271"/>
      <c r="B326" s="271"/>
      <c r="C326" s="271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8"/>
    </row>
    <row r="327" spans="1:48">
      <c r="A327" s="271"/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8"/>
    </row>
    <row r="328" spans="1:48">
      <c r="A328" s="271"/>
      <c r="B328" s="271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8"/>
    </row>
    <row r="329" spans="1:48">
      <c r="A329" s="271"/>
      <c r="B329" s="271"/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8"/>
    </row>
    <row r="330" spans="1:48">
      <c r="A330" s="271"/>
      <c r="B330" s="271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8"/>
    </row>
    <row r="331" spans="1:48">
      <c r="A331" s="271"/>
      <c r="B331" s="271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8"/>
    </row>
    <row r="332" spans="1:48">
      <c r="A332" s="271"/>
      <c r="B332" s="271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8"/>
    </row>
    <row r="333" spans="1:48">
      <c r="A333" s="271"/>
      <c r="B333" s="271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8"/>
    </row>
    <row r="334" spans="1:48">
      <c r="A334" s="271"/>
      <c r="B334" s="271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8"/>
    </row>
    <row r="335" spans="1:48">
      <c r="A335" s="271"/>
      <c r="B335" s="271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8"/>
    </row>
    <row r="336" spans="1:48">
      <c r="A336" s="271"/>
      <c r="B336" s="271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8"/>
    </row>
    <row r="337" spans="1:48">
      <c r="A337" s="271"/>
      <c r="B337" s="271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8"/>
    </row>
    <row r="338" spans="1:48">
      <c r="A338" s="271"/>
      <c r="B338" s="271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8"/>
    </row>
    <row r="339" spans="1:48">
      <c r="A339" s="271"/>
      <c r="B339" s="271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8"/>
    </row>
    <row r="340" spans="1:48">
      <c r="A340" s="271"/>
      <c r="B340" s="271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8"/>
    </row>
    <row r="341" spans="1:48">
      <c r="A341" s="271"/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8"/>
    </row>
    <row r="342" spans="1:48">
      <c r="A342" s="271"/>
      <c r="B342" s="271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8"/>
    </row>
    <row r="343" spans="1:48">
      <c r="A343" s="271"/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8"/>
    </row>
    <row r="344" spans="1:48">
      <c r="A344" s="271"/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8"/>
    </row>
    <row r="345" spans="1:48">
      <c r="A345" s="271"/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8"/>
    </row>
    <row r="346" spans="1:48">
      <c r="A346" s="271"/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8"/>
    </row>
    <row r="347" spans="1:48">
      <c r="A347" s="271"/>
      <c r="B347" s="271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8"/>
    </row>
    <row r="348" spans="1:48">
      <c r="A348" s="271"/>
      <c r="B348" s="271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8"/>
    </row>
    <row r="349" spans="1:48">
      <c r="A349" s="271"/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8"/>
    </row>
    <row r="350" spans="1:48">
      <c r="A350" s="271"/>
      <c r="B350" s="271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8"/>
    </row>
    <row r="351" spans="1:48">
      <c r="A351" s="271"/>
      <c r="B351" s="271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8"/>
    </row>
    <row r="352" spans="1:48">
      <c r="A352" s="271"/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8"/>
    </row>
    <row r="353" spans="1:48">
      <c r="A353" s="271"/>
      <c r="B353" s="271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8"/>
    </row>
    <row r="354" spans="1:48">
      <c r="A354" s="271"/>
      <c r="B354" s="271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8"/>
    </row>
    <row r="355" spans="1:48">
      <c r="A355" s="271"/>
      <c r="B355" s="271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8"/>
    </row>
    <row r="356" spans="1:48">
      <c r="A356" s="271"/>
      <c r="B356" s="271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8"/>
    </row>
    <row r="357" spans="1:48">
      <c r="A357" s="271"/>
      <c r="B357" s="271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8"/>
    </row>
    <row r="358" spans="1:48">
      <c r="A358" s="271"/>
      <c r="B358" s="271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8"/>
    </row>
    <row r="359" spans="1:48">
      <c r="A359" s="271"/>
      <c r="B359" s="271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8"/>
    </row>
    <row r="360" spans="1:48">
      <c r="A360" s="271"/>
      <c r="B360" s="271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8"/>
    </row>
    <row r="361" spans="1:48">
      <c r="A361" s="271"/>
      <c r="B361" s="271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8"/>
    </row>
    <row r="362" spans="1:48">
      <c r="A362" s="271"/>
      <c r="B362" s="271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8"/>
    </row>
    <row r="363" spans="1:48">
      <c r="A363" s="271"/>
      <c r="B363" s="271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8"/>
    </row>
    <row r="364" spans="1:48">
      <c r="A364" s="271"/>
      <c r="B364" s="271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8"/>
    </row>
    <row r="365" spans="1:48">
      <c r="A365" s="271"/>
      <c r="B365" s="271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8"/>
    </row>
    <row r="366" spans="1:48">
      <c r="A366" s="271"/>
      <c r="B366" s="271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8"/>
    </row>
    <row r="367" spans="1:48">
      <c r="A367" s="271"/>
      <c r="B367" s="271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8"/>
    </row>
    <row r="368" spans="1:48">
      <c r="A368" s="271"/>
      <c r="B368" s="271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8"/>
    </row>
    <row r="369" spans="1:48">
      <c r="A369" s="271"/>
      <c r="B369" s="271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8"/>
    </row>
    <row r="370" spans="1:48">
      <c r="A370" s="271"/>
      <c r="B370" s="271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8"/>
    </row>
    <row r="371" spans="1:48">
      <c r="A371" s="271"/>
      <c r="B371" s="271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8"/>
    </row>
    <row r="372" spans="1:48">
      <c r="A372" s="271"/>
      <c r="B372" s="271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8"/>
    </row>
    <row r="373" spans="1:48">
      <c r="A373" s="271"/>
      <c r="B373" s="271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8"/>
    </row>
    <row r="374" spans="1:48">
      <c r="A374" s="271"/>
      <c r="B374" s="271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8"/>
    </row>
    <row r="375" spans="1:48">
      <c r="A375" s="271"/>
      <c r="B375" s="271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8"/>
    </row>
    <row r="376" spans="1:48">
      <c r="A376" s="271"/>
      <c r="B376" s="271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8"/>
    </row>
    <row r="377" spans="1:48">
      <c r="A377" s="271"/>
      <c r="B377" s="271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8"/>
    </row>
    <row r="378" spans="1:48">
      <c r="A378" s="271"/>
      <c r="B378" s="271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8"/>
    </row>
    <row r="379" spans="1:48">
      <c r="A379" s="271"/>
      <c r="B379" s="271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8"/>
    </row>
    <row r="380" spans="1:48">
      <c r="A380" s="271"/>
      <c r="B380" s="271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8"/>
    </row>
    <row r="381" spans="1:48">
      <c r="A381" s="271"/>
      <c r="B381" s="271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8"/>
    </row>
    <row r="382" spans="1:48">
      <c r="A382" s="271"/>
      <c r="B382" s="271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8"/>
    </row>
    <row r="383" spans="1:48">
      <c r="A383" s="271"/>
      <c r="B383" s="271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8"/>
    </row>
    <row r="384" spans="1:48">
      <c r="A384" s="271"/>
      <c r="B384" s="271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8"/>
    </row>
    <row r="385" spans="1:48">
      <c r="A385" s="271"/>
      <c r="B385" s="271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8"/>
    </row>
    <row r="386" spans="1:48">
      <c r="A386" s="271"/>
      <c r="B386" s="271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8"/>
    </row>
    <row r="387" spans="1:48">
      <c r="A387" s="271"/>
      <c r="B387" s="271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8"/>
    </row>
    <row r="388" spans="1:48">
      <c r="A388" s="271"/>
      <c r="B388" s="271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8"/>
    </row>
    <row r="389" spans="1:48">
      <c r="A389" s="271"/>
      <c r="B389" s="271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8"/>
    </row>
    <row r="390" spans="1:48">
      <c r="A390" s="271"/>
      <c r="B390" s="271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8"/>
    </row>
    <row r="391" spans="1:48">
      <c r="A391" s="271"/>
      <c r="B391" s="271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8"/>
    </row>
    <row r="392" spans="1:48">
      <c r="A392" s="271"/>
      <c r="B392" s="271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8"/>
    </row>
    <row r="393" spans="1:48">
      <c r="A393" s="271"/>
      <c r="B393" s="271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8"/>
    </row>
    <row r="394" spans="1:48">
      <c r="A394" s="271"/>
      <c r="B394" s="271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8"/>
    </row>
    <row r="395" spans="1:48">
      <c r="A395" s="271"/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8"/>
    </row>
    <row r="396" spans="1:48">
      <c r="A396" s="271"/>
      <c r="B396" s="271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8"/>
    </row>
    <row r="397" spans="1:48">
      <c r="A397" s="271"/>
      <c r="B397" s="271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8"/>
    </row>
    <row r="398" spans="1:48">
      <c r="A398" s="271"/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8"/>
    </row>
    <row r="399" spans="1:48">
      <c r="A399" s="271"/>
      <c r="B399" s="271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8"/>
    </row>
    <row r="400" spans="1:48">
      <c r="A400" s="271"/>
      <c r="B400" s="271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8"/>
    </row>
    <row r="401" spans="1:48">
      <c r="A401" s="271"/>
      <c r="B401" s="271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8"/>
    </row>
    <row r="402" spans="1:48">
      <c r="A402" s="271"/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8"/>
    </row>
    <row r="403" spans="1:48">
      <c r="A403" s="271"/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8"/>
    </row>
    <row r="404" spans="1:48">
      <c r="A404" s="271"/>
      <c r="B404" s="271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8"/>
    </row>
    <row r="405" spans="1:48">
      <c r="A405" s="271"/>
      <c r="B405" s="271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8"/>
    </row>
    <row r="406" spans="1:48">
      <c r="A406" s="271"/>
      <c r="B406" s="271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8"/>
    </row>
    <row r="407" spans="1:48">
      <c r="A407" s="271"/>
      <c r="B407" s="271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8"/>
    </row>
    <row r="408" spans="1:48">
      <c r="A408" s="271"/>
      <c r="B408" s="271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8"/>
    </row>
    <row r="409" spans="1:48">
      <c r="A409" s="271"/>
      <c r="B409" s="271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8"/>
    </row>
    <row r="410" spans="1:48">
      <c r="A410" s="271"/>
      <c r="B410" s="271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8"/>
    </row>
    <row r="411" spans="1:48">
      <c r="A411" s="271"/>
      <c r="B411" s="271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8"/>
    </row>
    <row r="412" spans="1:48">
      <c r="A412" s="271"/>
      <c r="B412" s="271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8"/>
    </row>
    <row r="413" spans="1:48">
      <c r="A413" s="271"/>
      <c r="B413" s="271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8"/>
    </row>
    <row r="414" spans="1:48">
      <c r="A414" s="271"/>
      <c r="B414" s="271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8"/>
    </row>
    <row r="415" spans="1:48">
      <c r="A415" s="271"/>
      <c r="B415" s="271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1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8"/>
    </row>
    <row r="416" spans="1:48">
      <c r="A416" s="271"/>
      <c r="B416" s="271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8"/>
    </row>
    <row r="417" spans="1:48">
      <c r="A417" s="271"/>
      <c r="B417" s="271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1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8"/>
    </row>
    <row r="418" spans="1:48">
      <c r="A418" s="271"/>
      <c r="B418" s="271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1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8"/>
    </row>
    <row r="419" spans="1:48">
      <c r="A419" s="271"/>
      <c r="B419" s="271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1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8"/>
    </row>
    <row r="420" spans="1:48">
      <c r="A420" s="271"/>
      <c r="B420" s="271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8"/>
    </row>
    <row r="421" spans="1:48">
      <c r="A421" s="271"/>
      <c r="B421" s="271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1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8"/>
    </row>
    <row r="422" spans="1:48">
      <c r="A422" s="271"/>
      <c r="B422" s="271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1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8"/>
    </row>
    <row r="423" spans="1:48">
      <c r="A423" s="271"/>
      <c r="B423" s="271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1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8"/>
    </row>
    <row r="424" spans="1:48">
      <c r="A424" s="271"/>
      <c r="B424" s="271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1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8"/>
    </row>
    <row r="425" spans="1:48">
      <c r="A425" s="271"/>
      <c r="B425" s="271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1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8"/>
    </row>
    <row r="426" spans="1:48">
      <c r="A426" s="271"/>
      <c r="B426" s="271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1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8"/>
    </row>
    <row r="427" spans="1:48">
      <c r="A427" s="271"/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8"/>
    </row>
    <row r="428" spans="1:48">
      <c r="A428" s="271"/>
      <c r="B428" s="271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8"/>
    </row>
    <row r="429" spans="1:48">
      <c r="A429" s="271"/>
      <c r="B429" s="271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8"/>
    </row>
    <row r="430" spans="1:48">
      <c r="A430" s="271"/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8"/>
    </row>
    <row r="431" spans="1:48">
      <c r="A431" s="271"/>
      <c r="B431" s="271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1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8"/>
    </row>
    <row r="432" spans="1:48">
      <c r="A432" s="271"/>
      <c r="B432" s="271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1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8"/>
    </row>
    <row r="433" spans="1:48">
      <c r="A433" s="271"/>
      <c r="B433" s="271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1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8"/>
    </row>
    <row r="434" spans="1:48">
      <c r="A434" s="271"/>
      <c r="B434" s="271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1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8"/>
    </row>
    <row r="435" spans="1:48">
      <c r="A435" s="271"/>
      <c r="B435" s="271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8"/>
    </row>
    <row r="436" spans="1:48">
      <c r="A436" s="271"/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1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8"/>
    </row>
    <row r="437" spans="1:48">
      <c r="A437" s="271"/>
      <c r="B437" s="271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8"/>
    </row>
    <row r="438" spans="1:48">
      <c r="A438" s="271"/>
      <c r="B438" s="271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8"/>
    </row>
    <row r="439" spans="1:48">
      <c r="A439" s="271"/>
      <c r="B439" s="271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1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8"/>
    </row>
    <row r="440" spans="1:48">
      <c r="A440" s="271"/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1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8"/>
    </row>
    <row r="441" spans="1:48">
      <c r="A441" s="271"/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1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8"/>
    </row>
    <row r="442" spans="1:48">
      <c r="A442" s="271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8"/>
    </row>
    <row r="443" spans="1:48">
      <c r="A443" s="271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8"/>
    </row>
    <row r="444" spans="1:48">
      <c r="A444" s="271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8"/>
    </row>
    <row r="445" spans="1:48">
      <c r="A445" s="271"/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1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8"/>
    </row>
    <row r="446" spans="1:48">
      <c r="A446" s="271"/>
      <c r="B446" s="271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1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8"/>
    </row>
    <row r="447" spans="1:48">
      <c r="A447" s="271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8"/>
    </row>
    <row r="448" spans="1:48">
      <c r="A448" s="271"/>
      <c r="B448" s="271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1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8"/>
    </row>
    <row r="449" spans="1:48">
      <c r="A449" s="271"/>
      <c r="B449" s="271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1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8"/>
    </row>
    <row r="450" spans="1:48">
      <c r="A450" s="271"/>
      <c r="B450" s="271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1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8"/>
    </row>
    <row r="451" spans="1:48">
      <c r="A451" s="271"/>
      <c r="B451" s="271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1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8"/>
    </row>
    <row r="452" spans="1:48">
      <c r="A452" s="271"/>
      <c r="B452" s="271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1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8"/>
    </row>
    <row r="453" spans="1:48">
      <c r="A453" s="271"/>
      <c r="B453" s="271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1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8"/>
    </row>
    <row r="454" spans="1:48">
      <c r="A454" s="271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8"/>
    </row>
    <row r="455" spans="1:48">
      <c r="A455" s="271"/>
      <c r="B455" s="271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8"/>
    </row>
    <row r="456" spans="1:48">
      <c r="A456" s="271"/>
      <c r="B456" s="271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8"/>
    </row>
    <row r="457" spans="1:48">
      <c r="A457" s="271"/>
      <c r="B457" s="271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1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8"/>
    </row>
    <row r="458" spans="1:48">
      <c r="A458" s="271"/>
      <c r="B458" s="271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1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8"/>
    </row>
    <row r="459" spans="1:48">
      <c r="A459" s="271"/>
      <c r="B459" s="271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1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8"/>
    </row>
    <row r="460" spans="1:48">
      <c r="A460" s="271"/>
      <c r="B460" s="271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1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8"/>
    </row>
    <row r="461" spans="1:48">
      <c r="A461" s="271"/>
      <c r="B461" s="271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1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8"/>
    </row>
    <row r="462" spans="1:48">
      <c r="A462" s="271"/>
      <c r="B462" s="271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1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8"/>
    </row>
    <row r="463" spans="1:48">
      <c r="A463" s="271"/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1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8"/>
    </row>
    <row r="464" spans="1:48">
      <c r="A464" s="271"/>
      <c r="B464" s="271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1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8"/>
    </row>
    <row r="465" spans="1:48">
      <c r="A465" s="271"/>
      <c r="B465" s="271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1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8"/>
    </row>
    <row r="466" spans="1:48">
      <c r="A466" s="271"/>
      <c r="B466" s="271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1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8"/>
    </row>
    <row r="467" spans="1:48">
      <c r="A467" s="271"/>
      <c r="B467" s="271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1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8"/>
    </row>
    <row r="468" spans="1:48">
      <c r="A468" s="271"/>
      <c r="B468" s="271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1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8"/>
    </row>
    <row r="469" spans="1:48">
      <c r="A469" s="271"/>
      <c r="B469" s="271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8"/>
    </row>
    <row r="470" spans="1:48">
      <c r="A470" s="271"/>
      <c r="B470" s="271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1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8"/>
    </row>
    <row r="471" spans="1:48">
      <c r="A471" s="271"/>
      <c r="B471" s="271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1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8"/>
    </row>
    <row r="472" spans="1:48">
      <c r="A472" s="271"/>
      <c r="B472" s="271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8"/>
    </row>
    <row r="473" spans="1:48">
      <c r="A473" s="271"/>
      <c r="B473" s="271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1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8"/>
    </row>
    <row r="474" spans="1:48">
      <c r="A474" s="271"/>
      <c r="B474" s="271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1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8"/>
    </row>
    <row r="475" spans="1:48">
      <c r="A475" s="271"/>
      <c r="B475" s="271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1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8"/>
    </row>
    <row r="476" spans="1:48">
      <c r="A476" s="271"/>
      <c r="B476" s="271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1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8"/>
    </row>
    <row r="477" spans="1:48">
      <c r="A477" s="271"/>
      <c r="B477" s="271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1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8"/>
    </row>
    <row r="478" spans="1:48">
      <c r="A478" s="271"/>
      <c r="B478" s="271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1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8"/>
    </row>
    <row r="479" spans="1:48">
      <c r="A479" s="271"/>
      <c r="B479" s="271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1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8"/>
    </row>
    <row r="480" spans="1:48">
      <c r="A480" s="271"/>
      <c r="B480" s="271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1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8"/>
    </row>
    <row r="481" spans="1:48">
      <c r="A481" s="271"/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1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8"/>
    </row>
    <row r="482" spans="1:48">
      <c r="A482" s="271"/>
      <c r="B482" s="271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1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8"/>
    </row>
    <row r="483" spans="1:48">
      <c r="A483" s="271"/>
      <c r="B483" s="271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8"/>
    </row>
    <row r="484" spans="1:48">
      <c r="A484" s="271"/>
      <c r="B484" s="271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8"/>
    </row>
    <row r="485" spans="1:48">
      <c r="A485" s="271"/>
      <c r="B485" s="271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8"/>
    </row>
    <row r="486" spans="1:48">
      <c r="A486" s="271"/>
      <c r="B486" s="271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8"/>
    </row>
    <row r="487" spans="1:48">
      <c r="A487" s="271"/>
      <c r="B487" s="271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1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8"/>
    </row>
    <row r="488" spans="1:48">
      <c r="A488" s="271"/>
      <c r="B488" s="271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8"/>
    </row>
    <row r="489" spans="1:48">
      <c r="A489" s="271"/>
      <c r="B489" s="271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1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8"/>
    </row>
    <row r="490" spans="1:48">
      <c r="A490" s="271"/>
      <c r="B490" s="271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8"/>
    </row>
    <row r="491" spans="1:48">
      <c r="A491" s="271"/>
      <c r="B491" s="271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8"/>
    </row>
    <row r="492" spans="1:48">
      <c r="A492" s="271"/>
      <c r="B492" s="271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1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8"/>
    </row>
    <row r="493" spans="1:48">
      <c r="A493" s="271"/>
      <c r="B493" s="271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1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8"/>
    </row>
    <row r="494" spans="1:48">
      <c r="A494" s="271"/>
      <c r="B494" s="271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8"/>
    </row>
    <row r="495" spans="1:48">
      <c r="A495" s="271"/>
      <c r="B495" s="271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1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8"/>
    </row>
    <row r="496" spans="1:48">
      <c r="A496" s="271"/>
      <c r="B496" s="271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1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8"/>
    </row>
    <row r="497" spans="1:48">
      <c r="A497" s="271"/>
      <c r="B497" s="271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1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8"/>
    </row>
    <row r="498" spans="1:48">
      <c r="A498" s="271"/>
      <c r="B498" s="271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1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8"/>
    </row>
    <row r="499" spans="1:48">
      <c r="A499" s="271"/>
      <c r="B499" s="271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1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8"/>
    </row>
    <row r="500" spans="1:48">
      <c r="A500" s="271"/>
      <c r="B500" s="271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1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8"/>
    </row>
    <row r="501" spans="1:48">
      <c r="A501" s="271"/>
      <c r="B501" s="271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1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8"/>
    </row>
    <row r="502" spans="1:48">
      <c r="A502" s="271"/>
      <c r="B502" s="271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1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8"/>
    </row>
    <row r="503" spans="1:48">
      <c r="A503" s="271"/>
      <c r="B503" s="271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8"/>
    </row>
    <row r="504" spans="1:48">
      <c r="A504" s="271"/>
      <c r="B504" s="271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8"/>
    </row>
    <row r="505" spans="1:48">
      <c r="A505" s="271"/>
      <c r="B505" s="271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8"/>
    </row>
    <row r="506" spans="1:48">
      <c r="A506" s="271"/>
      <c r="B506" s="271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1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8"/>
    </row>
    <row r="507" spans="1:48">
      <c r="A507" s="271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8"/>
    </row>
    <row r="508" spans="1:48">
      <c r="A508" s="271"/>
      <c r="B508" s="271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1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8"/>
    </row>
    <row r="509" spans="1:48">
      <c r="A509" s="271"/>
      <c r="B509" s="271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1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8"/>
    </row>
    <row r="510" spans="1:48">
      <c r="A510" s="271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8"/>
    </row>
    <row r="511" spans="1:48">
      <c r="A511" s="271"/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1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8"/>
    </row>
    <row r="512" spans="1:48">
      <c r="A512" s="271"/>
      <c r="B512" s="271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1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8"/>
    </row>
    <row r="513" spans="1:48">
      <c r="A513" s="271"/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8"/>
    </row>
    <row r="514" spans="1:48">
      <c r="A514" s="271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8"/>
    </row>
    <row r="515" spans="1:48">
      <c r="A515" s="271"/>
      <c r="B515" s="271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8"/>
    </row>
    <row r="516" spans="1:48">
      <c r="A516" s="271"/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8"/>
    </row>
    <row r="517" spans="1:48">
      <c r="A517" s="271"/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1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8"/>
    </row>
    <row r="518" spans="1:48">
      <c r="A518" s="271"/>
      <c r="B518" s="271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1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8"/>
    </row>
    <row r="519" spans="1:48">
      <c r="A519" s="271"/>
      <c r="B519" s="271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1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8"/>
    </row>
    <row r="520" spans="1:48">
      <c r="A520" s="271"/>
      <c r="B520" s="271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1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8"/>
    </row>
    <row r="521" spans="1:48">
      <c r="A521" s="271"/>
      <c r="B521" s="271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1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8"/>
    </row>
    <row r="522" spans="1:48">
      <c r="A522" s="271"/>
      <c r="B522" s="271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8"/>
    </row>
    <row r="523" spans="1:48">
      <c r="A523" s="271"/>
      <c r="B523" s="271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1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8"/>
    </row>
    <row r="524" spans="1:48">
      <c r="A524" s="271"/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1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8"/>
    </row>
    <row r="525" spans="1:48">
      <c r="A525" s="271"/>
      <c r="B525" s="271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1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8"/>
    </row>
    <row r="526" spans="1:48">
      <c r="A526" s="271"/>
      <c r="B526" s="271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1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8"/>
    </row>
    <row r="527" spans="1:48">
      <c r="A527" s="271"/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1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8"/>
    </row>
    <row r="528" spans="1:48">
      <c r="A528" s="271"/>
      <c r="B528" s="271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1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8"/>
    </row>
    <row r="529" spans="1:48">
      <c r="A529" s="271"/>
      <c r="B529" s="271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1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8"/>
    </row>
    <row r="530" spans="1:48">
      <c r="A530" s="271"/>
      <c r="B530" s="271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1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8"/>
    </row>
    <row r="531" spans="1:48">
      <c r="A531" s="271"/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8"/>
    </row>
    <row r="532" spans="1:48">
      <c r="A532" s="271"/>
      <c r="B532" s="271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8"/>
    </row>
    <row r="533" spans="1:48">
      <c r="A533" s="271"/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8"/>
    </row>
    <row r="534" spans="1:48">
      <c r="A534" s="271"/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8"/>
    </row>
    <row r="535" spans="1:48">
      <c r="A535" s="271"/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8"/>
    </row>
    <row r="536" spans="1:48">
      <c r="A536" s="271"/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8"/>
    </row>
    <row r="537" spans="1:48">
      <c r="A537" s="271"/>
      <c r="B537" s="271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8"/>
    </row>
    <row r="538" spans="1:48">
      <c r="A538" s="271"/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8"/>
    </row>
    <row r="539" spans="1:48">
      <c r="A539" s="271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8"/>
    </row>
    <row r="540" spans="1:48">
      <c r="A540" s="271"/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8"/>
    </row>
    <row r="541" spans="1:48">
      <c r="A541" s="271"/>
      <c r="B541" s="271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8"/>
    </row>
    <row r="542" spans="1:48">
      <c r="A542" s="271"/>
      <c r="B542" s="271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8"/>
    </row>
    <row r="543" spans="1:48">
      <c r="A543" s="271"/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8"/>
    </row>
    <row r="544" spans="1:48">
      <c r="A544" s="271"/>
      <c r="B544" s="271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  <c r="AE544" s="271"/>
      <c r="AF544" s="271"/>
      <c r="AG544" s="271"/>
      <c r="AH544" s="271"/>
      <c r="AI544" s="271"/>
      <c r="AJ544" s="271"/>
      <c r="AK544" s="271"/>
      <c r="AL544" s="271"/>
      <c r="AM544" s="271"/>
      <c r="AN544" s="271"/>
      <c r="AO544" s="271"/>
      <c r="AP544" s="271"/>
      <c r="AQ544" s="271"/>
      <c r="AR544" s="271"/>
      <c r="AS544" s="271"/>
      <c r="AT544" s="271"/>
      <c r="AU544" s="271"/>
      <c r="AV544" s="278"/>
    </row>
    <row r="545" spans="1:48">
      <c r="A545" s="271"/>
      <c r="B545" s="271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  <c r="AE545" s="271"/>
      <c r="AF545" s="271"/>
      <c r="AG545" s="271"/>
      <c r="AH545" s="271"/>
      <c r="AI545" s="271"/>
      <c r="AJ545" s="271"/>
      <c r="AK545" s="271"/>
      <c r="AL545" s="271"/>
      <c r="AM545" s="271"/>
      <c r="AN545" s="271"/>
      <c r="AO545" s="271"/>
      <c r="AP545" s="271"/>
      <c r="AQ545" s="271"/>
      <c r="AR545" s="271"/>
      <c r="AS545" s="271"/>
      <c r="AT545" s="271"/>
      <c r="AU545" s="271"/>
      <c r="AV545" s="278"/>
    </row>
    <row r="546" spans="1:48">
      <c r="A546" s="271"/>
      <c r="B546" s="271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1"/>
      <c r="Z546" s="271"/>
      <c r="AA546" s="271"/>
      <c r="AB546" s="271"/>
      <c r="AC546" s="271"/>
      <c r="AD546" s="271"/>
      <c r="AE546" s="271"/>
      <c r="AF546" s="271"/>
      <c r="AG546" s="271"/>
      <c r="AH546" s="271"/>
      <c r="AI546" s="271"/>
      <c r="AJ546" s="271"/>
      <c r="AK546" s="271"/>
      <c r="AL546" s="271"/>
      <c r="AM546" s="271"/>
      <c r="AN546" s="271"/>
      <c r="AO546" s="271"/>
      <c r="AP546" s="271"/>
      <c r="AQ546" s="271"/>
      <c r="AR546" s="271"/>
      <c r="AS546" s="271"/>
      <c r="AT546" s="271"/>
      <c r="AU546" s="271"/>
      <c r="AV546" s="278"/>
    </row>
  </sheetData>
  <mergeCells count="33">
    <mergeCell ref="A34:AV34"/>
    <mergeCell ref="AW4:AW7"/>
    <mergeCell ref="B5:B6"/>
    <mergeCell ref="D5:F5"/>
    <mergeCell ref="G5:G6"/>
    <mergeCell ref="I5:K5"/>
    <mergeCell ref="L5:L6"/>
    <mergeCell ref="N5:P5"/>
    <mergeCell ref="R5:R6"/>
    <mergeCell ref="T5:V5"/>
    <mergeCell ref="W5:W6"/>
    <mergeCell ref="AB4:AF4"/>
    <mergeCell ref="AB5:AB6"/>
    <mergeCell ref="AL4:AP4"/>
    <mergeCell ref="AQ4:AU4"/>
    <mergeCell ref="AN5:AP5"/>
    <mergeCell ref="AD5:AF5"/>
    <mergeCell ref="A1:AV1"/>
    <mergeCell ref="A2:AV2"/>
    <mergeCell ref="A4:A7"/>
    <mergeCell ref="B4:F4"/>
    <mergeCell ref="G4:K4"/>
    <mergeCell ref="L4:P4"/>
    <mergeCell ref="R4:V4"/>
    <mergeCell ref="W4:AA4"/>
    <mergeCell ref="AV4:AV7"/>
    <mergeCell ref="Y5:AA5"/>
    <mergeCell ref="AG4:AK4"/>
    <mergeCell ref="AG5:AG6"/>
    <mergeCell ref="AL5:AL6"/>
    <mergeCell ref="AI5:AK5"/>
    <mergeCell ref="AS5:AU5"/>
    <mergeCell ref="AQ5:AQ6"/>
  </mergeCells>
  <pageMargins left="0.7" right="0.7" top="0.75" bottom="0.75" header="0.3" footer="0.3"/>
  <pageSetup paperSize="9" orientation="portrait" horizontalDpi="4294967295" verticalDpi="4294967295" r:id="rId1"/>
  <ignoredErrors>
    <ignoredError sqref="W8 Z8:AA8 R8 T9:T19 T21:T33 Y21:Y33 Y9:Y19 AD9:AD19 AI9:AI19" formulaRange="1"/>
    <ignoredError sqref="T20" formula="1" formulaRange="1"/>
    <ignoredError sqref="U20:Z20 AD20 AI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AP41"/>
  <sheetViews>
    <sheetView topLeftCell="A10" zoomScale="87" zoomScaleNormal="87" workbookViewId="0">
      <selection activeCell="AD9" sqref="AD9"/>
    </sheetView>
  </sheetViews>
  <sheetFormatPr defaultColWidth="9.140625" defaultRowHeight="15"/>
  <cols>
    <col min="1" max="1" width="26.7109375" style="1" customWidth="1"/>
    <col min="2" max="13" width="9.140625" style="1" hidden="1" customWidth="1"/>
    <col min="14" max="28" width="9.140625" style="1" customWidth="1"/>
    <col min="29" max="30" width="9.42578125" style="1" customWidth="1"/>
    <col min="31" max="31" width="9.28515625" style="1" customWidth="1"/>
    <col min="32" max="32" width="35.140625" style="1" customWidth="1"/>
    <col min="33" max="33" width="10.7109375" style="1" customWidth="1"/>
    <col min="34" max="34" width="9.140625" style="1"/>
    <col min="35" max="35" width="22.140625" style="1" bestFit="1" customWidth="1"/>
    <col min="36" max="16384" width="9.140625" style="1"/>
  </cols>
  <sheetData>
    <row r="1" spans="1:42" ht="21">
      <c r="A1" s="701" t="s">
        <v>650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</row>
    <row r="2" spans="1:42" ht="21.75" customHeight="1">
      <c r="A2" s="689" t="s">
        <v>651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90"/>
      <c r="R2" s="690"/>
      <c r="S2" s="690"/>
      <c r="T2" s="690"/>
      <c r="U2" s="690"/>
      <c r="V2" s="690"/>
      <c r="W2" s="691"/>
      <c r="X2" s="691"/>
      <c r="Y2" s="691"/>
      <c r="Z2" s="692"/>
      <c r="AA2" s="692"/>
      <c r="AB2" s="692"/>
      <c r="AC2" s="689"/>
      <c r="AD2" s="689"/>
      <c r="AE2" s="689"/>
      <c r="AF2" s="689"/>
      <c r="AI2" s="2" t="s">
        <v>58</v>
      </c>
    </row>
    <row r="3" spans="1:42" ht="17.25" customHeight="1">
      <c r="A3" s="693" t="s">
        <v>59</v>
      </c>
      <c r="B3" s="703">
        <v>2014</v>
      </c>
      <c r="C3" s="703"/>
      <c r="D3" s="704"/>
      <c r="E3" s="707">
        <v>2015</v>
      </c>
      <c r="F3" s="708"/>
      <c r="G3" s="709"/>
      <c r="H3" s="713">
        <v>2016</v>
      </c>
      <c r="I3" s="714"/>
      <c r="J3" s="715"/>
      <c r="K3" s="707">
        <v>2017</v>
      </c>
      <c r="L3" s="708"/>
      <c r="M3" s="709"/>
      <c r="N3" s="707">
        <v>2018</v>
      </c>
      <c r="O3" s="708"/>
      <c r="P3" s="709"/>
      <c r="Q3" s="707">
        <v>2019</v>
      </c>
      <c r="R3" s="708"/>
      <c r="S3" s="709"/>
      <c r="T3" s="707">
        <v>2020</v>
      </c>
      <c r="U3" s="721"/>
      <c r="V3" s="709"/>
      <c r="W3" s="707">
        <v>2021</v>
      </c>
      <c r="X3" s="721"/>
      <c r="Y3" s="709"/>
      <c r="Z3" s="707">
        <v>2022</v>
      </c>
      <c r="AA3" s="721"/>
      <c r="AB3" s="709"/>
      <c r="AC3" s="719" t="s">
        <v>60</v>
      </c>
      <c r="AD3" s="720"/>
      <c r="AE3" s="720"/>
      <c r="AF3" s="686" t="s">
        <v>2</v>
      </c>
    </row>
    <row r="4" spans="1:42" ht="16.5" customHeight="1">
      <c r="A4" s="702"/>
      <c r="B4" s="705"/>
      <c r="C4" s="705"/>
      <c r="D4" s="706"/>
      <c r="E4" s="710"/>
      <c r="F4" s="711"/>
      <c r="G4" s="712"/>
      <c r="H4" s="716"/>
      <c r="I4" s="717"/>
      <c r="J4" s="718"/>
      <c r="K4" s="710"/>
      <c r="L4" s="711"/>
      <c r="M4" s="712"/>
      <c r="N4" s="710"/>
      <c r="O4" s="711"/>
      <c r="P4" s="712"/>
      <c r="Q4" s="710"/>
      <c r="R4" s="711"/>
      <c r="S4" s="712"/>
      <c r="T4" s="710"/>
      <c r="U4" s="711"/>
      <c r="V4" s="712"/>
      <c r="W4" s="710"/>
      <c r="X4" s="711"/>
      <c r="Y4" s="712"/>
      <c r="Z4" s="710"/>
      <c r="AA4" s="711"/>
      <c r="AB4" s="712"/>
      <c r="AC4" s="700" t="s">
        <v>589</v>
      </c>
      <c r="AD4" s="700"/>
      <c r="AE4" s="700"/>
      <c r="AF4" s="698"/>
      <c r="AI4" s="3"/>
      <c r="AJ4" s="3"/>
      <c r="AK4" s="3"/>
      <c r="AL4" s="3"/>
      <c r="AM4" s="3"/>
      <c r="AN4" s="3"/>
    </row>
    <row r="5" spans="1:42" ht="18.75">
      <c r="A5" s="702"/>
      <c r="B5" s="49" t="s">
        <v>61</v>
      </c>
      <c r="C5" s="49" t="s">
        <v>62</v>
      </c>
      <c r="D5" s="50" t="s">
        <v>63</v>
      </c>
      <c r="E5" s="51" t="s">
        <v>61</v>
      </c>
      <c r="F5" s="49" t="s">
        <v>62</v>
      </c>
      <c r="G5" s="50" t="s">
        <v>63</v>
      </c>
      <c r="H5" s="51" t="s">
        <v>61</v>
      </c>
      <c r="I5" s="49" t="s">
        <v>62</v>
      </c>
      <c r="J5" s="50" t="s">
        <v>63</v>
      </c>
      <c r="K5" s="51" t="s">
        <v>61</v>
      </c>
      <c r="L5" s="49" t="s">
        <v>62</v>
      </c>
      <c r="M5" s="50" t="s">
        <v>63</v>
      </c>
      <c r="N5" s="51" t="s">
        <v>61</v>
      </c>
      <c r="O5" s="49" t="s">
        <v>62</v>
      </c>
      <c r="P5" s="50" t="s">
        <v>63</v>
      </c>
      <c r="Q5" s="51" t="s">
        <v>61</v>
      </c>
      <c r="R5" s="49" t="s">
        <v>62</v>
      </c>
      <c r="S5" s="50" t="s">
        <v>63</v>
      </c>
      <c r="T5" s="51" t="s">
        <v>61</v>
      </c>
      <c r="U5" s="530" t="s">
        <v>62</v>
      </c>
      <c r="V5" s="50" t="s">
        <v>63</v>
      </c>
      <c r="W5" s="51" t="s">
        <v>61</v>
      </c>
      <c r="X5" s="530" t="s">
        <v>62</v>
      </c>
      <c r="Y5" s="50" t="s">
        <v>63</v>
      </c>
      <c r="Z5" s="51" t="s">
        <v>61</v>
      </c>
      <c r="AA5" s="530" t="s">
        <v>62</v>
      </c>
      <c r="AB5" s="50" t="s">
        <v>63</v>
      </c>
      <c r="AC5" s="530" t="s">
        <v>61</v>
      </c>
      <c r="AD5" s="49" t="s">
        <v>62</v>
      </c>
      <c r="AE5" s="49" t="s">
        <v>63</v>
      </c>
      <c r="AF5" s="698"/>
      <c r="AI5" s="3"/>
      <c r="AJ5" s="3"/>
      <c r="AK5" s="3"/>
      <c r="AL5" s="3"/>
      <c r="AM5" s="3"/>
      <c r="AN5" s="3"/>
    </row>
    <row r="6" spans="1:42" ht="13.5" customHeight="1">
      <c r="A6" s="694"/>
      <c r="B6" s="517" t="s">
        <v>64</v>
      </c>
      <c r="C6" s="517" t="s">
        <v>65</v>
      </c>
      <c r="D6" s="52" t="s">
        <v>66</v>
      </c>
      <c r="E6" s="53" t="s">
        <v>64</v>
      </c>
      <c r="F6" s="517" t="s">
        <v>65</v>
      </c>
      <c r="G6" s="52" t="s">
        <v>66</v>
      </c>
      <c r="H6" s="53" t="s">
        <v>64</v>
      </c>
      <c r="I6" s="517" t="s">
        <v>65</v>
      </c>
      <c r="J6" s="52" t="s">
        <v>66</v>
      </c>
      <c r="K6" s="53" t="s">
        <v>64</v>
      </c>
      <c r="L6" s="517" t="s">
        <v>65</v>
      </c>
      <c r="M6" s="52" t="s">
        <v>66</v>
      </c>
      <c r="N6" s="53" t="s">
        <v>64</v>
      </c>
      <c r="O6" s="517" t="s">
        <v>65</v>
      </c>
      <c r="P6" s="52" t="s">
        <v>66</v>
      </c>
      <c r="Q6" s="53" t="s">
        <v>64</v>
      </c>
      <c r="R6" s="517" t="s">
        <v>65</v>
      </c>
      <c r="S6" s="52" t="s">
        <v>66</v>
      </c>
      <c r="T6" s="53" t="s">
        <v>64</v>
      </c>
      <c r="U6" s="517" t="s">
        <v>65</v>
      </c>
      <c r="V6" s="52" t="s">
        <v>66</v>
      </c>
      <c r="W6" s="53" t="s">
        <v>64</v>
      </c>
      <c r="X6" s="517" t="s">
        <v>65</v>
      </c>
      <c r="Y6" s="52" t="s">
        <v>66</v>
      </c>
      <c r="Z6" s="53" t="s">
        <v>64</v>
      </c>
      <c r="AA6" s="517" t="s">
        <v>65</v>
      </c>
      <c r="AB6" s="52" t="s">
        <v>66</v>
      </c>
      <c r="AC6" s="517" t="s">
        <v>64</v>
      </c>
      <c r="AD6" s="517" t="s">
        <v>65</v>
      </c>
      <c r="AE6" s="517" t="s">
        <v>66</v>
      </c>
      <c r="AF6" s="699"/>
      <c r="AI6" s="3"/>
      <c r="AJ6" s="3"/>
      <c r="AK6" s="3"/>
      <c r="AL6" s="3"/>
      <c r="AM6" s="3"/>
      <c r="AN6" s="3"/>
    </row>
    <row r="7" spans="1:42" s="58" customFormat="1" ht="15.75">
      <c r="A7" s="8" t="s">
        <v>4</v>
      </c>
      <c r="B7" s="54">
        <f>SUM(C7:D7)</f>
        <v>18193</v>
      </c>
      <c r="C7" s="55">
        <f t="shared" ref="C7:J7" si="0">SUM(C8:C19)</f>
        <v>12660</v>
      </c>
      <c r="D7" s="56">
        <f t="shared" si="0"/>
        <v>5533</v>
      </c>
      <c r="E7" s="57">
        <f t="shared" si="0"/>
        <v>16362</v>
      </c>
      <c r="F7" s="55">
        <f t="shared" si="0"/>
        <v>11039</v>
      </c>
      <c r="G7" s="55">
        <f t="shared" si="0"/>
        <v>5323</v>
      </c>
      <c r="H7" s="57">
        <f>SUM(H8:H19)</f>
        <v>16287</v>
      </c>
      <c r="I7" s="55">
        <f t="shared" si="0"/>
        <v>11481</v>
      </c>
      <c r="J7" s="55">
        <f t="shared" si="0"/>
        <v>4806</v>
      </c>
      <c r="K7" s="57">
        <f t="shared" ref="K7:Y7" si="1">SUM(K8:K19)</f>
        <v>15535</v>
      </c>
      <c r="L7" s="55">
        <f t="shared" si="1"/>
        <v>10930</v>
      </c>
      <c r="M7" s="55">
        <f t="shared" si="1"/>
        <v>4605</v>
      </c>
      <c r="N7" s="57">
        <f t="shared" si="1"/>
        <v>14811</v>
      </c>
      <c r="O7" s="55">
        <f t="shared" si="1"/>
        <v>10203</v>
      </c>
      <c r="P7" s="55">
        <f t="shared" si="1"/>
        <v>4608</v>
      </c>
      <c r="Q7" s="57">
        <f t="shared" si="1"/>
        <v>16480</v>
      </c>
      <c r="R7" s="55">
        <f t="shared" si="1"/>
        <v>11459</v>
      </c>
      <c r="S7" s="55">
        <f t="shared" si="1"/>
        <v>5021</v>
      </c>
      <c r="T7" s="57">
        <f t="shared" si="1"/>
        <v>12787</v>
      </c>
      <c r="U7" s="55">
        <f t="shared" si="1"/>
        <v>7852</v>
      </c>
      <c r="V7" s="531">
        <f t="shared" si="1"/>
        <v>4935</v>
      </c>
      <c r="W7" s="57">
        <f t="shared" si="1"/>
        <v>14143</v>
      </c>
      <c r="X7" s="55">
        <f t="shared" si="1"/>
        <v>10188</v>
      </c>
      <c r="Y7" s="531">
        <f t="shared" si="1"/>
        <v>3955</v>
      </c>
      <c r="Z7" s="57">
        <f>SUM(Z8:Z19)</f>
        <v>13543</v>
      </c>
      <c r="AA7" s="55">
        <f>SUM(AA8:AA19)</f>
        <v>9478</v>
      </c>
      <c r="AB7" s="531">
        <f>SUM(AB8:AB19)</f>
        <v>4065</v>
      </c>
      <c r="AC7" s="642">
        <f>(Z7-W7)/W7*100</f>
        <v>-4.2423813900869689</v>
      </c>
      <c r="AD7" s="643">
        <f>(AA7-X7)/X7*100</f>
        <v>-6.9689831173930115</v>
      </c>
      <c r="AE7" s="643">
        <f>(AB7-Y7)/Y7*100</f>
        <v>2.781289506953224</v>
      </c>
      <c r="AF7" s="461" t="s">
        <v>5</v>
      </c>
      <c r="AH7" s="59"/>
      <c r="AI7" s="60"/>
      <c r="AJ7" s="60"/>
      <c r="AK7" s="59"/>
      <c r="AL7" s="60"/>
      <c r="AM7" s="60"/>
      <c r="AN7" s="8"/>
      <c r="AO7" s="8"/>
      <c r="AP7" s="8"/>
    </row>
    <row r="8" spans="1:42" ht="18.75">
      <c r="A8" s="83" t="s">
        <v>3</v>
      </c>
      <c r="B8" s="76">
        <f>SUM(C8:D8)</f>
        <v>5080</v>
      </c>
      <c r="C8" s="77">
        <v>3662</v>
      </c>
      <c r="D8" s="84">
        <v>1418</v>
      </c>
      <c r="E8" s="85">
        <v>3994</v>
      </c>
      <c r="F8" s="61">
        <v>2816</v>
      </c>
      <c r="G8" s="62">
        <v>1178</v>
      </c>
      <c r="H8" s="63">
        <f>I8+J8</f>
        <v>3616</v>
      </c>
      <c r="I8" s="61">
        <v>2596</v>
      </c>
      <c r="J8" s="62">
        <v>1020</v>
      </c>
      <c r="K8" s="86">
        <f>SUM(L8:M8)</f>
        <v>3503</v>
      </c>
      <c r="L8" s="87">
        <v>2509</v>
      </c>
      <c r="M8" s="88">
        <v>994</v>
      </c>
      <c r="N8" s="86">
        <f>SUM(O8:P8)</f>
        <v>3270</v>
      </c>
      <c r="O8" s="87">
        <v>2141</v>
      </c>
      <c r="P8" s="88">
        <v>1129</v>
      </c>
      <c r="Q8" s="86">
        <f>SUM(R8:S8)</f>
        <v>4554</v>
      </c>
      <c r="R8" s="61">
        <v>3289</v>
      </c>
      <c r="S8" s="62">
        <v>1265</v>
      </c>
      <c r="T8" s="86">
        <f>SUM(U8:V8)</f>
        <v>3581</v>
      </c>
      <c r="U8" s="61">
        <v>2341</v>
      </c>
      <c r="V8" s="62">
        <v>1240</v>
      </c>
      <c r="W8" s="86">
        <f>SUM(X8:Y8)</f>
        <v>4662</v>
      </c>
      <c r="X8" s="61">
        <v>3841</v>
      </c>
      <c r="Y8" s="62">
        <v>821</v>
      </c>
      <c r="Z8" s="86">
        <f>SUM(AA8:AB8)</f>
        <v>3982</v>
      </c>
      <c r="AA8" s="61">
        <v>3030</v>
      </c>
      <c r="AB8" s="62">
        <v>952</v>
      </c>
      <c r="AC8" s="644">
        <f t="shared" ref="AC8:AC19" si="2">(Z8-W8)/W8*100</f>
        <v>-14.586014586014587</v>
      </c>
      <c r="AD8" s="458">
        <f>(AA8-X8)/X8*100</f>
        <v>-21.114293152824786</v>
      </c>
      <c r="AE8" s="458">
        <f t="shared" ref="AE8:AE19" si="3">(AB8-Y8)/Y8*100</f>
        <v>15.956151035322778</v>
      </c>
      <c r="AF8" s="23" t="s">
        <v>7</v>
      </c>
      <c r="AG8" s="17"/>
      <c r="AH8" s="59"/>
      <c r="AI8" s="60"/>
      <c r="AJ8" s="60"/>
      <c r="AK8" s="59"/>
      <c r="AL8" s="60"/>
      <c r="AM8" s="60"/>
      <c r="AN8" s="8"/>
      <c r="AO8" s="8"/>
      <c r="AP8" s="8"/>
    </row>
    <row r="9" spans="1:42" ht="18.75">
      <c r="A9" s="83" t="s">
        <v>22</v>
      </c>
      <c r="B9" s="55">
        <f t="shared" ref="B9:B29" si="4">SUM(C9:D9)</f>
        <v>2137</v>
      </c>
      <c r="C9" s="61">
        <v>1993</v>
      </c>
      <c r="D9" s="62">
        <v>144</v>
      </c>
      <c r="E9" s="63">
        <v>2044</v>
      </c>
      <c r="F9" s="61">
        <v>1921</v>
      </c>
      <c r="G9" s="62">
        <v>123</v>
      </c>
      <c r="H9" s="63">
        <f t="shared" ref="H9:H30" si="5">I9+J9</f>
        <v>2242</v>
      </c>
      <c r="I9" s="61">
        <v>2061</v>
      </c>
      <c r="J9" s="62">
        <v>181</v>
      </c>
      <c r="K9" s="86">
        <f t="shared" ref="K9:K18" si="6">SUM(L9:M9)</f>
        <v>2105</v>
      </c>
      <c r="L9" s="87">
        <v>1926</v>
      </c>
      <c r="M9" s="88">
        <v>179</v>
      </c>
      <c r="N9" s="86">
        <f t="shared" ref="N9:N18" si="7">SUM(O9:P9)</f>
        <v>2007</v>
      </c>
      <c r="O9" s="87">
        <v>1849</v>
      </c>
      <c r="P9" s="88">
        <v>158</v>
      </c>
      <c r="Q9" s="86">
        <f t="shared" ref="Q9:Q18" si="8">SUM(R9:S9)</f>
        <v>2324</v>
      </c>
      <c r="R9" s="61">
        <v>2132</v>
      </c>
      <c r="S9" s="62">
        <v>192</v>
      </c>
      <c r="T9" s="86">
        <f t="shared" ref="T9:T18" si="9">SUM(U9:V9)</f>
        <v>1390</v>
      </c>
      <c r="U9" s="61">
        <v>1269</v>
      </c>
      <c r="V9" s="62">
        <v>121</v>
      </c>
      <c r="W9" s="86">
        <f t="shared" ref="W9:W18" si="10">SUM(X9:Y9)</f>
        <v>1553</v>
      </c>
      <c r="X9" s="61">
        <v>1426</v>
      </c>
      <c r="Y9" s="62">
        <v>127</v>
      </c>
      <c r="Z9" s="86">
        <f t="shared" ref="Z9:Z18" si="11">SUM(AA9:AB9)</f>
        <v>1618</v>
      </c>
      <c r="AA9" s="61">
        <v>1469</v>
      </c>
      <c r="AB9" s="62">
        <v>149</v>
      </c>
      <c r="AC9" s="644">
        <f t="shared" si="2"/>
        <v>4.1854475209272382</v>
      </c>
      <c r="AD9" s="458">
        <f t="shared" ref="AD9:AD19" si="12">(AA9-X9)/X9*100</f>
        <v>3.0154277699859748</v>
      </c>
      <c r="AE9" s="458">
        <f t="shared" si="3"/>
        <v>17.322834645669293</v>
      </c>
      <c r="AF9" s="23" t="s">
        <v>67</v>
      </c>
      <c r="AG9" s="17"/>
      <c r="AH9" s="59"/>
      <c r="AI9" s="60"/>
      <c r="AJ9" s="60"/>
      <c r="AK9" s="59"/>
      <c r="AL9" s="60"/>
      <c r="AM9" s="60"/>
      <c r="AN9" s="8"/>
      <c r="AO9" s="8"/>
      <c r="AP9" s="8"/>
    </row>
    <row r="10" spans="1:42" ht="18.75">
      <c r="A10" s="83" t="s">
        <v>8</v>
      </c>
      <c r="B10" s="55">
        <f t="shared" si="4"/>
        <v>3140</v>
      </c>
      <c r="C10" s="61">
        <v>1906</v>
      </c>
      <c r="D10" s="62">
        <v>1234</v>
      </c>
      <c r="E10" s="63">
        <v>2079</v>
      </c>
      <c r="F10" s="61">
        <v>1170</v>
      </c>
      <c r="G10" s="62">
        <v>909</v>
      </c>
      <c r="H10" s="63">
        <f t="shared" si="5"/>
        <v>2375</v>
      </c>
      <c r="I10" s="61">
        <v>1369</v>
      </c>
      <c r="J10" s="62">
        <v>1006</v>
      </c>
      <c r="K10" s="86">
        <f t="shared" si="6"/>
        <v>2038</v>
      </c>
      <c r="L10" s="87">
        <v>1167</v>
      </c>
      <c r="M10" s="88">
        <v>871</v>
      </c>
      <c r="N10" s="86">
        <f t="shared" si="7"/>
        <v>2230</v>
      </c>
      <c r="O10" s="87">
        <v>1390</v>
      </c>
      <c r="P10" s="88">
        <v>840</v>
      </c>
      <c r="Q10" s="86">
        <f t="shared" si="8"/>
        <v>2188</v>
      </c>
      <c r="R10" s="61">
        <v>1102</v>
      </c>
      <c r="S10" s="62">
        <v>1086</v>
      </c>
      <c r="T10" s="86">
        <f t="shared" si="9"/>
        <v>1425</v>
      </c>
      <c r="U10" s="61">
        <v>482</v>
      </c>
      <c r="V10" s="62">
        <v>943</v>
      </c>
      <c r="W10" s="86">
        <f t="shared" si="10"/>
        <v>1440</v>
      </c>
      <c r="X10" s="61">
        <v>864</v>
      </c>
      <c r="Y10" s="62">
        <v>576</v>
      </c>
      <c r="Z10" s="86">
        <f t="shared" si="11"/>
        <v>1429</v>
      </c>
      <c r="AA10" s="61">
        <v>784</v>
      </c>
      <c r="AB10" s="62">
        <v>645</v>
      </c>
      <c r="AC10" s="644">
        <f t="shared" si="2"/>
        <v>-0.76388888888888884</v>
      </c>
      <c r="AD10" s="458">
        <f t="shared" si="12"/>
        <v>-9.2592592592592595</v>
      </c>
      <c r="AE10" s="458">
        <f t="shared" si="3"/>
        <v>11.979166666666668</v>
      </c>
      <c r="AF10" s="23" t="s">
        <v>12</v>
      </c>
      <c r="AG10" s="17"/>
      <c r="AH10" s="59"/>
      <c r="AI10" s="60"/>
      <c r="AJ10" s="60"/>
      <c r="AK10" s="59"/>
      <c r="AL10" s="60"/>
      <c r="AM10" s="60"/>
      <c r="AN10" s="8"/>
      <c r="AO10" s="8"/>
      <c r="AP10" s="8"/>
    </row>
    <row r="11" spans="1:42" ht="18.75">
      <c r="A11" s="83" t="s">
        <v>36</v>
      </c>
      <c r="B11" s="55">
        <f t="shared" si="4"/>
        <v>2014</v>
      </c>
      <c r="C11" s="61">
        <v>1611</v>
      </c>
      <c r="D11" s="62">
        <v>403</v>
      </c>
      <c r="E11" s="63">
        <v>1712</v>
      </c>
      <c r="F11" s="61">
        <v>1289</v>
      </c>
      <c r="G11" s="62">
        <v>423</v>
      </c>
      <c r="H11" s="63">
        <f t="shared" si="5"/>
        <v>1829</v>
      </c>
      <c r="I11" s="61">
        <v>1431</v>
      </c>
      <c r="J11" s="62">
        <v>398</v>
      </c>
      <c r="K11" s="86">
        <f t="shared" si="6"/>
        <v>1655</v>
      </c>
      <c r="L11" s="87">
        <v>1306</v>
      </c>
      <c r="M11" s="88">
        <v>349</v>
      </c>
      <c r="N11" s="86">
        <f t="shared" si="7"/>
        <v>1787</v>
      </c>
      <c r="O11" s="87">
        <v>1442</v>
      </c>
      <c r="P11" s="88">
        <v>345</v>
      </c>
      <c r="Q11" s="86">
        <f t="shared" si="8"/>
        <v>1814</v>
      </c>
      <c r="R11" s="61">
        <v>1412</v>
      </c>
      <c r="S11" s="62">
        <v>402</v>
      </c>
      <c r="T11" s="86">
        <f t="shared" si="9"/>
        <v>744</v>
      </c>
      <c r="U11" s="61">
        <v>544</v>
      </c>
      <c r="V11" s="62">
        <v>200</v>
      </c>
      <c r="W11" s="86">
        <f t="shared" si="10"/>
        <v>974</v>
      </c>
      <c r="X11" s="61">
        <v>722</v>
      </c>
      <c r="Y11" s="62">
        <v>252</v>
      </c>
      <c r="Z11" s="86">
        <f t="shared" si="11"/>
        <v>1412</v>
      </c>
      <c r="AA11" s="61">
        <v>962</v>
      </c>
      <c r="AB11" s="62">
        <v>450</v>
      </c>
      <c r="AC11" s="644">
        <f t="shared" si="2"/>
        <v>44.969199178644764</v>
      </c>
      <c r="AD11" s="458">
        <f t="shared" si="12"/>
        <v>33.2409972299169</v>
      </c>
      <c r="AE11" s="458">
        <f t="shared" si="3"/>
        <v>78.571428571428569</v>
      </c>
      <c r="AF11" s="23" t="s">
        <v>14</v>
      </c>
      <c r="AG11" s="17"/>
      <c r="AH11" s="59"/>
      <c r="AI11" s="60"/>
      <c r="AJ11" s="60"/>
      <c r="AK11" s="59"/>
      <c r="AL11" s="60"/>
      <c r="AM11" s="60"/>
      <c r="AN11" s="8"/>
      <c r="AO11" s="8"/>
      <c r="AP11" s="8"/>
    </row>
    <row r="12" spans="1:42" ht="18.75">
      <c r="A12" s="83" t="s">
        <v>10</v>
      </c>
      <c r="B12" s="76">
        <f t="shared" si="4"/>
        <v>1062</v>
      </c>
      <c r="C12" s="77">
        <v>494</v>
      </c>
      <c r="D12" s="84">
        <v>568</v>
      </c>
      <c r="E12" s="85">
        <v>932</v>
      </c>
      <c r="F12" s="61">
        <v>399</v>
      </c>
      <c r="G12" s="62">
        <v>533</v>
      </c>
      <c r="H12" s="63">
        <f t="shared" si="5"/>
        <v>781</v>
      </c>
      <c r="I12" s="61">
        <v>375</v>
      </c>
      <c r="J12" s="62">
        <v>406</v>
      </c>
      <c r="K12" s="86">
        <f t="shared" si="6"/>
        <v>770</v>
      </c>
      <c r="L12" s="87">
        <v>360</v>
      </c>
      <c r="M12" s="88">
        <v>410</v>
      </c>
      <c r="N12" s="86">
        <f t="shared" si="7"/>
        <v>753</v>
      </c>
      <c r="O12" s="87">
        <v>338</v>
      </c>
      <c r="P12" s="88">
        <v>415</v>
      </c>
      <c r="Q12" s="86">
        <f t="shared" si="8"/>
        <v>631</v>
      </c>
      <c r="R12" s="61">
        <v>294</v>
      </c>
      <c r="S12" s="62">
        <v>337</v>
      </c>
      <c r="T12" s="86">
        <f t="shared" si="9"/>
        <v>661</v>
      </c>
      <c r="U12" s="61">
        <v>272</v>
      </c>
      <c r="V12" s="62">
        <v>389</v>
      </c>
      <c r="W12" s="86">
        <f t="shared" si="10"/>
        <v>610</v>
      </c>
      <c r="X12" s="61">
        <v>312</v>
      </c>
      <c r="Y12" s="62">
        <v>298</v>
      </c>
      <c r="Z12" s="86">
        <f t="shared" si="11"/>
        <v>521</v>
      </c>
      <c r="AA12" s="61">
        <v>265</v>
      </c>
      <c r="AB12" s="62">
        <v>256</v>
      </c>
      <c r="AC12" s="644">
        <f t="shared" si="2"/>
        <v>-14.590163934426229</v>
      </c>
      <c r="AD12" s="458">
        <f t="shared" si="12"/>
        <v>-15.064102564102564</v>
      </c>
      <c r="AE12" s="458">
        <f t="shared" si="3"/>
        <v>-14.093959731543624</v>
      </c>
      <c r="AF12" s="23" t="s">
        <v>16</v>
      </c>
      <c r="AG12" s="17"/>
      <c r="AH12" s="59"/>
      <c r="AI12" s="60"/>
      <c r="AJ12" s="60"/>
      <c r="AK12" s="59"/>
      <c r="AL12" s="60"/>
      <c r="AM12" s="60"/>
      <c r="AN12" s="8"/>
      <c r="AO12" s="8"/>
      <c r="AP12" s="8"/>
    </row>
    <row r="13" spans="1:42" ht="18.75">
      <c r="A13" s="83" t="s">
        <v>17</v>
      </c>
      <c r="B13" s="55">
        <f t="shared" si="4"/>
        <v>520</v>
      </c>
      <c r="C13" s="61">
        <v>277</v>
      </c>
      <c r="D13" s="62">
        <v>243</v>
      </c>
      <c r="E13" s="63">
        <v>535</v>
      </c>
      <c r="F13" s="61">
        <v>289</v>
      </c>
      <c r="G13" s="62">
        <v>246</v>
      </c>
      <c r="H13" s="63">
        <f t="shared" si="5"/>
        <v>359</v>
      </c>
      <c r="I13" s="61">
        <v>202</v>
      </c>
      <c r="J13" s="62">
        <v>157</v>
      </c>
      <c r="K13" s="86">
        <f t="shared" si="6"/>
        <v>455</v>
      </c>
      <c r="L13" s="87">
        <v>296</v>
      </c>
      <c r="M13" s="88">
        <v>159</v>
      </c>
      <c r="N13" s="86">
        <f t="shared" si="7"/>
        <v>472</v>
      </c>
      <c r="O13" s="87">
        <v>294</v>
      </c>
      <c r="P13" s="88">
        <v>178</v>
      </c>
      <c r="Q13" s="86">
        <f t="shared" si="8"/>
        <v>467</v>
      </c>
      <c r="R13" s="61">
        <v>305</v>
      </c>
      <c r="S13" s="62">
        <v>162</v>
      </c>
      <c r="T13" s="86">
        <f t="shared" si="9"/>
        <v>395</v>
      </c>
      <c r="U13" s="61">
        <v>214</v>
      </c>
      <c r="V13" s="62">
        <v>181</v>
      </c>
      <c r="W13" s="86">
        <f t="shared" si="10"/>
        <v>503</v>
      </c>
      <c r="X13" s="61">
        <v>327</v>
      </c>
      <c r="Y13" s="62">
        <v>176</v>
      </c>
      <c r="Z13" s="86">
        <f t="shared" si="11"/>
        <v>482</v>
      </c>
      <c r="AA13" s="61">
        <v>346</v>
      </c>
      <c r="AB13" s="62">
        <v>136</v>
      </c>
      <c r="AC13" s="644">
        <f t="shared" si="2"/>
        <v>-4.1749502982107352</v>
      </c>
      <c r="AD13" s="458">
        <f t="shared" si="12"/>
        <v>5.81039755351682</v>
      </c>
      <c r="AE13" s="458">
        <f t="shared" si="3"/>
        <v>-22.727272727272727</v>
      </c>
      <c r="AF13" s="23" t="s">
        <v>18</v>
      </c>
      <c r="AG13" s="17"/>
      <c r="AH13" s="59"/>
      <c r="AI13" s="60"/>
      <c r="AJ13" s="60"/>
      <c r="AK13" s="59"/>
      <c r="AL13" s="60"/>
      <c r="AM13" s="60"/>
      <c r="AN13" s="8"/>
      <c r="AO13" s="8"/>
      <c r="AP13" s="8"/>
    </row>
    <row r="14" spans="1:42" ht="18.75">
      <c r="A14" s="83" t="s">
        <v>15</v>
      </c>
      <c r="B14" s="55">
        <f t="shared" si="4"/>
        <v>620</v>
      </c>
      <c r="C14" s="61">
        <v>561</v>
      </c>
      <c r="D14" s="62">
        <v>59</v>
      </c>
      <c r="E14" s="63">
        <v>545</v>
      </c>
      <c r="F14" s="61">
        <v>496</v>
      </c>
      <c r="G14" s="62">
        <v>49</v>
      </c>
      <c r="H14" s="63">
        <f t="shared" si="5"/>
        <v>716</v>
      </c>
      <c r="I14" s="61">
        <v>675</v>
      </c>
      <c r="J14" s="62">
        <v>41</v>
      </c>
      <c r="K14" s="86">
        <f t="shared" si="6"/>
        <v>662</v>
      </c>
      <c r="L14" s="87">
        <v>619</v>
      </c>
      <c r="M14" s="88">
        <v>43</v>
      </c>
      <c r="N14" s="86">
        <f t="shared" si="7"/>
        <v>537</v>
      </c>
      <c r="O14" s="87">
        <v>491</v>
      </c>
      <c r="P14" s="88">
        <v>46</v>
      </c>
      <c r="Q14" s="86">
        <f t="shared" si="8"/>
        <v>483</v>
      </c>
      <c r="R14" s="61">
        <v>436</v>
      </c>
      <c r="S14" s="62">
        <v>47</v>
      </c>
      <c r="T14" s="86">
        <f t="shared" si="9"/>
        <v>348</v>
      </c>
      <c r="U14" s="61">
        <v>302</v>
      </c>
      <c r="V14" s="62">
        <v>46</v>
      </c>
      <c r="W14" s="86">
        <f t="shared" si="10"/>
        <v>377</v>
      </c>
      <c r="X14" s="61">
        <v>345</v>
      </c>
      <c r="Y14" s="62">
        <v>32</v>
      </c>
      <c r="Z14" s="86">
        <f t="shared" si="11"/>
        <v>372</v>
      </c>
      <c r="AA14" s="61">
        <v>345</v>
      </c>
      <c r="AB14" s="62">
        <v>27</v>
      </c>
      <c r="AC14" s="644">
        <f t="shared" si="2"/>
        <v>-1.3262599469496021</v>
      </c>
      <c r="AD14" s="458">
        <f t="shared" si="12"/>
        <v>0</v>
      </c>
      <c r="AE14" s="458">
        <f t="shared" si="3"/>
        <v>-15.625</v>
      </c>
      <c r="AF14" s="23" t="s">
        <v>21</v>
      </c>
      <c r="AG14" s="17"/>
      <c r="AH14" s="59"/>
      <c r="AI14" s="60"/>
      <c r="AJ14" s="60"/>
      <c r="AK14" s="59"/>
      <c r="AL14" s="60"/>
      <c r="AM14" s="60"/>
      <c r="AN14" s="8"/>
      <c r="AO14" s="8"/>
      <c r="AP14" s="8"/>
    </row>
    <row r="15" spans="1:42" ht="18.75">
      <c r="A15" s="17" t="s">
        <v>24</v>
      </c>
      <c r="B15" s="55">
        <f t="shared" si="4"/>
        <v>475</v>
      </c>
      <c r="C15" s="61">
        <v>136</v>
      </c>
      <c r="D15" s="62">
        <v>339</v>
      </c>
      <c r="E15" s="63">
        <v>534</v>
      </c>
      <c r="F15" s="61">
        <v>135</v>
      </c>
      <c r="G15" s="62">
        <v>399</v>
      </c>
      <c r="H15" s="63">
        <f t="shared" si="5"/>
        <v>467</v>
      </c>
      <c r="I15" s="61">
        <v>152</v>
      </c>
      <c r="J15" s="62">
        <v>315</v>
      </c>
      <c r="K15" s="86">
        <f t="shared" si="6"/>
        <v>417</v>
      </c>
      <c r="L15" s="87">
        <v>129</v>
      </c>
      <c r="M15" s="88">
        <v>288</v>
      </c>
      <c r="N15" s="86">
        <f t="shared" si="7"/>
        <v>361</v>
      </c>
      <c r="O15" s="87">
        <v>114</v>
      </c>
      <c r="P15" s="88">
        <v>247</v>
      </c>
      <c r="Q15" s="86">
        <f t="shared" si="8"/>
        <v>405</v>
      </c>
      <c r="R15" s="61">
        <v>144</v>
      </c>
      <c r="S15" s="62">
        <v>261</v>
      </c>
      <c r="T15" s="86">
        <f t="shared" si="9"/>
        <v>490</v>
      </c>
      <c r="U15" s="61">
        <v>177</v>
      </c>
      <c r="V15" s="62">
        <v>313</v>
      </c>
      <c r="W15" s="86">
        <f t="shared" si="10"/>
        <v>342</v>
      </c>
      <c r="X15" s="61">
        <v>116</v>
      </c>
      <c r="Y15" s="62">
        <v>226</v>
      </c>
      <c r="Z15" s="86">
        <f t="shared" si="11"/>
        <v>334</v>
      </c>
      <c r="AA15" s="61">
        <v>146</v>
      </c>
      <c r="AB15" s="62">
        <v>188</v>
      </c>
      <c r="AC15" s="644">
        <f t="shared" si="2"/>
        <v>-2.3391812865497075</v>
      </c>
      <c r="AD15" s="458">
        <f t="shared" si="12"/>
        <v>25.862068965517242</v>
      </c>
      <c r="AE15" s="458">
        <f t="shared" si="3"/>
        <v>-16.814159292035399</v>
      </c>
      <c r="AF15" s="23" t="s">
        <v>25</v>
      </c>
      <c r="AG15" s="17"/>
      <c r="AH15" s="59"/>
      <c r="AI15" s="60"/>
      <c r="AJ15" s="60"/>
      <c r="AK15" s="59"/>
      <c r="AL15" s="60"/>
      <c r="AM15" s="60"/>
      <c r="AN15" s="8"/>
      <c r="AO15" s="8"/>
      <c r="AP15" s="8"/>
    </row>
    <row r="16" spans="1:42" ht="18.75">
      <c r="A16" s="17" t="s">
        <v>23</v>
      </c>
      <c r="B16" s="55">
        <f t="shared" si="4"/>
        <v>377</v>
      </c>
      <c r="C16" s="61">
        <v>288</v>
      </c>
      <c r="D16" s="62">
        <v>89</v>
      </c>
      <c r="E16" s="63">
        <v>743</v>
      </c>
      <c r="F16" s="61">
        <v>607</v>
      </c>
      <c r="G16" s="62">
        <v>136</v>
      </c>
      <c r="H16" s="63">
        <f t="shared" si="5"/>
        <v>523</v>
      </c>
      <c r="I16" s="61">
        <v>438</v>
      </c>
      <c r="J16" s="62">
        <v>85</v>
      </c>
      <c r="K16" s="86">
        <f t="shared" si="6"/>
        <v>518</v>
      </c>
      <c r="L16" s="87">
        <v>435</v>
      </c>
      <c r="M16" s="88">
        <v>83</v>
      </c>
      <c r="N16" s="86">
        <f t="shared" si="7"/>
        <v>516</v>
      </c>
      <c r="O16" s="87">
        <v>373</v>
      </c>
      <c r="P16" s="88">
        <v>143</v>
      </c>
      <c r="Q16" s="86">
        <f t="shared" si="8"/>
        <v>494</v>
      </c>
      <c r="R16" s="61">
        <v>380</v>
      </c>
      <c r="S16" s="62">
        <v>114</v>
      </c>
      <c r="T16" s="86">
        <f t="shared" si="9"/>
        <v>609</v>
      </c>
      <c r="U16" s="61">
        <v>470</v>
      </c>
      <c r="V16" s="62">
        <v>139</v>
      </c>
      <c r="W16" s="86">
        <f t="shared" si="10"/>
        <v>987</v>
      </c>
      <c r="X16" s="61">
        <v>703</v>
      </c>
      <c r="Y16" s="62">
        <v>284</v>
      </c>
      <c r="Z16" s="86">
        <f t="shared" si="11"/>
        <v>914</v>
      </c>
      <c r="AA16" s="61">
        <v>627</v>
      </c>
      <c r="AB16" s="62">
        <v>287</v>
      </c>
      <c r="AC16" s="644">
        <f t="shared" si="2"/>
        <v>-7.3961499493414395</v>
      </c>
      <c r="AD16" s="458">
        <f t="shared" si="12"/>
        <v>-10.810810810810811</v>
      </c>
      <c r="AE16" s="458">
        <f t="shared" si="3"/>
        <v>1.056338028169014</v>
      </c>
      <c r="AF16" s="23" t="s">
        <v>27</v>
      </c>
      <c r="AG16" s="17"/>
      <c r="AH16" s="59"/>
      <c r="AI16" s="60"/>
      <c r="AJ16" s="60"/>
      <c r="AK16" s="59"/>
      <c r="AL16" s="60"/>
      <c r="AM16" s="60"/>
      <c r="AN16" s="8"/>
      <c r="AO16" s="8"/>
      <c r="AP16" s="8"/>
    </row>
    <row r="17" spans="1:42" ht="18.75">
      <c r="A17" s="17" t="s">
        <v>26</v>
      </c>
      <c r="B17" s="55">
        <f t="shared" si="4"/>
        <v>186</v>
      </c>
      <c r="C17" s="61">
        <v>101</v>
      </c>
      <c r="D17" s="62">
        <v>85</v>
      </c>
      <c r="E17" s="63">
        <v>341</v>
      </c>
      <c r="F17" s="61">
        <v>135</v>
      </c>
      <c r="G17" s="62">
        <v>206</v>
      </c>
      <c r="H17" s="63">
        <f t="shared" si="5"/>
        <v>305</v>
      </c>
      <c r="I17" s="61">
        <v>149</v>
      </c>
      <c r="J17" s="62">
        <v>156</v>
      </c>
      <c r="K17" s="86">
        <f t="shared" si="6"/>
        <v>279</v>
      </c>
      <c r="L17" s="87">
        <v>133</v>
      </c>
      <c r="M17" s="88">
        <v>146</v>
      </c>
      <c r="N17" s="86">
        <f t="shared" si="7"/>
        <v>240</v>
      </c>
      <c r="O17" s="87">
        <v>116</v>
      </c>
      <c r="P17" s="88">
        <v>124</v>
      </c>
      <c r="Q17" s="86">
        <f t="shared" si="8"/>
        <v>219</v>
      </c>
      <c r="R17" s="61">
        <v>120</v>
      </c>
      <c r="S17" s="62">
        <v>99</v>
      </c>
      <c r="T17" s="86">
        <f t="shared" si="9"/>
        <v>245</v>
      </c>
      <c r="U17" s="61">
        <v>118</v>
      </c>
      <c r="V17" s="62">
        <v>127</v>
      </c>
      <c r="W17" s="86">
        <f t="shared" si="10"/>
        <v>267</v>
      </c>
      <c r="X17" s="61">
        <v>139</v>
      </c>
      <c r="Y17" s="62">
        <v>128</v>
      </c>
      <c r="Z17" s="86">
        <f t="shared" si="11"/>
        <v>228</v>
      </c>
      <c r="AA17" s="61">
        <v>132</v>
      </c>
      <c r="AB17" s="62">
        <v>96</v>
      </c>
      <c r="AC17" s="644">
        <f t="shared" si="2"/>
        <v>-14.606741573033707</v>
      </c>
      <c r="AD17" s="458">
        <f t="shared" si="12"/>
        <v>-5.0359712230215825</v>
      </c>
      <c r="AE17" s="458">
        <f t="shared" si="3"/>
        <v>-25</v>
      </c>
      <c r="AF17" s="23" t="s">
        <v>29</v>
      </c>
      <c r="AG17" s="17"/>
      <c r="AH17" s="59"/>
      <c r="AI17" s="60"/>
      <c r="AJ17" s="60"/>
      <c r="AK17" s="59"/>
      <c r="AL17" s="60"/>
      <c r="AM17" s="60"/>
      <c r="AN17" s="8"/>
      <c r="AO17" s="8"/>
      <c r="AP17" s="8"/>
    </row>
    <row r="18" spans="1:42" ht="18.75">
      <c r="A18" s="17" t="s">
        <v>28</v>
      </c>
      <c r="B18" s="55">
        <f t="shared" si="4"/>
        <v>77</v>
      </c>
      <c r="C18" s="61">
        <v>65</v>
      </c>
      <c r="D18" s="62">
        <v>12</v>
      </c>
      <c r="E18" s="63">
        <v>91</v>
      </c>
      <c r="F18" s="61">
        <v>75</v>
      </c>
      <c r="G18" s="62">
        <v>16</v>
      </c>
      <c r="H18" s="63">
        <f t="shared" si="5"/>
        <v>97</v>
      </c>
      <c r="I18" s="61">
        <v>76</v>
      </c>
      <c r="J18" s="62">
        <v>21</v>
      </c>
      <c r="K18" s="86">
        <f t="shared" si="6"/>
        <v>86</v>
      </c>
      <c r="L18" s="87">
        <v>71</v>
      </c>
      <c r="M18" s="88">
        <v>15</v>
      </c>
      <c r="N18" s="86">
        <f t="shared" si="7"/>
        <v>71</v>
      </c>
      <c r="O18" s="87">
        <v>64</v>
      </c>
      <c r="P18" s="88">
        <v>7</v>
      </c>
      <c r="Q18" s="86">
        <f t="shared" si="8"/>
        <v>86</v>
      </c>
      <c r="R18" s="61">
        <v>79</v>
      </c>
      <c r="S18" s="62">
        <v>7</v>
      </c>
      <c r="T18" s="86">
        <f t="shared" si="9"/>
        <v>108</v>
      </c>
      <c r="U18" s="61">
        <v>92</v>
      </c>
      <c r="V18" s="62">
        <v>16</v>
      </c>
      <c r="W18" s="86">
        <f t="shared" si="10"/>
        <v>150</v>
      </c>
      <c r="X18" s="61">
        <v>132</v>
      </c>
      <c r="Y18" s="62">
        <v>18</v>
      </c>
      <c r="Z18" s="86">
        <f t="shared" si="11"/>
        <v>116</v>
      </c>
      <c r="AA18" s="61">
        <v>101</v>
      </c>
      <c r="AB18" s="62">
        <v>15</v>
      </c>
      <c r="AC18" s="644">
        <f t="shared" si="2"/>
        <v>-22.666666666666664</v>
      </c>
      <c r="AD18" s="458">
        <f t="shared" si="12"/>
        <v>-23.484848484848484</v>
      </c>
      <c r="AE18" s="458">
        <f t="shared" si="3"/>
        <v>-16.666666666666664</v>
      </c>
      <c r="AF18" s="23" t="s">
        <v>31</v>
      </c>
      <c r="AG18" s="17"/>
      <c r="AH18" s="59"/>
      <c r="AI18" s="60"/>
      <c r="AJ18" s="60"/>
      <c r="AK18" s="59"/>
      <c r="AL18" s="60"/>
      <c r="AM18" s="60"/>
      <c r="AN18" s="8"/>
      <c r="AO18" s="8"/>
      <c r="AP18" s="8"/>
    </row>
    <row r="19" spans="1:42" ht="18.75">
      <c r="A19" s="114" t="s">
        <v>11</v>
      </c>
      <c r="B19" s="71">
        <f t="shared" si="4"/>
        <v>2505</v>
      </c>
      <c r="C19" s="72">
        <f>SUM(C20:C30)</f>
        <v>1566</v>
      </c>
      <c r="D19" s="73">
        <f>SUM(D20:D30)</f>
        <v>939</v>
      </c>
      <c r="E19" s="74">
        <v>2812</v>
      </c>
      <c r="F19" s="72">
        <v>1707</v>
      </c>
      <c r="G19" s="73">
        <v>1105</v>
      </c>
      <c r="H19" s="74">
        <f t="shared" si="5"/>
        <v>2977</v>
      </c>
      <c r="I19" s="72">
        <v>1957</v>
      </c>
      <c r="J19" s="72">
        <v>1020</v>
      </c>
      <c r="K19" s="89">
        <f>SUM(L19:M19)</f>
        <v>3047</v>
      </c>
      <c r="L19" s="90">
        <v>1979</v>
      </c>
      <c r="M19" s="91">
        <v>1068</v>
      </c>
      <c r="N19" s="89">
        <f>SUM(O19:P19)</f>
        <v>2567</v>
      </c>
      <c r="O19" s="90">
        <v>1591</v>
      </c>
      <c r="P19" s="91">
        <v>976</v>
      </c>
      <c r="Q19" s="89">
        <f>SUM(R19:S19)</f>
        <v>2815</v>
      </c>
      <c r="R19" s="72">
        <v>1766</v>
      </c>
      <c r="S19" s="73">
        <v>1049</v>
      </c>
      <c r="T19" s="89">
        <f>SUM(U19:V19)</f>
        <v>2791</v>
      </c>
      <c r="U19" s="72">
        <f>SUM(U20:U30)</f>
        <v>1571</v>
      </c>
      <c r="V19" s="73">
        <f>SUM(V20:V30)</f>
        <v>1220</v>
      </c>
      <c r="W19" s="89">
        <f>SUM(X19:Y19)</f>
        <v>2278</v>
      </c>
      <c r="X19" s="72">
        <v>1261</v>
      </c>
      <c r="Y19" s="73">
        <v>1017</v>
      </c>
      <c r="Z19" s="89">
        <f>SUM(AA19:AB19)</f>
        <v>2135</v>
      </c>
      <c r="AA19" s="72">
        <v>1271</v>
      </c>
      <c r="AB19" s="73">
        <v>864</v>
      </c>
      <c r="AC19" s="645">
        <f t="shared" si="2"/>
        <v>-6.2774363476733974</v>
      </c>
      <c r="AD19" s="459">
        <f t="shared" si="12"/>
        <v>0.79302141157811257</v>
      </c>
      <c r="AE19" s="459">
        <f t="shared" si="3"/>
        <v>-15.044247787610621</v>
      </c>
      <c r="AF19" s="116" t="s">
        <v>33</v>
      </c>
      <c r="AG19" s="17"/>
      <c r="AH19" s="59"/>
      <c r="AI19" s="60"/>
      <c r="AJ19" s="60"/>
      <c r="AK19" s="59"/>
      <c r="AL19" s="60"/>
      <c r="AM19" s="60"/>
      <c r="AN19" s="8"/>
      <c r="AO19" s="8"/>
      <c r="AP19" s="8"/>
    </row>
    <row r="20" spans="1:42" ht="18.75" hidden="1">
      <c r="A20" s="64" t="s">
        <v>68</v>
      </c>
      <c r="B20" s="55">
        <f t="shared" si="4"/>
        <v>592</v>
      </c>
      <c r="C20" s="61">
        <v>329</v>
      </c>
      <c r="D20" s="62">
        <v>263</v>
      </c>
      <c r="E20" s="63">
        <v>530</v>
      </c>
      <c r="F20" s="61">
        <v>268</v>
      </c>
      <c r="G20" s="62">
        <v>262</v>
      </c>
      <c r="H20" s="63">
        <f t="shared" si="5"/>
        <v>593</v>
      </c>
      <c r="I20" s="61">
        <v>362</v>
      </c>
      <c r="J20" s="61">
        <v>231</v>
      </c>
      <c r="K20" s="86">
        <f t="shared" ref="K20:K30" si="13">L20+M20</f>
        <v>636</v>
      </c>
      <c r="L20" s="87">
        <v>402</v>
      </c>
      <c r="M20" s="88">
        <v>234</v>
      </c>
      <c r="N20" s="86">
        <f t="shared" ref="N20:N30" si="14">O20+P20</f>
        <v>542</v>
      </c>
      <c r="O20" s="87">
        <v>327</v>
      </c>
      <c r="P20" s="88">
        <v>215</v>
      </c>
      <c r="Q20" s="86">
        <f t="shared" ref="Q20:Q30" si="15">R20+S20</f>
        <v>485</v>
      </c>
      <c r="R20" s="61">
        <v>323</v>
      </c>
      <c r="S20" s="62">
        <v>162</v>
      </c>
      <c r="T20" s="86">
        <f t="shared" ref="T20:T30" si="16">U20+V20</f>
        <v>621</v>
      </c>
      <c r="U20" s="61">
        <v>341</v>
      </c>
      <c r="V20" s="62">
        <v>280</v>
      </c>
      <c r="W20" s="86">
        <f t="shared" ref="W20:W30" si="17">X20+Y20</f>
        <v>0</v>
      </c>
      <c r="X20" s="61"/>
      <c r="Y20" s="62"/>
      <c r="Z20" s="86">
        <f t="shared" ref="Z20:Z30" si="18">AA20+AB20</f>
        <v>0</v>
      </c>
      <c r="AA20" s="61"/>
      <c r="AB20" s="62"/>
      <c r="AC20" s="458">
        <f t="shared" ref="AC20:AC30" si="19">(W20-T20)/T20*100</f>
        <v>-100</v>
      </c>
      <c r="AD20" s="458">
        <f t="shared" ref="AD20:AD30" si="20">(X20-U20)/U20*100</f>
        <v>-100</v>
      </c>
      <c r="AE20" s="458">
        <f t="shared" ref="AE20:AE30" si="21">(Y20-V20)/V20*100</f>
        <v>-100</v>
      </c>
      <c r="AF20" s="23" t="s">
        <v>69</v>
      </c>
      <c r="AI20" s="3"/>
      <c r="AJ20" s="3"/>
      <c r="AK20" s="3"/>
      <c r="AL20" s="3"/>
      <c r="AM20" s="3"/>
      <c r="AN20" s="3"/>
    </row>
    <row r="21" spans="1:42" ht="18.75" hidden="1">
      <c r="A21" s="64" t="s">
        <v>70</v>
      </c>
      <c r="B21" s="55">
        <f t="shared" si="4"/>
        <v>57</v>
      </c>
      <c r="C21" s="61">
        <v>22</v>
      </c>
      <c r="D21" s="62">
        <v>35</v>
      </c>
      <c r="E21" s="63">
        <v>60</v>
      </c>
      <c r="F21" s="61">
        <v>26</v>
      </c>
      <c r="G21" s="62">
        <v>34</v>
      </c>
      <c r="H21" s="63">
        <f t="shared" si="5"/>
        <v>66</v>
      </c>
      <c r="I21" s="61">
        <v>31</v>
      </c>
      <c r="J21" s="61">
        <v>35</v>
      </c>
      <c r="K21" s="86">
        <f t="shared" si="13"/>
        <v>75</v>
      </c>
      <c r="L21" s="87">
        <v>29</v>
      </c>
      <c r="M21" s="88">
        <v>46</v>
      </c>
      <c r="N21" s="86">
        <f t="shared" si="14"/>
        <v>64</v>
      </c>
      <c r="O21" s="87">
        <v>18</v>
      </c>
      <c r="P21" s="88">
        <v>46</v>
      </c>
      <c r="Q21" s="86">
        <f t="shared" si="15"/>
        <v>52</v>
      </c>
      <c r="R21" s="61">
        <v>19</v>
      </c>
      <c r="S21" s="62">
        <v>33</v>
      </c>
      <c r="T21" s="86">
        <f t="shared" si="16"/>
        <v>48</v>
      </c>
      <c r="U21" s="61">
        <v>13</v>
      </c>
      <c r="V21" s="62">
        <v>35</v>
      </c>
      <c r="W21" s="86">
        <f t="shared" si="17"/>
        <v>0</v>
      </c>
      <c r="X21" s="61"/>
      <c r="Y21" s="62"/>
      <c r="Z21" s="86">
        <f t="shared" si="18"/>
        <v>0</v>
      </c>
      <c r="AA21" s="61"/>
      <c r="AB21" s="62"/>
      <c r="AC21" s="458">
        <f t="shared" si="19"/>
        <v>-100</v>
      </c>
      <c r="AD21" s="458">
        <f t="shared" si="20"/>
        <v>-100</v>
      </c>
      <c r="AE21" s="458">
        <f t="shared" si="21"/>
        <v>-100</v>
      </c>
      <c r="AF21" s="23" t="s">
        <v>71</v>
      </c>
      <c r="AI21" s="3"/>
      <c r="AJ21" s="3"/>
      <c r="AK21" s="3"/>
      <c r="AL21" s="3"/>
      <c r="AM21" s="3"/>
      <c r="AN21" s="3"/>
    </row>
    <row r="22" spans="1:42" ht="18.75" hidden="1">
      <c r="A22" s="64" t="s">
        <v>72</v>
      </c>
      <c r="B22" s="55">
        <f t="shared" si="4"/>
        <v>52</v>
      </c>
      <c r="C22" s="61">
        <v>4</v>
      </c>
      <c r="D22" s="62">
        <v>48</v>
      </c>
      <c r="E22" s="63">
        <v>25</v>
      </c>
      <c r="F22" s="61">
        <v>8</v>
      </c>
      <c r="G22" s="62">
        <v>17</v>
      </c>
      <c r="H22" s="63">
        <f t="shared" si="5"/>
        <v>22</v>
      </c>
      <c r="I22" s="61">
        <v>6</v>
      </c>
      <c r="J22" s="61">
        <v>16</v>
      </c>
      <c r="K22" s="86">
        <f t="shared" si="13"/>
        <v>9</v>
      </c>
      <c r="L22" s="87">
        <v>2</v>
      </c>
      <c r="M22" s="88">
        <v>7</v>
      </c>
      <c r="N22" s="86">
        <f t="shared" si="14"/>
        <v>5</v>
      </c>
      <c r="O22" s="87">
        <v>0</v>
      </c>
      <c r="P22" s="88">
        <v>5</v>
      </c>
      <c r="Q22" s="86">
        <f t="shared" si="15"/>
        <v>10</v>
      </c>
      <c r="R22" s="87">
        <v>0</v>
      </c>
      <c r="S22" s="62">
        <v>10</v>
      </c>
      <c r="T22" s="86">
        <f t="shared" si="16"/>
        <v>11</v>
      </c>
      <c r="U22" s="87">
        <v>2</v>
      </c>
      <c r="V22" s="62">
        <v>9</v>
      </c>
      <c r="W22" s="86">
        <f t="shared" si="17"/>
        <v>0</v>
      </c>
      <c r="X22" s="87"/>
      <c r="Y22" s="62"/>
      <c r="Z22" s="86">
        <f t="shared" si="18"/>
        <v>0</v>
      </c>
      <c r="AA22" s="87"/>
      <c r="AB22" s="62"/>
      <c r="AC22" s="458">
        <f t="shared" si="19"/>
        <v>-100</v>
      </c>
      <c r="AD22" s="458">
        <f t="shared" si="20"/>
        <v>-100</v>
      </c>
      <c r="AE22" s="458">
        <f t="shared" si="21"/>
        <v>-100</v>
      </c>
      <c r="AF22" s="65" t="s">
        <v>73</v>
      </c>
      <c r="AI22" s="3"/>
      <c r="AJ22" s="3"/>
      <c r="AK22" s="3"/>
      <c r="AL22" s="3"/>
      <c r="AM22" s="3"/>
      <c r="AN22" s="3"/>
    </row>
    <row r="23" spans="1:42" ht="37.5" hidden="1">
      <c r="A23" s="64" t="s">
        <v>74</v>
      </c>
      <c r="B23" s="55">
        <f t="shared" si="4"/>
        <v>40</v>
      </c>
      <c r="C23" s="66">
        <v>26</v>
      </c>
      <c r="D23" s="67">
        <v>14</v>
      </c>
      <c r="E23" s="63">
        <v>38</v>
      </c>
      <c r="F23" s="66">
        <v>19</v>
      </c>
      <c r="G23" s="67">
        <v>19</v>
      </c>
      <c r="H23" s="63">
        <f t="shared" si="5"/>
        <v>45</v>
      </c>
      <c r="I23" s="61">
        <v>31</v>
      </c>
      <c r="J23" s="61">
        <v>14</v>
      </c>
      <c r="K23" s="86">
        <f t="shared" si="13"/>
        <v>26</v>
      </c>
      <c r="L23" s="87">
        <v>16</v>
      </c>
      <c r="M23" s="88">
        <v>10</v>
      </c>
      <c r="N23" s="86">
        <f t="shared" si="14"/>
        <v>12</v>
      </c>
      <c r="O23" s="87">
        <v>5</v>
      </c>
      <c r="P23" s="88">
        <v>7</v>
      </c>
      <c r="Q23" s="86">
        <f t="shared" si="15"/>
        <v>16</v>
      </c>
      <c r="R23" s="61">
        <v>10</v>
      </c>
      <c r="S23" s="62">
        <v>6</v>
      </c>
      <c r="T23" s="86">
        <f t="shared" si="16"/>
        <v>22</v>
      </c>
      <c r="U23" s="61">
        <v>10</v>
      </c>
      <c r="V23" s="62">
        <v>12</v>
      </c>
      <c r="W23" s="86">
        <f t="shared" si="17"/>
        <v>0</v>
      </c>
      <c r="X23" s="61"/>
      <c r="Y23" s="62"/>
      <c r="Z23" s="86">
        <f t="shared" si="18"/>
        <v>0</v>
      </c>
      <c r="AA23" s="61"/>
      <c r="AB23" s="62"/>
      <c r="AC23" s="458">
        <f t="shared" si="19"/>
        <v>-100</v>
      </c>
      <c r="AD23" s="458">
        <f t="shared" si="20"/>
        <v>-100</v>
      </c>
      <c r="AE23" s="458">
        <f t="shared" si="21"/>
        <v>-100</v>
      </c>
      <c r="AF23" s="68" t="s">
        <v>75</v>
      </c>
      <c r="AI23" s="3"/>
      <c r="AJ23" s="3"/>
      <c r="AK23" s="3"/>
      <c r="AL23" s="3"/>
      <c r="AM23" s="3"/>
      <c r="AN23" s="3"/>
    </row>
    <row r="24" spans="1:42" ht="18.75" hidden="1">
      <c r="A24" s="64" t="s">
        <v>34</v>
      </c>
      <c r="B24" s="55">
        <f t="shared" si="4"/>
        <v>42</v>
      </c>
      <c r="C24" s="66">
        <v>5</v>
      </c>
      <c r="D24" s="67">
        <v>37</v>
      </c>
      <c r="E24" s="63">
        <v>61</v>
      </c>
      <c r="F24" s="66">
        <v>14</v>
      </c>
      <c r="G24" s="67">
        <v>47</v>
      </c>
      <c r="H24" s="63">
        <f t="shared" si="5"/>
        <v>35</v>
      </c>
      <c r="I24" s="61">
        <v>8</v>
      </c>
      <c r="J24" s="61">
        <v>27</v>
      </c>
      <c r="K24" s="86">
        <f t="shared" si="13"/>
        <v>32</v>
      </c>
      <c r="L24" s="87">
        <v>6</v>
      </c>
      <c r="M24" s="88">
        <v>26</v>
      </c>
      <c r="N24" s="86">
        <f t="shared" si="14"/>
        <v>24</v>
      </c>
      <c r="O24" s="87">
        <v>6</v>
      </c>
      <c r="P24" s="88">
        <v>18</v>
      </c>
      <c r="Q24" s="86">
        <f t="shared" si="15"/>
        <v>23</v>
      </c>
      <c r="R24" s="61">
        <v>7</v>
      </c>
      <c r="S24" s="62">
        <v>16</v>
      </c>
      <c r="T24" s="86">
        <f t="shared" si="16"/>
        <v>24</v>
      </c>
      <c r="U24" s="61">
        <v>1</v>
      </c>
      <c r="V24" s="62">
        <v>23</v>
      </c>
      <c r="W24" s="86">
        <f t="shared" si="17"/>
        <v>0</v>
      </c>
      <c r="X24" s="61"/>
      <c r="Y24" s="62"/>
      <c r="Z24" s="86">
        <f t="shared" si="18"/>
        <v>0</v>
      </c>
      <c r="AA24" s="61"/>
      <c r="AB24" s="62"/>
      <c r="AC24" s="458">
        <f t="shared" si="19"/>
        <v>-100</v>
      </c>
      <c r="AD24" s="458">
        <f t="shared" si="20"/>
        <v>-100</v>
      </c>
      <c r="AE24" s="458">
        <f t="shared" si="21"/>
        <v>-100</v>
      </c>
      <c r="AF24" s="65" t="s">
        <v>35</v>
      </c>
      <c r="AI24" s="3"/>
      <c r="AJ24" s="3"/>
      <c r="AK24" s="3"/>
      <c r="AL24" s="3"/>
      <c r="AM24" s="3"/>
      <c r="AN24" s="3"/>
    </row>
    <row r="25" spans="1:42" ht="18.75" hidden="1">
      <c r="A25" s="64" t="s">
        <v>76</v>
      </c>
      <c r="B25" s="55">
        <f t="shared" si="4"/>
        <v>166</v>
      </c>
      <c r="C25" s="66">
        <v>70</v>
      </c>
      <c r="D25" s="67">
        <v>96</v>
      </c>
      <c r="E25" s="63">
        <v>145</v>
      </c>
      <c r="F25" s="66">
        <v>77</v>
      </c>
      <c r="G25" s="67">
        <v>68</v>
      </c>
      <c r="H25" s="63">
        <f t="shared" si="5"/>
        <v>144</v>
      </c>
      <c r="I25" s="61">
        <v>75</v>
      </c>
      <c r="J25" s="61">
        <v>69</v>
      </c>
      <c r="K25" s="86">
        <f t="shared" si="13"/>
        <v>145</v>
      </c>
      <c r="L25" s="87">
        <v>74</v>
      </c>
      <c r="M25" s="88">
        <v>71</v>
      </c>
      <c r="N25" s="86">
        <f t="shared" si="14"/>
        <v>89</v>
      </c>
      <c r="O25" s="87">
        <v>30</v>
      </c>
      <c r="P25" s="88">
        <v>59</v>
      </c>
      <c r="Q25" s="86">
        <f t="shared" si="15"/>
        <v>73</v>
      </c>
      <c r="R25" s="61">
        <v>25</v>
      </c>
      <c r="S25" s="62">
        <v>48</v>
      </c>
      <c r="T25" s="86">
        <f t="shared" si="16"/>
        <v>124</v>
      </c>
      <c r="U25" s="61">
        <v>37</v>
      </c>
      <c r="V25" s="62">
        <v>87</v>
      </c>
      <c r="W25" s="86">
        <f t="shared" si="17"/>
        <v>0</v>
      </c>
      <c r="X25" s="61"/>
      <c r="Y25" s="62"/>
      <c r="Z25" s="86">
        <f t="shared" si="18"/>
        <v>0</v>
      </c>
      <c r="AA25" s="61"/>
      <c r="AB25" s="62"/>
      <c r="AC25" s="458">
        <f t="shared" si="19"/>
        <v>-100</v>
      </c>
      <c r="AD25" s="458">
        <f t="shared" si="20"/>
        <v>-100</v>
      </c>
      <c r="AE25" s="458">
        <f t="shared" si="21"/>
        <v>-100</v>
      </c>
      <c r="AF25" s="65" t="s">
        <v>77</v>
      </c>
      <c r="AI25" s="3"/>
      <c r="AJ25" s="3"/>
      <c r="AK25" s="3"/>
      <c r="AL25" s="3"/>
      <c r="AM25" s="3"/>
      <c r="AN25" s="3"/>
    </row>
    <row r="26" spans="1:42" ht="18.75" hidden="1">
      <c r="A26" s="64" t="s">
        <v>78</v>
      </c>
      <c r="B26" s="55">
        <f t="shared" si="4"/>
        <v>65</v>
      </c>
      <c r="C26" s="66">
        <v>39</v>
      </c>
      <c r="D26" s="67">
        <v>26</v>
      </c>
      <c r="E26" s="63">
        <v>96</v>
      </c>
      <c r="F26" s="66">
        <v>58</v>
      </c>
      <c r="G26" s="67">
        <v>38</v>
      </c>
      <c r="H26" s="63">
        <f t="shared" si="5"/>
        <v>51</v>
      </c>
      <c r="I26" s="61">
        <v>33</v>
      </c>
      <c r="J26" s="61">
        <v>18</v>
      </c>
      <c r="K26" s="86">
        <f t="shared" si="13"/>
        <v>71</v>
      </c>
      <c r="L26" s="87">
        <v>38</v>
      </c>
      <c r="M26" s="88">
        <v>33</v>
      </c>
      <c r="N26" s="86">
        <f t="shared" si="14"/>
        <v>92</v>
      </c>
      <c r="O26" s="87">
        <v>47</v>
      </c>
      <c r="P26" s="88">
        <v>45</v>
      </c>
      <c r="Q26" s="86">
        <f t="shared" si="15"/>
        <v>112</v>
      </c>
      <c r="R26" s="61">
        <v>58</v>
      </c>
      <c r="S26" s="62">
        <v>54</v>
      </c>
      <c r="T26" s="86">
        <f t="shared" si="16"/>
        <v>72</v>
      </c>
      <c r="U26" s="61">
        <v>34</v>
      </c>
      <c r="V26" s="62">
        <v>38</v>
      </c>
      <c r="W26" s="86">
        <f t="shared" si="17"/>
        <v>0</v>
      </c>
      <c r="X26" s="61"/>
      <c r="Y26" s="62"/>
      <c r="Z26" s="86">
        <f t="shared" si="18"/>
        <v>0</v>
      </c>
      <c r="AA26" s="61"/>
      <c r="AB26" s="62"/>
      <c r="AC26" s="458">
        <f t="shared" si="19"/>
        <v>-100</v>
      </c>
      <c r="AD26" s="458">
        <f t="shared" si="20"/>
        <v>-100</v>
      </c>
      <c r="AE26" s="458">
        <f t="shared" si="21"/>
        <v>-100</v>
      </c>
      <c r="AF26" s="65" t="s">
        <v>79</v>
      </c>
      <c r="AI26" s="3"/>
      <c r="AJ26" s="3"/>
      <c r="AK26" s="3"/>
      <c r="AL26" s="3"/>
      <c r="AM26" s="3"/>
      <c r="AN26" s="3"/>
    </row>
    <row r="27" spans="1:42" ht="18.75" hidden="1">
      <c r="A27" s="64" t="s">
        <v>80</v>
      </c>
      <c r="B27" s="55">
        <f t="shared" si="4"/>
        <v>5</v>
      </c>
      <c r="C27" s="66">
        <v>3</v>
      </c>
      <c r="D27" s="67">
        <v>2</v>
      </c>
      <c r="E27" s="63">
        <v>6</v>
      </c>
      <c r="F27" s="69">
        <v>0</v>
      </c>
      <c r="G27" s="67">
        <v>6</v>
      </c>
      <c r="H27" s="63">
        <f t="shared" si="5"/>
        <v>3</v>
      </c>
      <c r="I27" s="61">
        <v>1</v>
      </c>
      <c r="J27" s="61">
        <v>2</v>
      </c>
      <c r="K27" s="86">
        <f t="shared" si="13"/>
        <v>4</v>
      </c>
      <c r="L27" s="87">
        <v>2</v>
      </c>
      <c r="M27" s="88">
        <v>2</v>
      </c>
      <c r="N27" s="86">
        <f t="shared" si="14"/>
        <v>8</v>
      </c>
      <c r="O27" s="87">
        <v>0</v>
      </c>
      <c r="P27" s="88">
        <v>8</v>
      </c>
      <c r="Q27" s="86">
        <f t="shared" si="15"/>
        <v>21</v>
      </c>
      <c r="R27" s="61">
        <v>9</v>
      </c>
      <c r="S27" s="62">
        <v>12</v>
      </c>
      <c r="T27" s="86">
        <f t="shared" si="16"/>
        <v>6</v>
      </c>
      <c r="U27" s="61">
        <v>1</v>
      </c>
      <c r="V27" s="62">
        <v>5</v>
      </c>
      <c r="W27" s="86">
        <f t="shared" si="17"/>
        <v>0</v>
      </c>
      <c r="X27" s="61"/>
      <c r="Y27" s="62"/>
      <c r="Z27" s="86">
        <f t="shared" si="18"/>
        <v>0</v>
      </c>
      <c r="AA27" s="61"/>
      <c r="AB27" s="62"/>
      <c r="AC27" s="458">
        <f t="shared" si="19"/>
        <v>-100</v>
      </c>
      <c r="AD27" s="458">
        <f t="shared" si="20"/>
        <v>-100</v>
      </c>
      <c r="AE27" s="458">
        <f t="shared" si="21"/>
        <v>-100</v>
      </c>
      <c r="AF27" s="65" t="s">
        <v>81</v>
      </c>
      <c r="AI27" s="3"/>
      <c r="AJ27" s="3"/>
      <c r="AK27" s="3"/>
      <c r="AL27" s="3"/>
      <c r="AM27" s="3"/>
      <c r="AN27" s="3"/>
    </row>
    <row r="28" spans="1:42" ht="18.75" hidden="1">
      <c r="A28" s="64" t="s">
        <v>82</v>
      </c>
      <c r="B28" s="55">
        <f t="shared" si="4"/>
        <v>42</v>
      </c>
      <c r="C28" s="66">
        <v>22</v>
      </c>
      <c r="D28" s="67">
        <v>20</v>
      </c>
      <c r="E28" s="63">
        <v>62</v>
      </c>
      <c r="F28" s="66">
        <v>29</v>
      </c>
      <c r="G28" s="67">
        <v>33</v>
      </c>
      <c r="H28" s="63">
        <f t="shared" si="5"/>
        <v>59</v>
      </c>
      <c r="I28" s="61">
        <v>27</v>
      </c>
      <c r="J28" s="61">
        <v>32</v>
      </c>
      <c r="K28" s="86">
        <f t="shared" si="13"/>
        <v>70</v>
      </c>
      <c r="L28" s="87">
        <v>28</v>
      </c>
      <c r="M28" s="88">
        <v>42</v>
      </c>
      <c r="N28" s="86">
        <f t="shared" si="14"/>
        <v>36</v>
      </c>
      <c r="O28" s="87">
        <v>16</v>
      </c>
      <c r="P28" s="88">
        <v>20</v>
      </c>
      <c r="Q28" s="86">
        <f t="shared" si="15"/>
        <v>56</v>
      </c>
      <c r="R28" s="61">
        <v>26</v>
      </c>
      <c r="S28" s="62">
        <v>30</v>
      </c>
      <c r="T28" s="86">
        <f t="shared" si="16"/>
        <v>63</v>
      </c>
      <c r="U28" s="61">
        <v>27</v>
      </c>
      <c r="V28" s="62">
        <v>36</v>
      </c>
      <c r="W28" s="86">
        <f t="shared" si="17"/>
        <v>0</v>
      </c>
      <c r="X28" s="61"/>
      <c r="Y28" s="62"/>
      <c r="Z28" s="86">
        <f t="shared" si="18"/>
        <v>0</v>
      </c>
      <c r="AA28" s="61"/>
      <c r="AB28" s="62"/>
      <c r="AC28" s="458">
        <f t="shared" si="19"/>
        <v>-100</v>
      </c>
      <c r="AD28" s="458">
        <f t="shared" si="20"/>
        <v>-100</v>
      </c>
      <c r="AE28" s="458">
        <f t="shared" si="21"/>
        <v>-100</v>
      </c>
      <c r="AF28" s="65" t="s">
        <v>38</v>
      </c>
      <c r="AI28" s="3"/>
      <c r="AJ28" s="3"/>
      <c r="AK28" s="3"/>
      <c r="AL28" s="3"/>
      <c r="AM28" s="3"/>
      <c r="AN28" s="3"/>
    </row>
    <row r="29" spans="1:42" ht="18.75" hidden="1">
      <c r="A29" s="64" t="s">
        <v>83</v>
      </c>
      <c r="B29" s="55">
        <f t="shared" si="4"/>
        <v>77</v>
      </c>
      <c r="C29" s="61">
        <v>48</v>
      </c>
      <c r="D29" s="62">
        <v>29</v>
      </c>
      <c r="E29" s="63">
        <v>45</v>
      </c>
      <c r="F29" s="61">
        <v>20</v>
      </c>
      <c r="G29" s="62">
        <v>25</v>
      </c>
      <c r="H29" s="63">
        <f t="shared" si="5"/>
        <v>39</v>
      </c>
      <c r="I29" s="61">
        <v>17</v>
      </c>
      <c r="J29" s="61">
        <v>22</v>
      </c>
      <c r="K29" s="86">
        <f t="shared" si="13"/>
        <v>27</v>
      </c>
      <c r="L29" s="87">
        <v>19</v>
      </c>
      <c r="M29" s="88">
        <v>8</v>
      </c>
      <c r="N29" s="86">
        <f t="shared" si="14"/>
        <v>36</v>
      </c>
      <c r="O29" s="87">
        <v>24</v>
      </c>
      <c r="P29" s="88">
        <v>12</v>
      </c>
      <c r="Q29" s="86">
        <f t="shared" si="15"/>
        <v>17</v>
      </c>
      <c r="R29" s="61">
        <v>9</v>
      </c>
      <c r="S29" s="62">
        <v>8</v>
      </c>
      <c r="T29" s="86">
        <f t="shared" si="16"/>
        <v>6</v>
      </c>
      <c r="U29" s="61">
        <v>1</v>
      </c>
      <c r="V29" s="62">
        <v>5</v>
      </c>
      <c r="W29" s="86">
        <f t="shared" si="17"/>
        <v>0</v>
      </c>
      <c r="X29" s="61"/>
      <c r="Y29" s="62"/>
      <c r="Z29" s="86">
        <f t="shared" si="18"/>
        <v>0</v>
      </c>
      <c r="AA29" s="61"/>
      <c r="AB29" s="62"/>
      <c r="AC29" s="458">
        <f t="shared" si="19"/>
        <v>-100</v>
      </c>
      <c r="AD29" s="458">
        <f t="shared" si="20"/>
        <v>-100</v>
      </c>
      <c r="AE29" s="458">
        <f t="shared" si="21"/>
        <v>-100</v>
      </c>
      <c r="AF29" s="65" t="s">
        <v>84</v>
      </c>
      <c r="AH29" s="23"/>
      <c r="AI29" s="3"/>
      <c r="AJ29" s="3"/>
      <c r="AK29" s="3"/>
      <c r="AL29" s="3"/>
      <c r="AM29" s="3"/>
      <c r="AN29" s="3"/>
    </row>
    <row r="30" spans="1:42" ht="18.75" hidden="1">
      <c r="A30" s="70" t="s">
        <v>11</v>
      </c>
      <c r="B30" s="71">
        <f>SUM(C30:D30)</f>
        <v>1367</v>
      </c>
      <c r="C30" s="72">
        <v>998</v>
      </c>
      <c r="D30" s="73">
        <v>369</v>
      </c>
      <c r="E30" s="74">
        <v>1744</v>
      </c>
      <c r="F30" s="72">
        <v>1188</v>
      </c>
      <c r="G30" s="72">
        <v>556</v>
      </c>
      <c r="H30" s="74">
        <f t="shared" si="5"/>
        <v>1920</v>
      </c>
      <c r="I30" s="72">
        <v>1366</v>
      </c>
      <c r="J30" s="72">
        <v>554</v>
      </c>
      <c r="K30" s="89">
        <f t="shared" si="13"/>
        <v>1952</v>
      </c>
      <c r="L30" s="90">
        <v>1363</v>
      </c>
      <c r="M30" s="91">
        <v>589</v>
      </c>
      <c r="N30" s="89">
        <f t="shared" si="14"/>
        <v>248</v>
      </c>
      <c r="O30" s="90">
        <v>151</v>
      </c>
      <c r="P30" s="91">
        <v>97</v>
      </c>
      <c r="Q30" s="89">
        <f t="shared" si="15"/>
        <v>1950</v>
      </c>
      <c r="R30" s="72">
        <v>1280</v>
      </c>
      <c r="S30" s="73">
        <v>670</v>
      </c>
      <c r="T30" s="89">
        <f t="shared" si="16"/>
        <v>1794</v>
      </c>
      <c r="U30" s="72">
        <v>1104</v>
      </c>
      <c r="V30" s="73">
        <v>690</v>
      </c>
      <c r="W30" s="89">
        <f t="shared" si="17"/>
        <v>0</v>
      </c>
      <c r="X30" s="72"/>
      <c r="Y30" s="73"/>
      <c r="Z30" s="89">
        <f t="shared" si="18"/>
        <v>0</v>
      </c>
      <c r="AA30" s="72"/>
      <c r="AB30" s="73"/>
      <c r="AC30" s="560">
        <f t="shared" si="19"/>
        <v>-100</v>
      </c>
      <c r="AD30" s="459">
        <f t="shared" si="20"/>
        <v>-100</v>
      </c>
      <c r="AE30" s="459">
        <f t="shared" si="21"/>
        <v>-100</v>
      </c>
      <c r="AF30" s="75" t="s">
        <v>33</v>
      </c>
      <c r="AI30" s="3"/>
      <c r="AJ30" s="3"/>
      <c r="AK30" s="3"/>
      <c r="AL30" s="3"/>
      <c r="AM30" s="3"/>
      <c r="AN30" s="3"/>
    </row>
    <row r="31" spans="1:42" ht="16.5">
      <c r="A31" s="79" t="s">
        <v>56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Q31" s="78"/>
      <c r="T31" s="78"/>
      <c r="W31" s="78"/>
      <c r="Z31" s="78"/>
      <c r="AC31" s="78"/>
      <c r="AD31" s="78"/>
      <c r="AE31" s="78"/>
      <c r="AF31" s="460" t="s">
        <v>57</v>
      </c>
      <c r="AI31" s="3"/>
      <c r="AJ31" s="3"/>
      <c r="AK31" s="3"/>
      <c r="AL31" s="3"/>
      <c r="AM31" s="3"/>
      <c r="AN31" s="3"/>
    </row>
    <row r="32" spans="1:42">
      <c r="O32" s="80"/>
      <c r="P32" s="80"/>
      <c r="R32" s="80"/>
      <c r="S32" s="80"/>
      <c r="U32" s="80"/>
      <c r="V32" s="80"/>
      <c r="X32" s="80"/>
      <c r="Y32" s="80"/>
      <c r="AA32" s="80"/>
      <c r="AB32" s="80"/>
    </row>
    <row r="33" spans="1:40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I33" s="3"/>
      <c r="AJ33" s="3"/>
      <c r="AK33" s="3"/>
      <c r="AL33" s="3"/>
      <c r="AM33" s="3"/>
      <c r="AN33" s="3"/>
    </row>
    <row r="34" spans="1:40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Q34" s="80"/>
      <c r="T34" s="80"/>
      <c r="W34" s="80"/>
      <c r="Z34" s="80"/>
      <c r="AC34" s="80"/>
      <c r="AD34" s="80"/>
      <c r="AE34" s="80"/>
      <c r="AF34" s="80"/>
      <c r="AI34" s="3"/>
      <c r="AJ34" s="3"/>
      <c r="AK34" s="3"/>
      <c r="AL34" s="3"/>
      <c r="AM34" s="3"/>
      <c r="AN34" s="3"/>
    </row>
    <row r="35" spans="1:40">
      <c r="AI35" s="3"/>
      <c r="AJ35" s="3"/>
      <c r="AK35" s="3"/>
      <c r="AL35" s="3"/>
      <c r="AM35" s="3"/>
      <c r="AN35" s="3"/>
    </row>
    <row r="36" spans="1:40">
      <c r="AI36" s="3"/>
      <c r="AJ36" s="3"/>
      <c r="AK36" s="3"/>
      <c r="AL36" s="3"/>
      <c r="AM36" s="3"/>
      <c r="AN36" s="3"/>
    </row>
    <row r="37" spans="1:40">
      <c r="AI37" s="3"/>
      <c r="AJ37" s="3"/>
      <c r="AK37" s="3"/>
      <c r="AL37" s="3"/>
      <c r="AM37" s="3"/>
      <c r="AN37" s="3"/>
    </row>
    <row r="38" spans="1:40">
      <c r="O38" s="37"/>
      <c r="P38" s="37"/>
      <c r="R38" s="37"/>
      <c r="S38" s="37"/>
      <c r="U38" s="37"/>
      <c r="V38" s="37"/>
      <c r="X38" s="37"/>
      <c r="Y38" s="37"/>
      <c r="AA38" s="37"/>
      <c r="AB38" s="37"/>
      <c r="AI38" s="3"/>
      <c r="AJ38" s="3"/>
      <c r="AK38" s="3"/>
      <c r="AL38" s="3"/>
      <c r="AM38" s="3"/>
      <c r="AN38" s="3"/>
    </row>
    <row r="39" spans="1:40" ht="17.25">
      <c r="A39" s="8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Q39" s="37"/>
      <c r="T39" s="37"/>
      <c r="W39" s="37"/>
      <c r="Z39" s="37"/>
      <c r="AC39" s="37"/>
      <c r="AD39" s="37"/>
      <c r="AE39" s="37"/>
      <c r="AF39" s="82"/>
      <c r="AI39" s="3"/>
      <c r="AJ39" s="3"/>
      <c r="AK39" s="3"/>
      <c r="AL39" s="3"/>
      <c r="AM39" s="3"/>
      <c r="AN39" s="3"/>
    </row>
    <row r="40" spans="1:40">
      <c r="AI40" s="3"/>
      <c r="AJ40" s="3"/>
      <c r="AK40" s="3"/>
      <c r="AL40" s="3"/>
      <c r="AM40" s="3"/>
      <c r="AN40" s="3"/>
    </row>
    <row r="41" spans="1:40">
      <c r="AI41" s="3"/>
      <c r="AJ41" s="3"/>
      <c r="AK41" s="3"/>
      <c r="AL41" s="3"/>
      <c r="AM41" s="3"/>
      <c r="AN41" s="3"/>
    </row>
  </sheetData>
  <mergeCells count="15">
    <mergeCell ref="AF3:AF6"/>
    <mergeCell ref="AC4:AE4"/>
    <mergeCell ref="A1:AF1"/>
    <mergeCell ref="A2:AF2"/>
    <mergeCell ref="A3:A6"/>
    <mergeCell ref="B3:D4"/>
    <mergeCell ref="E3:G4"/>
    <mergeCell ref="H3:J4"/>
    <mergeCell ref="K3:M4"/>
    <mergeCell ref="N3:P4"/>
    <mergeCell ref="AC3:AE3"/>
    <mergeCell ref="Q3:S4"/>
    <mergeCell ref="T3:V4"/>
    <mergeCell ref="W3:Y4"/>
    <mergeCell ref="Z3:AB4"/>
  </mergeCells>
  <hyperlinks>
    <hyperlink ref="AI2" location="Contents!A1" display="GO BACK TO CONTENTS" xr:uid="{00000000-0004-0000-0100-000000000000}"/>
  </hyperlinks>
  <pageMargins left="0.7" right="0.7" top="0.75" bottom="0.75" header="0.3" footer="0.3"/>
  <pageSetup paperSize="9" orientation="portrait" horizontalDpi="4294967295" verticalDpi="4294967295" r:id="rId1"/>
  <ignoredErrors>
    <ignoredError sqref="AC7:AC19 AD7:AE7 AD9:AE19 AE8" unlockedFormula="1"/>
    <ignoredError sqref="O7:S7" formulaRange="1"/>
  </ignoredError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92D050"/>
  </sheetPr>
  <dimension ref="A1:AF42"/>
  <sheetViews>
    <sheetView topLeftCell="C10" zoomScale="87" zoomScaleNormal="87" workbookViewId="0">
      <selection activeCell="X46" sqref="X46"/>
    </sheetView>
  </sheetViews>
  <sheetFormatPr defaultColWidth="9.140625" defaultRowHeight="15"/>
  <cols>
    <col min="1" max="1" width="29.7109375" style="139" customWidth="1"/>
    <col min="2" max="6" width="10.28515625" style="139" customWidth="1"/>
    <col min="7" max="7" width="1.28515625" style="139" customWidth="1"/>
    <col min="8" max="12" width="10.28515625" style="139" customWidth="1"/>
    <col min="13" max="13" width="3.140625" style="139" customWidth="1"/>
    <col min="14" max="18" width="10.28515625" style="139" customWidth="1"/>
    <col min="19" max="19" width="32.7109375" style="139" bestFit="1" customWidth="1"/>
    <col min="20" max="20" width="3.28515625" style="139" customWidth="1"/>
    <col min="21" max="27" width="9.140625" style="139"/>
    <col min="28" max="28" width="11.85546875" style="139" customWidth="1"/>
    <col min="29" max="29" width="9.140625" style="139"/>
    <col min="30" max="30" width="11.28515625" style="139" customWidth="1"/>
    <col min="31" max="31" width="12.140625" style="139" customWidth="1"/>
    <col min="32" max="16384" width="9.140625" style="139"/>
  </cols>
  <sheetData>
    <row r="1" spans="1:32" ht="22.5" customHeight="1"/>
    <row r="2" spans="1:32" s="182" customFormat="1" ht="19.5" customHeight="1">
      <c r="A2" s="792" t="s">
        <v>629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AC2" s="139"/>
      <c r="AD2" s="139"/>
      <c r="AE2" s="139"/>
    </row>
    <row r="3" spans="1:32">
      <c r="A3" s="793" t="s">
        <v>628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AC3" s="671"/>
      <c r="AD3" s="671"/>
    </row>
    <row r="4" spans="1:32" ht="9.75" customHeight="1">
      <c r="A4" s="242"/>
      <c r="B4" s="242"/>
      <c r="C4" s="242"/>
      <c r="D4" s="242"/>
      <c r="E4" s="242"/>
      <c r="F4" s="242"/>
      <c r="G4" s="242"/>
      <c r="H4" s="313"/>
      <c r="I4" s="313"/>
      <c r="J4" s="313"/>
      <c r="K4" s="313"/>
      <c r="L4" s="313"/>
      <c r="M4" s="313"/>
      <c r="N4" s="313"/>
      <c r="O4" s="242"/>
      <c r="P4" s="242"/>
      <c r="Q4" s="242"/>
      <c r="R4" s="242"/>
      <c r="S4" s="242"/>
      <c r="AC4" s="324"/>
      <c r="AD4" s="324"/>
      <c r="AE4" s="324"/>
      <c r="AF4" s="311"/>
    </row>
    <row r="5" spans="1:32" s="315" customFormat="1" ht="13.5" customHeight="1">
      <c r="A5" s="795" t="s">
        <v>236</v>
      </c>
      <c r="B5" s="804" t="s">
        <v>255</v>
      </c>
      <c r="C5" s="804"/>
      <c r="D5" s="804"/>
      <c r="E5" s="804"/>
      <c r="F5" s="804"/>
      <c r="G5" s="526"/>
      <c r="H5" s="834" t="s">
        <v>241</v>
      </c>
      <c r="I5" s="834"/>
      <c r="J5" s="834"/>
      <c r="K5" s="834"/>
      <c r="L5" s="834"/>
      <c r="M5" s="246"/>
      <c r="N5" s="834" t="s">
        <v>242</v>
      </c>
      <c r="O5" s="804"/>
      <c r="P5" s="804"/>
      <c r="Q5" s="804"/>
      <c r="R5" s="804"/>
      <c r="S5" s="831" t="s">
        <v>237</v>
      </c>
      <c r="AC5" s="139"/>
      <c r="AD5" s="139"/>
      <c r="AE5" s="139"/>
    </row>
    <row r="6" spans="1:32" s="315" customFormat="1" ht="18.75" customHeight="1">
      <c r="A6" s="796"/>
      <c r="B6" s="802" t="s">
        <v>244</v>
      </c>
      <c r="C6" s="802"/>
      <c r="D6" s="802"/>
      <c r="E6" s="802"/>
      <c r="F6" s="802"/>
      <c r="G6" s="316"/>
      <c r="H6" s="802" t="s">
        <v>245</v>
      </c>
      <c r="I6" s="802"/>
      <c r="J6" s="802"/>
      <c r="K6" s="802"/>
      <c r="L6" s="802"/>
      <c r="M6" s="316"/>
      <c r="N6" s="802" t="s">
        <v>246</v>
      </c>
      <c r="O6" s="802"/>
      <c r="P6" s="802"/>
      <c r="Q6" s="802"/>
      <c r="R6" s="802"/>
      <c r="S6" s="773"/>
      <c r="AC6" s="312"/>
      <c r="AD6" s="317"/>
      <c r="AE6" s="312"/>
    </row>
    <row r="7" spans="1:32" s="319" customFormat="1" ht="12.75" customHeight="1">
      <c r="A7" s="796"/>
      <c r="B7" s="525" t="s">
        <v>4</v>
      </c>
      <c r="C7" s="525" t="s">
        <v>256</v>
      </c>
      <c r="D7" s="525" t="s">
        <v>257</v>
      </c>
      <c r="E7" s="525" t="s">
        <v>258</v>
      </c>
      <c r="F7" s="832" t="s">
        <v>641</v>
      </c>
      <c r="G7" s="525"/>
      <c r="H7" s="525" t="s">
        <v>4</v>
      </c>
      <c r="I7" s="525" t="s">
        <v>256</v>
      </c>
      <c r="J7" s="525" t="s">
        <v>257</v>
      </c>
      <c r="K7" s="525" t="s">
        <v>259</v>
      </c>
      <c r="L7" s="832" t="s">
        <v>641</v>
      </c>
      <c r="M7" s="525"/>
      <c r="N7" s="525" t="s">
        <v>4</v>
      </c>
      <c r="O7" s="525" t="s">
        <v>256</v>
      </c>
      <c r="P7" s="525" t="s">
        <v>257</v>
      </c>
      <c r="Q7" s="525" t="s">
        <v>259</v>
      </c>
      <c r="R7" s="832" t="s">
        <v>641</v>
      </c>
      <c r="S7" s="773"/>
      <c r="AC7" s="320"/>
      <c r="AD7" s="321"/>
      <c r="AE7" s="322"/>
    </row>
    <row r="8" spans="1:32" ht="37.5">
      <c r="A8" s="797"/>
      <c r="B8" s="489" t="s">
        <v>129</v>
      </c>
      <c r="C8" s="489" t="s">
        <v>260</v>
      </c>
      <c r="D8" s="489" t="s">
        <v>261</v>
      </c>
      <c r="E8" s="489" t="s">
        <v>262</v>
      </c>
      <c r="F8" s="833"/>
      <c r="G8" s="490"/>
      <c r="H8" s="489" t="s">
        <v>129</v>
      </c>
      <c r="I8" s="489" t="s">
        <v>260</v>
      </c>
      <c r="J8" s="489" t="s">
        <v>261</v>
      </c>
      <c r="K8" s="489" t="s">
        <v>262</v>
      </c>
      <c r="L8" s="833"/>
      <c r="M8" s="490"/>
      <c r="N8" s="489" t="s">
        <v>129</v>
      </c>
      <c r="O8" s="489" t="s">
        <v>260</v>
      </c>
      <c r="P8" s="489" t="s">
        <v>261</v>
      </c>
      <c r="Q8" s="489" t="s">
        <v>262</v>
      </c>
      <c r="R8" s="833"/>
      <c r="S8" s="774"/>
      <c r="AC8" s="323"/>
      <c r="AD8" s="317"/>
      <c r="AE8" s="322"/>
    </row>
    <row r="9" spans="1:32" s="320" customFormat="1" ht="21.75" customHeight="1">
      <c r="A9" s="179" t="s">
        <v>4</v>
      </c>
      <c r="B9" s="314">
        <f>H9+N9</f>
        <v>1822</v>
      </c>
      <c r="C9" s="314">
        <f>I9+O9</f>
        <v>689</v>
      </c>
      <c r="D9" s="314">
        <f>J9+P9</f>
        <v>573</v>
      </c>
      <c r="E9" s="314">
        <f>K9+Q9</f>
        <v>540</v>
      </c>
      <c r="F9" s="314">
        <f>L9+R9</f>
        <v>20</v>
      </c>
      <c r="G9" s="324"/>
      <c r="H9" s="314">
        <f>SUM(I9:L9)</f>
        <v>952</v>
      </c>
      <c r="I9" s="314">
        <f>SUM(I10:I21)</f>
        <v>285</v>
      </c>
      <c r="J9" s="314">
        <f>SUM(J10:J21)</f>
        <v>321</v>
      </c>
      <c r="K9" s="314">
        <f>SUM(K10:K21)</f>
        <v>327</v>
      </c>
      <c r="L9" s="314">
        <f>SUM(L10:L21)</f>
        <v>19</v>
      </c>
      <c r="M9" s="324"/>
      <c r="N9" s="314">
        <f>SUM(O9:R9)</f>
        <v>870</v>
      </c>
      <c r="O9" s="314">
        <f>SUM(O10:O21)</f>
        <v>404</v>
      </c>
      <c r="P9" s="314">
        <f>SUM(P10:P21)</f>
        <v>252</v>
      </c>
      <c r="Q9" s="314">
        <f>SUM(Q10:Q21)</f>
        <v>213</v>
      </c>
      <c r="R9" s="314">
        <f>SUM(R10:R21)</f>
        <v>1</v>
      </c>
      <c r="S9" s="326" t="s">
        <v>129</v>
      </c>
      <c r="AC9" s="312"/>
      <c r="AD9" s="317"/>
      <c r="AE9" s="322"/>
    </row>
    <row r="10" spans="1:32" s="312" customFormat="1" ht="21.75" customHeight="1">
      <c r="A10" s="312" t="s">
        <v>10</v>
      </c>
      <c r="B10" s="324">
        <f>IFERROR((H10+N10),"-")</f>
        <v>313</v>
      </c>
      <c r="C10" s="327">
        <f>IFERROR((I10+O10),"-")</f>
        <v>57</v>
      </c>
      <c r="D10" s="327">
        <f>IFERROR((J10+P10),"-")</f>
        <v>140</v>
      </c>
      <c r="E10" s="327">
        <f>IFERROR((K10+Q10),"-")</f>
        <v>113</v>
      </c>
      <c r="F10" s="327">
        <f>IFERROR((L10+R10),"-")</f>
        <v>3</v>
      </c>
      <c r="G10" s="327"/>
      <c r="H10" s="324">
        <f>SUM(I10:L10)</f>
        <v>264</v>
      </c>
      <c r="I10" s="327">
        <v>50</v>
      </c>
      <c r="J10" s="327">
        <v>123</v>
      </c>
      <c r="K10" s="327">
        <v>88</v>
      </c>
      <c r="L10" s="327">
        <v>3</v>
      </c>
      <c r="M10" s="327"/>
      <c r="N10" s="324">
        <f>SUM(O10:R10)</f>
        <v>49</v>
      </c>
      <c r="O10" s="327">
        <v>7</v>
      </c>
      <c r="P10" s="327">
        <v>17</v>
      </c>
      <c r="Q10" s="327">
        <v>25</v>
      </c>
      <c r="R10" s="327">
        <v>0</v>
      </c>
      <c r="S10" s="264" t="s">
        <v>16</v>
      </c>
      <c r="T10" s="329"/>
      <c r="U10" s="330"/>
      <c r="V10" s="320"/>
      <c r="AC10" s="185"/>
      <c r="AD10" s="185"/>
      <c r="AE10" s="185"/>
    </row>
    <row r="11" spans="1:32" s="312" customFormat="1" ht="21.75" customHeight="1">
      <c r="A11" s="312" t="s">
        <v>3</v>
      </c>
      <c r="B11" s="324">
        <f t="shared" ref="B11:B34" si="0">IFERROR((H11+N11),"-")</f>
        <v>18</v>
      </c>
      <c r="C11" s="327">
        <f t="shared" ref="C11:C34" si="1">IFERROR((I11+O11),"-")</f>
        <v>5</v>
      </c>
      <c r="D11" s="327">
        <f t="shared" ref="D11:D34" si="2">IFERROR((J11+P11),"-")</f>
        <v>5</v>
      </c>
      <c r="E11" s="327">
        <f t="shared" ref="E11:E34" si="3">IFERROR((K11+Q11),"-")</f>
        <v>8</v>
      </c>
      <c r="F11" s="327">
        <f t="shared" ref="F11:F21" si="4">IFERROR((L11+R11),"-")</f>
        <v>0</v>
      </c>
      <c r="G11" s="327"/>
      <c r="H11" s="324">
        <f t="shared" ref="H11:H21" si="5">SUM(I11:L11)</f>
        <v>12</v>
      </c>
      <c r="I11" s="327">
        <v>4</v>
      </c>
      <c r="J11" s="327">
        <v>3</v>
      </c>
      <c r="K11" s="327">
        <v>5</v>
      </c>
      <c r="L11" s="327">
        <v>0</v>
      </c>
      <c r="M11" s="327"/>
      <c r="N11" s="324">
        <f t="shared" ref="N11:N21" si="6">SUM(O11:R11)</f>
        <v>6</v>
      </c>
      <c r="O11" s="327">
        <v>1</v>
      </c>
      <c r="P11" s="327">
        <v>2</v>
      </c>
      <c r="Q11" s="327">
        <v>3</v>
      </c>
      <c r="R11" s="327">
        <v>0</v>
      </c>
      <c r="S11" s="264" t="s">
        <v>7</v>
      </c>
      <c r="T11" s="332"/>
      <c r="U11" s="330"/>
      <c r="V11" s="320"/>
      <c r="AB11" s="139"/>
      <c r="AF11" s="139"/>
    </row>
    <row r="12" spans="1:32" s="312" customFormat="1" ht="21.75" customHeight="1">
      <c r="A12" s="312" t="s">
        <v>15</v>
      </c>
      <c r="B12" s="324">
        <f t="shared" si="0"/>
        <v>18</v>
      </c>
      <c r="C12" s="327">
        <f t="shared" si="1"/>
        <v>3</v>
      </c>
      <c r="D12" s="327">
        <f t="shared" si="2"/>
        <v>8</v>
      </c>
      <c r="E12" s="327">
        <f t="shared" si="3"/>
        <v>6</v>
      </c>
      <c r="F12" s="327">
        <f t="shared" si="4"/>
        <v>1</v>
      </c>
      <c r="G12" s="327"/>
      <c r="H12" s="324">
        <f t="shared" si="5"/>
        <v>12</v>
      </c>
      <c r="I12" s="327">
        <v>1</v>
      </c>
      <c r="J12" s="327">
        <v>7</v>
      </c>
      <c r="K12" s="327">
        <v>3</v>
      </c>
      <c r="L12" s="327">
        <v>1</v>
      </c>
      <c r="M12" s="327"/>
      <c r="N12" s="324">
        <f t="shared" si="6"/>
        <v>6</v>
      </c>
      <c r="O12" s="327">
        <v>2</v>
      </c>
      <c r="P12" s="327">
        <v>1</v>
      </c>
      <c r="Q12" s="327">
        <v>3</v>
      </c>
      <c r="R12" s="327">
        <v>0</v>
      </c>
      <c r="S12" s="264" t="s">
        <v>21</v>
      </c>
      <c r="T12" s="332"/>
      <c r="U12" s="330"/>
      <c r="V12" s="320"/>
      <c r="AB12" s="315"/>
      <c r="AC12" s="139"/>
      <c r="AD12" s="139"/>
      <c r="AE12" s="139"/>
      <c r="AF12" s="315"/>
    </row>
    <row r="13" spans="1:32" s="312" customFormat="1" ht="21.75" customHeight="1">
      <c r="A13" s="312" t="s">
        <v>8</v>
      </c>
      <c r="B13" s="324">
        <f t="shared" si="0"/>
        <v>6</v>
      </c>
      <c r="C13" s="327">
        <f t="shared" si="1"/>
        <v>5</v>
      </c>
      <c r="D13" s="327">
        <f t="shared" si="2"/>
        <v>1</v>
      </c>
      <c r="E13" s="327">
        <f t="shared" si="3"/>
        <v>0</v>
      </c>
      <c r="F13" s="327">
        <f t="shared" si="4"/>
        <v>0</v>
      </c>
      <c r="G13" s="327"/>
      <c r="H13" s="324">
        <f t="shared" si="5"/>
        <v>4</v>
      </c>
      <c r="I13" s="327">
        <v>4</v>
      </c>
      <c r="J13" s="327">
        <v>0</v>
      </c>
      <c r="K13" s="327">
        <v>0</v>
      </c>
      <c r="L13" s="327">
        <v>0</v>
      </c>
      <c r="M13" s="327"/>
      <c r="N13" s="324">
        <f t="shared" si="6"/>
        <v>2</v>
      </c>
      <c r="O13" s="327">
        <v>1</v>
      </c>
      <c r="P13" s="327">
        <v>1</v>
      </c>
      <c r="Q13" s="327">
        <v>0</v>
      </c>
      <c r="R13" s="327">
        <v>0</v>
      </c>
      <c r="S13" s="264" t="s">
        <v>12</v>
      </c>
      <c r="T13" s="332"/>
      <c r="U13" s="330"/>
      <c r="V13" s="320"/>
      <c r="AB13" s="315"/>
      <c r="AC13" s="671"/>
      <c r="AD13" s="185"/>
      <c r="AE13" s="185"/>
      <c r="AF13" s="315"/>
    </row>
    <row r="14" spans="1:32" s="312" customFormat="1" ht="21.75" customHeight="1">
      <c r="A14" s="312" t="s">
        <v>19</v>
      </c>
      <c r="B14" s="324">
        <f t="shared" si="0"/>
        <v>312</v>
      </c>
      <c r="C14" s="327">
        <f t="shared" si="1"/>
        <v>249</v>
      </c>
      <c r="D14" s="327">
        <f t="shared" si="2"/>
        <v>55</v>
      </c>
      <c r="E14" s="327">
        <f t="shared" si="3"/>
        <v>8</v>
      </c>
      <c r="F14" s="327">
        <f t="shared" si="4"/>
        <v>0</v>
      </c>
      <c r="G14" s="327"/>
      <c r="H14" s="324">
        <f t="shared" si="5"/>
        <v>60</v>
      </c>
      <c r="I14" s="327">
        <v>57</v>
      </c>
      <c r="J14" s="327">
        <v>3</v>
      </c>
      <c r="K14" s="327">
        <v>0</v>
      </c>
      <c r="L14" s="327">
        <v>0</v>
      </c>
      <c r="M14" s="327"/>
      <c r="N14" s="324">
        <f t="shared" si="6"/>
        <v>252</v>
      </c>
      <c r="O14" s="327">
        <v>192</v>
      </c>
      <c r="P14" s="327">
        <v>52</v>
      </c>
      <c r="Q14" s="327">
        <v>8</v>
      </c>
      <c r="R14" s="327">
        <v>0</v>
      </c>
      <c r="S14" s="264" t="s">
        <v>247</v>
      </c>
      <c r="T14" s="332"/>
      <c r="U14" s="330"/>
      <c r="V14" s="320"/>
      <c r="AB14" s="242"/>
      <c r="AC14" s="139" t="s">
        <v>251</v>
      </c>
      <c r="AD14" s="311">
        <f>AB37+AC37</f>
        <v>689</v>
      </c>
      <c r="AE14" s="185"/>
      <c r="AF14" s="242"/>
    </row>
    <row r="15" spans="1:32" s="312" customFormat="1" ht="21.75" customHeight="1">
      <c r="A15" s="312" t="s">
        <v>22</v>
      </c>
      <c r="B15" s="324">
        <f t="shared" si="0"/>
        <v>303</v>
      </c>
      <c r="C15" s="327">
        <f t="shared" si="1"/>
        <v>19</v>
      </c>
      <c r="D15" s="327">
        <f t="shared" si="2"/>
        <v>140</v>
      </c>
      <c r="E15" s="327">
        <f t="shared" si="3"/>
        <v>136</v>
      </c>
      <c r="F15" s="327">
        <f t="shared" si="4"/>
        <v>8</v>
      </c>
      <c r="G15" s="327"/>
      <c r="H15" s="324">
        <f t="shared" si="5"/>
        <v>202</v>
      </c>
      <c r="I15" s="327">
        <v>11</v>
      </c>
      <c r="J15" s="327">
        <v>95</v>
      </c>
      <c r="K15" s="327">
        <v>88</v>
      </c>
      <c r="L15" s="327">
        <v>8</v>
      </c>
      <c r="M15" s="327"/>
      <c r="N15" s="324">
        <f t="shared" si="6"/>
        <v>101</v>
      </c>
      <c r="O15" s="327">
        <v>8</v>
      </c>
      <c r="P15" s="327">
        <v>45</v>
      </c>
      <c r="Q15" s="327">
        <v>48</v>
      </c>
      <c r="R15" s="327">
        <v>0</v>
      </c>
      <c r="S15" s="264" t="s">
        <v>9</v>
      </c>
      <c r="T15" s="332"/>
      <c r="U15" s="330"/>
      <c r="V15" s="320"/>
      <c r="AC15" s="139" t="s">
        <v>252</v>
      </c>
      <c r="AD15" s="311">
        <f>AB38+AC38</f>
        <v>573</v>
      </c>
      <c r="AE15" s="185"/>
    </row>
    <row r="16" spans="1:32" s="312" customFormat="1" ht="21.75" customHeight="1">
      <c r="A16" s="312" t="s">
        <v>26</v>
      </c>
      <c r="B16" s="324">
        <f t="shared" si="0"/>
        <v>223</v>
      </c>
      <c r="C16" s="327">
        <f t="shared" si="1"/>
        <v>124</v>
      </c>
      <c r="D16" s="327">
        <f t="shared" si="2"/>
        <v>42</v>
      </c>
      <c r="E16" s="327">
        <f t="shared" si="3"/>
        <v>57</v>
      </c>
      <c r="F16" s="327">
        <f t="shared" si="4"/>
        <v>0</v>
      </c>
      <c r="G16" s="327"/>
      <c r="H16" s="324">
        <f t="shared" si="5"/>
        <v>81</v>
      </c>
      <c r="I16" s="327">
        <v>68</v>
      </c>
      <c r="J16" s="327">
        <v>4</v>
      </c>
      <c r="K16" s="327">
        <v>9</v>
      </c>
      <c r="L16" s="327">
        <v>0</v>
      </c>
      <c r="M16" s="327"/>
      <c r="N16" s="324">
        <f t="shared" si="6"/>
        <v>142</v>
      </c>
      <c r="O16" s="327">
        <v>56</v>
      </c>
      <c r="P16" s="327">
        <v>38</v>
      </c>
      <c r="Q16" s="327">
        <v>48</v>
      </c>
      <c r="R16" s="327">
        <v>0</v>
      </c>
      <c r="S16" s="264" t="s">
        <v>29</v>
      </c>
      <c r="T16" s="332"/>
      <c r="U16" s="330"/>
      <c r="V16" s="320"/>
      <c r="AC16" s="139" t="s">
        <v>253</v>
      </c>
      <c r="AD16" s="311">
        <f>AB39+AC39</f>
        <v>560</v>
      </c>
      <c r="AE16" s="185"/>
    </row>
    <row r="17" spans="1:31" s="312" customFormat="1" ht="21.75" customHeight="1">
      <c r="A17" s="312" t="s">
        <v>28</v>
      </c>
      <c r="B17" s="324">
        <f t="shared" si="0"/>
        <v>0</v>
      </c>
      <c r="C17" s="327">
        <f t="shared" si="1"/>
        <v>0</v>
      </c>
      <c r="D17" s="327">
        <f t="shared" si="2"/>
        <v>0</v>
      </c>
      <c r="E17" s="327">
        <f t="shared" si="3"/>
        <v>0</v>
      </c>
      <c r="F17" s="327">
        <f t="shared" si="4"/>
        <v>0</v>
      </c>
      <c r="G17" s="327"/>
      <c r="H17" s="324">
        <f t="shared" si="5"/>
        <v>0</v>
      </c>
      <c r="I17" s="327">
        <v>0</v>
      </c>
      <c r="J17" s="327">
        <v>0</v>
      </c>
      <c r="K17" s="327">
        <v>0</v>
      </c>
      <c r="L17" s="327">
        <v>0</v>
      </c>
      <c r="M17" s="327"/>
      <c r="N17" s="324">
        <f t="shared" si="6"/>
        <v>0</v>
      </c>
      <c r="O17" s="327">
        <v>0</v>
      </c>
      <c r="P17" s="327">
        <v>0</v>
      </c>
      <c r="Q17" s="327">
        <v>0</v>
      </c>
      <c r="R17" s="327">
        <v>0</v>
      </c>
      <c r="S17" s="264" t="s">
        <v>131</v>
      </c>
      <c r="T17" s="332"/>
      <c r="U17" s="330"/>
      <c r="V17" s="320"/>
      <c r="AC17" s="671"/>
      <c r="AD17" s="185"/>
      <c r="AE17" s="185"/>
    </row>
    <row r="18" spans="1:31" s="312" customFormat="1" ht="21.75" customHeight="1">
      <c r="A18" s="312" t="s">
        <v>17</v>
      </c>
      <c r="B18" s="324">
        <f t="shared" si="0"/>
        <v>31</v>
      </c>
      <c r="C18" s="327">
        <f t="shared" si="1"/>
        <v>15</v>
      </c>
      <c r="D18" s="327">
        <f t="shared" si="2"/>
        <v>3</v>
      </c>
      <c r="E18" s="327">
        <f t="shared" si="3"/>
        <v>13</v>
      </c>
      <c r="F18" s="327">
        <f t="shared" si="4"/>
        <v>0</v>
      </c>
      <c r="G18" s="327"/>
      <c r="H18" s="324">
        <f t="shared" si="5"/>
        <v>19</v>
      </c>
      <c r="I18" s="327">
        <v>9</v>
      </c>
      <c r="J18" s="327">
        <v>2</v>
      </c>
      <c r="K18" s="327">
        <v>8</v>
      </c>
      <c r="L18" s="327">
        <v>0</v>
      </c>
      <c r="M18" s="327"/>
      <c r="N18" s="324">
        <f t="shared" si="6"/>
        <v>12</v>
      </c>
      <c r="O18" s="327">
        <v>6</v>
      </c>
      <c r="P18" s="327">
        <v>1</v>
      </c>
      <c r="Q18" s="327">
        <v>5</v>
      </c>
      <c r="R18" s="327">
        <v>0</v>
      </c>
      <c r="S18" s="264" t="s">
        <v>18</v>
      </c>
      <c r="T18" s="332"/>
      <c r="U18" s="330"/>
      <c r="V18" s="320"/>
    </row>
    <row r="19" spans="1:31" s="312" customFormat="1" ht="21.75" customHeight="1">
      <c r="A19" s="312" t="s">
        <v>23</v>
      </c>
      <c r="B19" s="324">
        <f t="shared" si="0"/>
        <v>5</v>
      </c>
      <c r="C19" s="327">
        <f t="shared" si="1"/>
        <v>1</v>
      </c>
      <c r="D19" s="327">
        <f t="shared" si="2"/>
        <v>1</v>
      </c>
      <c r="E19" s="327">
        <f t="shared" si="3"/>
        <v>3</v>
      </c>
      <c r="F19" s="327">
        <f t="shared" si="4"/>
        <v>0</v>
      </c>
      <c r="G19" s="327"/>
      <c r="H19" s="324">
        <f t="shared" si="5"/>
        <v>4</v>
      </c>
      <c r="I19" s="327">
        <v>0</v>
      </c>
      <c r="J19" s="327">
        <v>1</v>
      </c>
      <c r="K19" s="327">
        <v>3</v>
      </c>
      <c r="L19" s="327">
        <v>0</v>
      </c>
      <c r="M19" s="327"/>
      <c r="N19" s="324">
        <f t="shared" si="6"/>
        <v>1</v>
      </c>
      <c r="O19" s="327">
        <v>1</v>
      </c>
      <c r="P19" s="327">
        <v>0</v>
      </c>
      <c r="Q19" s="327">
        <v>0</v>
      </c>
      <c r="R19" s="327">
        <v>0</v>
      </c>
      <c r="S19" s="264" t="s">
        <v>27</v>
      </c>
      <c r="T19" s="332"/>
      <c r="U19" s="330"/>
      <c r="V19" s="320"/>
    </row>
    <row r="20" spans="1:31" s="312" customFormat="1" ht="21.75" customHeight="1">
      <c r="A20" s="312" t="s">
        <v>36</v>
      </c>
      <c r="B20" s="324">
        <f t="shared" si="0"/>
        <v>2</v>
      </c>
      <c r="C20" s="327">
        <f t="shared" si="1"/>
        <v>0</v>
      </c>
      <c r="D20" s="327">
        <f t="shared" si="2"/>
        <v>0</v>
      </c>
      <c r="E20" s="327">
        <f t="shared" si="3"/>
        <v>2</v>
      </c>
      <c r="F20" s="327">
        <f t="shared" si="4"/>
        <v>0</v>
      </c>
      <c r="G20" s="327"/>
      <c r="H20" s="324">
        <f t="shared" si="5"/>
        <v>2</v>
      </c>
      <c r="I20" s="327">
        <v>0</v>
      </c>
      <c r="J20" s="327">
        <v>0</v>
      </c>
      <c r="K20" s="327">
        <v>2</v>
      </c>
      <c r="L20" s="327">
        <v>0</v>
      </c>
      <c r="M20" s="327"/>
      <c r="N20" s="324">
        <f t="shared" si="6"/>
        <v>0</v>
      </c>
      <c r="O20" s="327">
        <v>0</v>
      </c>
      <c r="P20" s="327">
        <v>0</v>
      </c>
      <c r="Q20" s="327">
        <v>0</v>
      </c>
      <c r="R20" s="327">
        <v>0</v>
      </c>
      <c r="S20" s="264" t="s">
        <v>14</v>
      </c>
      <c r="T20" s="332"/>
      <c r="U20" s="330"/>
      <c r="V20" s="320"/>
    </row>
    <row r="21" spans="1:31" s="312" customFormat="1" ht="21.75" customHeight="1">
      <c r="A21" s="540" t="s">
        <v>11</v>
      </c>
      <c r="B21" s="444">
        <f t="shared" si="0"/>
        <v>591</v>
      </c>
      <c r="C21" s="336">
        <f t="shared" si="1"/>
        <v>211</v>
      </c>
      <c r="D21" s="336">
        <f t="shared" si="2"/>
        <v>178</v>
      </c>
      <c r="E21" s="336">
        <f t="shared" si="3"/>
        <v>194</v>
      </c>
      <c r="F21" s="336">
        <f t="shared" si="4"/>
        <v>8</v>
      </c>
      <c r="G21" s="336"/>
      <c r="H21" s="444">
        <f t="shared" si="5"/>
        <v>292</v>
      </c>
      <c r="I21" s="336">
        <v>81</v>
      </c>
      <c r="J21" s="336">
        <v>83</v>
      </c>
      <c r="K21" s="336">
        <v>121</v>
      </c>
      <c r="L21" s="336">
        <v>7</v>
      </c>
      <c r="M21" s="336"/>
      <c r="N21" s="444">
        <f t="shared" si="6"/>
        <v>299</v>
      </c>
      <c r="O21" s="336">
        <v>130</v>
      </c>
      <c r="P21" s="336">
        <v>95</v>
      </c>
      <c r="Q21" s="336">
        <v>73</v>
      </c>
      <c r="R21" s="336">
        <v>1</v>
      </c>
      <c r="S21" s="585" t="s">
        <v>33</v>
      </c>
      <c r="T21" s="332"/>
      <c r="U21" s="330"/>
      <c r="V21" s="320"/>
    </row>
    <row r="22" spans="1:31" ht="18.75" hidden="1" customHeight="1">
      <c r="A22" s="17" t="s">
        <v>34</v>
      </c>
      <c r="B22" s="324">
        <f t="shared" si="0"/>
        <v>0</v>
      </c>
      <c r="C22" s="327">
        <f t="shared" si="1"/>
        <v>0</v>
      </c>
      <c r="D22" s="327">
        <f t="shared" si="2"/>
        <v>0</v>
      </c>
      <c r="E22" s="327">
        <f t="shared" si="3"/>
        <v>0</v>
      </c>
      <c r="F22" s="327"/>
      <c r="G22" s="327"/>
      <c r="H22" s="324">
        <f>SUM(I22:K22)</f>
        <v>0</v>
      </c>
      <c r="I22" s="327"/>
      <c r="J22" s="327"/>
      <c r="K22" s="327"/>
      <c r="L22" s="327"/>
      <c r="M22" s="327"/>
      <c r="N22" s="324">
        <f>SUM(O22:Q22)</f>
        <v>0</v>
      </c>
      <c r="O22" s="327"/>
      <c r="P22" s="327"/>
      <c r="Q22" s="327"/>
      <c r="R22" s="327"/>
      <c r="S22" s="65" t="s">
        <v>35</v>
      </c>
      <c r="T22" s="332"/>
      <c r="V22" s="320"/>
    </row>
    <row r="23" spans="1:31" ht="18.75" hidden="1" customHeight="1">
      <c r="A23" s="100" t="s">
        <v>37</v>
      </c>
      <c r="B23" s="324">
        <f t="shared" si="0"/>
        <v>0</v>
      </c>
      <c r="C23" s="327">
        <f t="shared" si="1"/>
        <v>0</v>
      </c>
      <c r="D23" s="327">
        <f t="shared" si="2"/>
        <v>0</v>
      </c>
      <c r="E23" s="327">
        <f t="shared" si="3"/>
        <v>0</v>
      </c>
      <c r="F23" s="327"/>
      <c r="G23" s="327"/>
      <c r="H23" s="324">
        <f t="shared" ref="H23:H34" si="7">SUM(I23:K23)</f>
        <v>0</v>
      </c>
      <c r="I23" s="327"/>
      <c r="J23" s="327"/>
      <c r="K23" s="327"/>
      <c r="L23" s="327"/>
      <c r="M23" s="327"/>
      <c r="N23" s="324">
        <f t="shared" ref="N23:N34" si="8">SUM(O23:Q23)</f>
        <v>0</v>
      </c>
      <c r="O23" s="327"/>
      <c r="P23" s="327"/>
      <c r="Q23" s="327"/>
      <c r="R23" s="327"/>
      <c r="S23" s="65" t="s">
        <v>38</v>
      </c>
      <c r="T23" s="332"/>
    </row>
    <row r="24" spans="1:31" ht="18.75" hidden="1" customHeight="1">
      <c r="A24" s="100" t="s">
        <v>40</v>
      </c>
      <c r="B24" s="324">
        <f t="shared" si="0"/>
        <v>0</v>
      </c>
      <c r="C24" s="327">
        <f t="shared" si="1"/>
        <v>0</v>
      </c>
      <c r="D24" s="327">
        <f t="shared" si="2"/>
        <v>0</v>
      </c>
      <c r="E24" s="327">
        <f t="shared" si="3"/>
        <v>0</v>
      </c>
      <c r="F24" s="327"/>
      <c r="G24" s="327"/>
      <c r="H24" s="324">
        <f t="shared" si="7"/>
        <v>0</v>
      </c>
      <c r="I24" s="327"/>
      <c r="J24" s="327"/>
      <c r="K24" s="327"/>
      <c r="L24" s="327"/>
      <c r="M24" s="327"/>
      <c r="N24" s="324">
        <f t="shared" si="8"/>
        <v>0</v>
      </c>
      <c r="O24" s="327"/>
      <c r="P24" s="327"/>
      <c r="Q24" s="327"/>
      <c r="R24" s="327"/>
      <c r="S24" s="65" t="s">
        <v>41</v>
      </c>
      <c r="T24" s="332"/>
    </row>
    <row r="25" spans="1:31" ht="18.75" hidden="1" customHeight="1">
      <c r="A25" s="100" t="s">
        <v>42</v>
      </c>
      <c r="B25" s="324">
        <f t="shared" si="0"/>
        <v>0</v>
      </c>
      <c r="C25" s="327">
        <f t="shared" si="1"/>
        <v>0</v>
      </c>
      <c r="D25" s="327">
        <f t="shared" si="2"/>
        <v>0</v>
      </c>
      <c r="E25" s="327">
        <f t="shared" si="3"/>
        <v>0</v>
      </c>
      <c r="F25" s="327"/>
      <c r="G25" s="327"/>
      <c r="H25" s="324">
        <f t="shared" si="7"/>
        <v>0</v>
      </c>
      <c r="I25" s="327"/>
      <c r="J25" s="327"/>
      <c r="K25" s="327"/>
      <c r="L25" s="327"/>
      <c r="M25" s="327"/>
      <c r="N25" s="324">
        <f t="shared" si="8"/>
        <v>0</v>
      </c>
      <c r="O25" s="327"/>
      <c r="P25" s="327"/>
      <c r="Q25" s="327"/>
      <c r="R25" s="327"/>
      <c r="S25" s="65" t="s">
        <v>43</v>
      </c>
      <c r="T25" s="332"/>
    </row>
    <row r="26" spans="1:31" ht="18.75" hidden="1" customHeight="1">
      <c r="A26" s="100" t="s">
        <v>32</v>
      </c>
      <c r="B26" s="324">
        <f t="shared" si="0"/>
        <v>0</v>
      </c>
      <c r="C26" s="327">
        <f t="shared" si="1"/>
        <v>0</v>
      </c>
      <c r="D26" s="327">
        <f t="shared" si="2"/>
        <v>0</v>
      </c>
      <c r="E26" s="327">
        <f t="shared" si="3"/>
        <v>0</v>
      </c>
      <c r="F26" s="327"/>
      <c r="G26" s="327"/>
      <c r="H26" s="324">
        <f t="shared" si="7"/>
        <v>0</v>
      </c>
      <c r="I26" s="327"/>
      <c r="J26" s="327"/>
      <c r="K26" s="327"/>
      <c r="L26" s="327"/>
      <c r="M26" s="327"/>
      <c r="N26" s="324">
        <f t="shared" si="8"/>
        <v>0</v>
      </c>
      <c r="O26" s="327"/>
      <c r="P26" s="327"/>
      <c r="Q26" s="327"/>
      <c r="R26" s="327"/>
      <c r="S26" s="65" t="s">
        <v>44</v>
      </c>
      <c r="T26" s="332"/>
    </row>
    <row r="27" spans="1:31" ht="18.75" hidden="1" customHeight="1">
      <c r="A27" s="100" t="s">
        <v>30</v>
      </c>
      <c r="B27" s="324">
        <f t="shared" si="0"/>
        <v>0</v>
      </c>
      <c r="C27" s="327">
        <f t="shared" si="1"/>
        <v>0</v>
      </c>
      <c r="D27" s="327">
        <f t="shared" si="2"/>
        <v>0</v>
      </c>
      <c r="E27" s="327">
        <f t="shared" si="3"/>
        <v>0</v>
      </c>
      <c r="F27" s="327"/>
      <c r="G27" s="327"/>
      <c r="H27" s="324">
        <f t="shared" si="7"/>
        <v>0</v>
      </c>
      <c r="I27" s="327"/>
      <c r="J27" s="327"/>
      <c r="K27" s="327"/>
      <c r="L27" s="327"/>
      <c r="M27" s="327"/>
      <c r="N27" s="324">
        <f t="shared" si="8"/>
        <v>0</v>
      </c>
      <c r="O27" s="327"/>
      <c r="P27" s="327"/>
      <c r="Q27" s="327"/>
      <c r="R27" s="327"/>
      <c r="S27" s="65" t="s">
        <v>45</v>
      </c>
      <c r="T27" s="332"/>
    </row>
    <row r="28" spans="1:31" ht="18.75" hidden="1" customHeight="1">
      <c r="A28" s="100" t="s">
        <v>39</v>
      </c>
      <c r="B28" s="324">
        <f t="shared" si="0"/>
        <v>0</v>
      </c>
      <c r="C28" s="327">
        <f t="shared" si="1"/>
        <v>0</v>
      </c>
      <c r="D28" s="327">
        <f t="shared" si="2"/>
        <v>0</v>
      </c>
      <c r="E28" s="327">
        <f t="shared" si="3"/>
        <v>0</v>
      </c>
      <c r="F28" s="327"/>
      <c r="G28" s="327"/>
      <c r="H28" s="324">
        <f t="shared" si="7"/>
        <v>0</v>
      </c>
      <c r="I28" s="327"/>
      <c r="J28" s="327"/>
      <c r="K28" s="327"/>
      <c r="L28" s="327"/>
      <c r="M28" s="327"/>
      <c r="N28" s="324">
        <f t="shared" si="8"/>
        <v>0</v>
      </c>
      <c r="O28" s="327"/>
      <c r="P28" s="327"/>
      <c r="Q28" s="327"/>
      <c r="R28" s="327"/>
      <c r="S28" s="65" t="s">
        <v>46</v>
      </c>
      <c r="T28" s="332"/>
    </row>
    <row r="29" spans="1:31" ht="18.75" hidden="1" customHeight="1">
      <c r="A29" s="100" t="s">
        <v>47</v>
      </c>
      <c r="B29" s="324">
        <f t="shared" si="0"/>
        <v>0</v>
      </c>
      <c r="C29" s="327">
        <f t="shared" si="1"/>
        <v>0</v>
      </c>
      <c r="D29" s="327">
        <f t="shared" si="2"/>
        <v>0</v>
      </c>
      <c r="E29" s="327">
        <f t="shared" si="3"/>
        <v>0</v>
      </c>
      <c r="F29" s="327"/>
      <c r="G29" s="327"/>
      <c r="H29" s="324">
        <f t="shared" si="7"/>
        <v>0</v>
      </c>
      <c r="I29" s="327"/>
      <c r="J29" s="327"/>
      <c r="K29" s="327"/>
      <c r="L29" s="327"/>
      <c r="M29" s="327"/>
      <c r="N29" s="324">
        <f t="shared" si="8"/>
        <v>0</v>
      </c>
      <c r="O29" s="327"/>
      <c r="P29" s="327"/>
      <c r="Q29" s="327"/>
      <c r="R29" s="327"/>
      <c r="S29" s="65" t="s">
        <v>48</v>
      </c>
      <c r="T29" s="332"/>
    </row>
    <row r="30" spans="1:31" ht="18.75" hidden="1" customHeight="1">
      <c r="A30" s="100" t="s">
        <v>49</v>
      </c>
      <c r="B30" s="324">
        <f t="shared" si="0"/>
        <v>0</v>
      </c>
      <c r="C30" s="327">
        <f t="shared" si="1"/>
        <v>0</v>
      </c>
      <c r="D30" s="327">
        <f t="shared" si="2"/>
        <v>0</v>
      </c>
      <c r="E30" s="327">
        <f t="shared" si="3"/>
        <v>0</v>
      </c>
      <c r="F30" s="327"/>
      <c r="G30" s="327"/>
      <c r="H30" s="324">
        <f t="shared" si="7"/>
        <v>0</v>
      </c>
      <c r="I30" s="327"/>
      <c r="J30" s="327"/>
      <c r="K30" s="327"/>
      <c r="L30" s="327"/>
      <c r="M30" s="327"/>
      <c r="N30" s="324">
        <f t="shared" si="8"/>
        <v>0</v>
      </c>
      <c r="O30" s="327"/>
      <c r="P30" s="327"/>
      <c r="Q30" s="327"/>
      <c r="R30" s="327"/>
      <c r="S30" s="65" t="s">
        <v>50</v>
      </c>
      <c r="T30" s="332"/>
    </row>
    <row r="31" spans="1:31" ht="18.75" hidden="1" customHeight="1">
      <c r="A31" s="100" t="s">
        <v>20</v>
      </c>
      <c r="B31" s="324">
        <f t="shared" si="0"/>
        <v>0</v>
      </c>
      <c r="C31" s="327">
        <f t="shared" si="1"/>
        <v>0</v>
      </c>
      <c r="D31" s="327">
        <f t="shared" si="2"/>
        <v>0</v>
      </c>
      <c r="E31" s="327">
        <f t="shared" si="3"/>
        <v>0</v>
      </c>
      <c r="F31" s="327"/>
      <c r="G31" s="327"/>
      <c r="H31" s="324">
        <f t="shared" si="7"/>
        <v>0</v>
      </c>
      <c r="I31" s="327"/>
      <c r="J31" s="327"/>
      <c r="K31" s="327"/>
      <c r="L31" s="327"/>
      <c r="M31" s="327"/>
      <c r="N31" s="324">
        <f t="shared" si="8"/>
        <v>0</v>
      </c>
      <c r="O31" s="327"/>
      <c r="P31" s="327"/>
      <c r="Q31" s="327"/>
      <c r="R31" s="327"/>
      <c r="S31" s="65" t="s">
        <v>51</v>
      </c>
      <c r="T31" s="332"/>
    </row>
    <row r="32" spans="1:31" s="430" customFormat="1" ht="23.25" hidden="1" customHeight="1">
      <c r="A32" s="431" t="s">
        <v>52</v>
      </c>
      <c r="B32" s="324">
        <f t="shared" si="0"/>
        <v>0</v>
      </c>
      <c r="C32" s="327">
        <f t="shared" si="1"/>
        <v>0</v>
      </c>
      <c r="D32" s="327">
        <f t="shared" si="2"/>
        <v>0</v>
      </c>
      <c r="E32" s="327">
        <f t="shared" si="3"/>
        <v>0</v>
      </c>
      <c r="F32" s="327"/>
      <c r="G32" s="327"/>
      <c r="H32" s="324">
        <f t="shared" si="7"/>
        <v>0</v>
      </c>
      <c r="I32" s="327"/>
      <c r="J32" s="327"/>
      <c r="K32" s="327"/>
      <c r="L32" s="327"/>
      <c r="M32" s="327"/>
      <c r="N32" s="324">
        <f t="shared" si="8"/>
        <v>0</v>
      </c>
      <c r="O32" s="327"/>
      <c r="P32" s="327"/>
      <c r="Q32" s="327"/>
      <c r="R32" s="327"/>
      <c r="S32" s="432" t="s">
        <v>53</v>
      </c>
      <c r="T32" s="332"/>
    </row>
    <row r="33" spans="1:29" ht="18.75" hidden="1" customHeight="1">
      <c r="A33" s="100" t="s">
        <v>54</v>
      </c>
      <c r="B33" s="324">
        <f t="shared" si="0"/>
        <v>0</v>
      </c>
      <c r="C33" s="327">
        <f t="shared" si="1"/>
        <v>0</v>
      </c>
      <c r="D33" s="327">
        <f t="shared" si="2"/>
        <v>0</v>
      </c>
      <c r="E33" s="327">
        <f t="shared" si="3"/>
        <v>0</v>
      </c>
      <c r="F33" s="327"/>
      <c r="G33" s="327"/>
      <c r="H33" s="324">
        <f t="shared" si="7"/>
        <v>0</v>
      </c>
      <c r="I33" s="327"/>
      <c r="J33" s="327"/>
      <c r="K33" s="327"/>
      <c r="L33" s="327"/>
      <c r="M33" s="327"/>
      <c r="N33" s="324">
        <f t="shared" si="8"/>
        <v>0</v>
      </c>
      <c r="O33" s="327"/>
      <c r="P33" s="327"/>
      <c r="Q33" s="327"/>
      <c r="R33" s="327"/>
      <c r="S33" s="65" t="s">
        <v>55</v>
      </c>
      <c r="T33" s="332"/>
    </row>
    <row r="34" spans="1:29" ht="18.75" hidden="1" customHeight="1">
      <c r="A34" s="103" t="s">
        <v>11</v>
      </c>
      <c r="B34" s="444">
        <f t="shared" si="0"/>
        <v>0</v>
      </c>
      <c r="C34" s="336">
        <f t="shared" si="1"/>
        <v>0</v>
      </c>
      <c r="D34" s="336">
        <f t="shared" si="2"/>
        <v>0</v>
      </c>
      <c r="E34" s="336">
        <f t="shared" si="3"/>
        <v>0</v>
      </c>
      <c r="F34" s="336"/>
      <c r="G34" s="336"/>
      <c r="H34" s="444">
        <f t="shared" si="7"/>
        <v>0</v>
      </c>
      <c r="I34" s="336"/>
      <c r="J34" s="336"/>
      <c r="K34" s="336"/>
      <c r="L34" s="336"/>
      <c r="M34" s="336"/>
      <c r="N34" s="444">
        <f t="shared" si="8"/>
        <v>0</v>
      </c>
      <c r="O34" s="336"/>
      <c r="P34" s="336"/>
      <c r="Q34" s="336"/>
      <c r="R34" s="336"/>
      <c r="S34" s="75" t="s">
        <v>33</v>
      </c>
      <c r="T34" s="332"/>
    </row>
    <row r="35" spans="1:29" ht="18.75" customHeight="1">
      <c r="A35" s="443" t="s">
        <v>308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65"/>
      <c r="T35" s="332"/>
    </row>
    <row r="36" spans="1:29" ht="18.75" customHeight="1">
      <c r="A36" s="308" t="s">
        <v>56</v>
      </c>
      <c r="B36" s="327"/>
      <c r="C36" s="327"/>
      <c r="D36" s="327"/>
      <c r="E36" s="327"/>
      <c r="F36" s="327"/>
      <c r="G36" s="327"/>
      <c r="H36" s="327"/>
      <c r="P36" s="309"/>
      <c r="Q36" s="309"/>
      <c r="R36" s="309"/>
      <c r="S36" s="309" t="s">
        <v>162</v>
      </c>
      <c r="T36" s="332"/>
      <c r="AB36" s="139" t="s">
        <v>241</v>
      </c>
      <c r="AC36" s="139" t="s">
        <v>242</v>
      </c>
    </row>
    <row r="37" spans="1:29" ht="18.75" customHeight="1">
      <c r="A37" s="308"/>
      <c r="P37" s="339"/>
      <c r="Q37" s="339"/>
      <c r="R37" s="339"/>
      <c r="S37" s="339"/>
      <c r="T37" s="332"/>
      <c r="AA37" s="139" t="s">
        <v>251</v>
      </c>
      <c r="AB37" s="311">
        <f>I9</f>
        <v>285</v>
      </c>
      <c r="AC37" s="311">
        <f>O9</f>
        <v>404</v>
      </c>
    </row>
    <row r="38" spans="1:29" ht="18.75" customHeight="1">
      <c r="A38" s="308"/>
      <c r="P38" s="339"/>
      <c r="Q38" s="339"/>
      <c r="R38" s="339"/>
      <c r="S38" s="339"/>
      <c r="T38" s="332"/>
      <c r="AA38" s="139" t="s">
        <v>252</v>
      </c>
      <c r="AB38" s="311">
        <f>J9</f>
        <v>321</v>
      </c>
      <c r="AC38" s="311">
        <f>P9</f>
        <v>252</v>
      </c>
    </row>
    <row r="39" spans="1:29" ht="18.75" customHeight="1">
      <c r="A39" s="308"/>
      <c r="P39" s="339"/>
      <c r="Q39" s="339"/>
      <c r="R39" s="339"/>
      <c r="S39" s="339"/>
      <c r="T39" s="332"/>
      <c r="AA39" s="139" t="s">
        <v>253</v>
      </c>
      <c r="AB39" s="311">
        <f>K9+L9</f>
        <v>346</v>
      </c>
      <c r="AC39" s="311">
        <f>Q9+R9</f>
        <v>214</v>
      </c>
    </row>
    <row r="40" spans="1:29" ht="18.75" customHeight="1">
      <c r="A40" s="308"/>
      <c r="P40" s="339"/>
      <c r="Q40" s="339"/>
      <c r="R40" s="339"/>
      <c r="S40" s="339"/>
      <c r="T40" s="332"/>
    </row>
    <row r="41" spans="1:29" ht="18.75" customHeight="1">
      <c r="A41" s="308"/>
      <c r="P41" s="339"/>
      <c r="Q41" s="339"/>
      <c r="R41" s="339"/>
      <c r="S41" s="339"/>
      <c r="T41" s="332"/>
    </row>
    <row r="42" spans="1:29" ht="18.75" customHeight="1">
      <c r="T42" s="332"/>
    </row>
  </sheetData>
  <mergeCells count="13">
    <mergeCell ref="A2:S2"/>
    <mergeCell ref="A3:S3"/>
    <mergeCell ref="A5:A8"/>
    <mergeCell ref="S5:S8"/>
    <mergeCell ref="R7:R8"/>
    <mergeCell ref="B6:F6"/>
    <mergeCell ref="B5:F5"/>
    <mergeCell ref="H6:L6"/>
    <mergeCell ref="H5:L5"/>
    <mergeCell ref="N6:R6"/>
    <mergeCell ref="N5:R5"/>
    <mergeCell ref="F7:F8"/>
    <mergeCell ref="L7:L8"/>
  </mergeCells>
  <pageMargins left="0.7" right="0.7" top="0.75" bottom="0.75" header="0.3" footer="0.3"/>
  <pageSetup paperSize="9" orientation="portrait" horizontalDpi="4294967295" verticalDpi="4294967295" r:id="rId1"/>
  <ignoredErrors>
    <ignoredError sqref="M9 I9:K9 O9:Q9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E16A-C5C5-4CA7-B4B0-1BFC4A8429A4}">
  <sheetPr>
    <tabColor rgb="FF92D050"/>
  </sheetPr>
  <dimension ref="A1:G36"/>
  <sheetViews>
    <sheetView view="pageBreakPreview" zoomScale="60" zoomScaleNormal="100" workbookViewId="0">
      <selection activeCell="A36" sqref="A36"/>
    </sheetView>
  </sheetViews>
  <sheetFormatPr defaultRowHeight="15"/>
  <cols>
    <col min="1" max="1" width="48.5703125" style="139" customWidth="1"/>
    <col min="2" max="4" width="13.85546875" style="139" customWidth="1"/>
    <col min="5" max="5" width="9.140625" style="139"/>
    <col min="6" max="6" width="69.7109375" style="139" customWidth="1"/>
    <col min="7" max="7" width="23.85546875" style="139" customWidth="1"/>
    <col min="8" max="16384" width="9.140625" style="139"/>
  </cols>
  <sheetData>
    <row r="1" spans="1:7">
      <c r="A1" s="836"/>
      <c r="B1" s="836"/>
      <c r="C1" s="836"/>
      <c r="D1" s="836"/>
      <c r="E1" s="836"/>
      <c r="F1" s="836"/>
    </row>
    <row r="2" spans="1:7">
      <c r="A2" s="835" t="s">
        <v>631</v>
      </c>
      <c r="B2" s="835"/>
      <c r="C2" s="835"/>
      <c r="D2" s="835"/>
      <c r="E2" s="835"/>
      <c r="F2" s="835"/>
    </row>
    <row r="4" spans="1:7" ht="21">
      <c r="A4" s="563" t="s">
        <v>569</v>
      </c>
      <c r="B4" s="608" t="s">
        <v>470</v>
      </c>
      <c r="C4" s="609" t="s">
        <v>241</v>
      </c>
      <c r="D4" s="609" t="s">
        <v>242</v>
      </c>
      <c r="E4" s="571"/>
      <c r="F4" s="630" t="s">
        <v>570</v>
      </c>
    </row>
    <row r="5" spans="1:7" ht="21">
      <c r="A5" s="182" t="s">
        <v>630</v>
      </c>
      <c r="B5" s="612">
        <f>SUM(C5:D5)</f>
        <v>13984</v>
      </c>
      <c r="C5" s="612">
        <f>SUM(C6:C15)</f>
        <v>13154</v>
      </c>
      <c r="D5" s="612">
        <f>SUM(D6:D15)</f>
        <v>830</v>
      </c>
      <c r="E5" s="182"/>
      <c r="F5" s="538" t="s">
        <v>129</v>
      </c>
    </row>
    <row r="6" spans="1:7" ht="30">
      <c r="A6" s="551" t="s">
        <v>587</v>
      </c>
      <c r="B6" s="613">
        <f>SUM(C6:D6)</f>
        <v>4775</v>
      </c>
      <c r="C6" s="139">
        <v>4500</v>
      </c>
      <c r="D6" s="139">
        <v>275</v>
      </c>
      <c r="E6" s="312"/>
      <c r="F6" s="544" t="s">
        <v>532</v>
      </c>
      <c r="G6" s="139" t="s">
        <v>642</v>
      </c>
    </row>
    <row r="7" spans="1:7" ht="21">
      <c r="A7" s="139" t="s">
        <v>588</v>
      </c>
      <c r="B7" s="613">
        <f t="shared" ref="B7:B15" si="0">SUM(C7:D7)</f>
        <v>1993</v>
      </c>
      <c r="C7" s="139">
        <v>1892</v>
      </c>
      <c r="D7" s="139">
        <v>101</v>
      </c>
      <c r="F7" s="544" t="s">
        <v>533</v>
      </c>
      <c r="G7" s="139" t="s">
        <v>633</v>
      </c>
    </row>
    <row r="8" spans="1:7" ht="21">
      <c r="A8" s="139" t="s">
        <v>585</v>
      </c>
      <c r="B8" s="613">
        <f t="shared" si="0"/>
        <v>48</v>
      </c>
      <c r="C8" s="139">
        <v>48</v>
      </c>
      <c r="D8" s="139">
        <v>0</v>
      </c>
      <c r="F8" s="544" t="s">
        <v>534</v>
      </c>
      <c r="G8" s="139" t="s">
        <v>643</v>
      </c>
    </row>
    <row r="9" spans="1:7" ht="21">
      <c r="A9" s="551" t="s">
        <v>662</v>
      </c>
      <c r="B9" s="613">
        <f t="shared" si="0"/>
        <v>1978</v>
      </c>
      <c r="C9" s="139">
        <v>1781</v>
      </c>
      <c r="D9" s="139">
        <v>197</v>
      </c>
      <c r="F9" s="544" t="s">
        <v>535</v>
      </c>
      <c r="G9" s="139" t="s">
        <v>644</v>
      </c>
    </row>
    <row r="10" spans="1:7" ht="21">
      <c r="A10" s="551" t="s">
        <v>661</v>
      </c>
      <c r="B10" s="613">
        <f t="shared" si="0"/>
        <v>120</v>
      </c>
      <c r="C10" s="139">
        <v>118</v>
      </c>
      <c r="D10" s="139">
        <v>2</v>
      </c>
      <c r="F10" s="544" t="s">
        <v>536</v>
      </c>
      <c r="G10" s="139" t="s">
        <v>645</v>
      </c>
    </row>
    <row r="11" spans="1:7" ht="21">
      <c r="A11" s="551" t="s">
        <v>563</v>
      </c>
      <c r="B11" s="613">
        <f t="shared" si="0"/>
        <v>978</v>
      </c>
      <c r="C11" s="139">
        <v>941</v>
      </c>
      <c r="D11" s="139">
        <v>37</v>
      </c>
      <c r="F11" s="544" t="s">
        <v>537</v>
      </c>
      <c r="G11" s="139" t="s">
        <v>646</v>
      </c>
    </row>
    <row r="12" spans="1:7" ht="21">
      <c r="A12" s="551" t="s">
        <v>660</v>
      </c>
      <c r="B12" s="613">
        <f t="shared" si="0"/>
        <v>6</v>
      </c>
      <c r="C12" s="139">
        <v>6</v>
      </c>
      <c r="D12" s="139">
        <v>0</v>
      </c>
      <c r="F12" s="544" t="s">
        <v>538</v>
      </c>
      <c r="G12" s="139" t="s">
        <v>647</v>
      </c>
    </row>
    <row r="13" spans="1:7" ht="30">
      <c r="A13" s="551" t="s">
        <v>586</v>
      </c>
      <c r="B13" s="613">
        <f t="shared" si="0"/>
        <v>45</v>
      </c>
      <c r="C13" s="139">
        <v>43</v>
      </c>
      <c r="D13" s="139">
        <v>2</v>
      </c>
      <c r="F13" s="544" t="s">
        <v>539</v>
      </c>
      <c r="G13" s="139" t="s">
        <v>648</v>
      </c>
    </row>
    <row r="14" spans="1:7" ht="21">
      <c r="A14" s="551" t="s">
        <v>562</v>
      </c>
      <c r="B14" s="613">
        <f t="shared" si="0"/>
        <v>753</v>
      </c>
      <c r="C14" s="139">
        <v>729</v>
      </c>
      <c r="D14" s="139">
        <v>24</v>
      </c>
      <c r="F14" s="544" t="s">
        <v>540</v>
      </c>
      <c r="G14" s="139" t="s">
        <v>649</v>
      </c>
    </row>
    <row r="15" spans="1:7" ht="21">
      <c r="A15" s="565" t="s">
        <v>564</v>
      </c>
      <c r="B15" s="614">
        <f t="shared" si="0"/>
        <v>3288</v>
      </c>
      <c r="C15" s="305">
        <v>3096</v>
      </c>
      <c r="D15" s="305">
        <v>192</v>
      </c>
      <c r="E15" s="305"/>
      <c r="F15" s="611" t="s">
        <v>541</v>
      </c>
      <c r="G15" s="139" t="s">
        <v>11</v>
      </c>
    </row>
    <row r="16" spans="1:7">
      <c r="A16" s="308" t="s">
        <v>56</v>
      </c>
      <c r="F16" s="478" t="s">
        <v>57</v>
      </c>
    </row>
    <row r="22" spans="1:6">
      <c r="A22" s="835" t="s">
        <v>574</v>
      </c>
      <c r="B22" s="835"/>
      <c r="C22" s="835"/>
      <c r="D22" s="835"/>
      <c r="E22" s="835"/>
      <c r="F22" s="835"/>
    </row>
    <row r="24" spans="1:6">
      <c r="A24" s="606"/>
      <c r="B24" s="608" t="s">
        <v>470</v>
      </c>
      <c r="C24" s="609" t="s">
        <v>241</v>
      </c>
      <c r="D24" s="609" t="s">
        <v>242</v>
      </c>
      <c r="E24" s="610"/>
      <c r="F24" s="610"/>
    </row>
    <row r="25" spans="1:6">
      <c r="A25" s="182" t="s">
        <v>630</v>
      </c>
      <c r="B25" s="612">
        <v>20202</v>
      </c>
      <c r="C25" s="612">
        <v>19294</v>
      </c>
      <c r="D25" s="612">
        <v>908</v>
      </c>
      <c r="E25" s="182"/>
      <c r="F25" s="182"/>
    </row>
    <row r="26" spans="1:6" ht="30">
      <c r="A26" s="551" t="s">
        <v>587</v>
      </c>
      <c r="B26" s="613">
        <v>8834</v>
      </c>
      <c r="C26" s="613">
        <v>8484</v>
      </c>
      <c r="D26" s="613">
        <v>350</v>
      </c>
      <c r="E26" s="312"/>
      <c r="F26" s="544" t="s">
        <v>532</v>
      </c>
    </row>
    <row r="27" spans="1:6" ht="21">
      <c r="A27" s="139" t="s">
        <v>588</v>
      </c>
      <c r="B27" s="613">
        <v>2735</v>
      </c>
      <c r="C27" s="613">
        <v>2548</v>
      </c>
      <c r="D27" s="613">
        <v>187</v>
      </c>
      <c r="F27" s="544" t="s">
        <v>533</v>
      </c>
    </row>
    <row r="28" spans="1:6" ht="21">
      <c r="A28" s="139" t="s">
        <v>585</v>
      </c>
      <c r="B28" s="613">
        <v>101</v>
      </c>
      <c r="C28" s="613">
        <v>101</v>
      </c>
      <c r="D28" s="613">
        <v>0</v>
      </c>
      <c r="F28" s="544" t="s">
        <v>534</v>
      </c>
    </row>
    <row r="29" spans="1:6" ht="21">
      <c r="A29" s="551" t="s">
        <v>662</v>
      </c>
      <c r="B29" s="613">
        <v>510</v>
      </c>
      <c r="C29" s="613">
        <v>483</v>
      </c>
      <c r="D29" s="613">
        <v>27</v>
      </c>
      <c r="F29" s="544" t="s">
        <v>535</v>
      </c>
    </row>
    <row r="30" spans="1:6" ht="21">
      <c r="A30" s="551" t="s">
        <v>661</v>
      </c>
      <c r="B30" s="613">
        <v>253</v>
      </c>
      <c r="C30" s="613">
        <v>251</v>
      </c>
      <c r="D30" s="613">
        <v>2</v>
      </c>
      <c r="F30" s="544" t="s">
        <v>536</v>
      </c>
    </row>
    <row r="31" spans="1:6" ht="21">
      <c r="A31" s="551" t="s">
        <v>563</v>
      </c>
      <c r="B31" s="613">
        <v>883</v>
      </c>
      <c r="C31" s="613">
        <v>828</v>
      </c>
      <c r="D31" s="613">
        <v>55</v>
      </c>
      <c r="F31" s="544" t="s">
        <v>537</v>
      </c>
    </row>
    <row r="32" spans="1:6" ht="21">
      <c r="A32" s="551" t="s">
        <v>660</v>
      </c>
      <c r="B32" s="613">
        <v>21</v>
      </c>
      <c r="C32" s="613">
        <v>21</v>
      </c>
      <c r="D32" s="613">
        <v>0</v>
      </c>
      <c r="F32" s="544" t="s">
        <v>538</v>
      </c>
    </row>
    <row r="33" spans="1:6" ht="30">
      <c r="A33" s="551" t="s">
        <v>586</v>
      </c>
      <c r="B33" s="613">
        <v>56</v>
      </c>
      <c r="C33" s="613">
        <v>49</v>
      </c>
      <c r="D33" s="613">
        <v>7</v>
      </c>
      <c r="F33" s="544" t="s">
        <v>539</v>
      </c>
    </row>
    <row r="34" spans="1:6" ht="21">
      <c r="A34" s="551" t="s">
        <v>562</v>
      </c>
      <c r="B34" s="613">
        <v>1402</v>
      </c>
      <c r="C34" s="613">
        <v>1367</v>
      </c>
      <c r="D34" s="613">
        <v>35</v>
      </c>
      <c r="F34" s="544" t="s">
        <v>540</v>
      </c>
    </row>
    <row r="35" spans="1:6" ht="21">
      <c r="A35" s="565" t="s">
        <v>564</v>
      </c>
      <c r="B35" s="614">
        <v>5407</v>
      </c>
      <c r="C35" s="614">
        <v>5162</v>
      </c>
      <c r="D35" s="614">
        <v>245</v>
      </c>
      <c r="E35" s="305"/>
      <c r="F35" s="611" t="s">
        <v>541</v>
      </c>
    </row>
    <row r="36" spans="1:6">
      <c r="A36" s="308" t="s">
        <v>56</v>
      </c>
      <c r="F36" s="478" t="s">
        <v>57</v>
      </c>
    </row>
  </sheetData>
  <mergeCells count="3">
    <mergeCell ref="A2:F2"/>
    <mergeCell ref="A22:F22"/>
    <mergeCell ref="A1:F1"/>
  </mergeCells>
  <pageMargins left="0.7" right="0.7" top="0.75" bottom="0.75" header="0.3" footer="0.3"/>
  <pageSetup scale="53" orientation="portrait" r:id="rId1"/>
  <colBreaks count="1" manualBreakCount="1">
    <brk id="6" max="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9AF3-E08B-4FC4-BBE4-070B9948A8E9}">
  <sheetPr>
    <tabColor rgb="FF92D050"/>
  </sheetPr>
  <dimension ref="A3:M38"/>
  <sheetViews>
    <sheetView zoomScaleNormal="100" workbookViewId="0">
      <selection activeCell="T5" sqref="T5"/>
    </sheetView>
  </sheetViews>
  <sheetFormatPr defaultRowHeight="15"/>
  <cols>
    <col min="1" max="1" width="36.5703125" style="139" customWidth="1"/>
    <col min="2" max="10" width="9.140625" style="139"/>
    <col min="11" max="11" width="51.42578125" style="139" customWidth="1"/>
    <col min="12" max="12" width="4.5703125" style="139" customWidth="1"/>
    <col min="13" max="13" width="19.140625" style="139" customWidth="1"/>
    <col min="14" max="16384" width="9.140625" style="139"/>
  </cols>
  <sheetData>
    <row r="3" spans="1:13">
      <c r="A3" s="840" t="s">
        <v>632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</row>
    <row r="5" spans="1:13">
      <c r="A5" s="841" t="s">
        <v>569</v>
      </c>
      <c r="B5" s="837" t="s">
        <v>499</v>
      </c>
      <c r="C5" s="837"/>
      <c r="D5" s="837"/>
      <c r="E5" s="839" t="s">
        <v>241</v>
      </c>
      <c r="F5" s="837"/>
      <c r="G5" s="838"/>
      <c r="H5" s="837" t="s">
        <v>242</v>
      </c>
      <c r="I5" s="837"/>
      <c r="J5" s="837"/>
      <c r="K5" s="842" t="s">
        <v>571</v>
      </c>
    </row>
    <row r="6" spans="1:13">
      <c r="A6" s="745"/>
      <c r="B6" s="452" t="s">
        <v>256</v>
      </c>
      <c r="C6" s="452" t="s">
        <v>257</v>
      </c>
      <c r="D6" s="452" t="s">
        <v>259</v>
      </c>
      <c r="E6" s="617" t="s">
        <v>256</v>
      </c>
      <c r="F6" s="452" t="s">
        <v>257</v>
      </c>
      <c r="G6" s="616" t="s">
        <v>259</v>
      </c>
      <c r="H6" s="452" t="s">
        <v>256</v>
      </c>
      <c r="I6" s="452" t="s">
        <v>257</v>
      </c>
      <c r="J6" s="452" t="s">
        <v>259</v>
      </c>
      <c r="K6" s="843"/>
    </row>
    <row r="7" spans="1:13" s="182" customFormat="1" ht="26.25" customHeight="1">
      <c r="B7" s="672">
        <f>E7+H7</f>
        <v>187</v>
      </c>
      <c r="C7" s="672">
        <f t="shared" ref="C7:D7" si="0">F7+I7</f>
        <v>8561</v>
      </c>
      <c r="D7" s="681">
        <f t="shared" si="0"/>
        <v>4713</v>
      </c>
      <c r="E7" s="682">
        <f t="shared" ref="E7" si="1">SUM(E8:E17)</f>
        <v>175</v>
      </c>
      <c r="F7" s="681">
        <f t="shared" ref="F7" si="2">SUM(F8:F17)</f>
        <v>8046</v>
      </c>
      <c r="G7" s="683">
        <f>SUM(G8:G17)</f>
        <v>4411</v>
      </c>
      <c r="H7" s="672">
        <f t="shared" ref="H7:I7" si="3">SUM(H8:H17)</f>
        <v>12</v>
      </c>
      <c r="I7" s="672">
        <f t="shared" si="3"/>
        <v>515</v>
      </c>
      <c r="J7" s="672">
        <f>SUM(J8:J17)</f>
        <v>302</v>
      </c>
      <c r="K7" s="619" t="s">
        <v>129</v>
      </c>
    </row>
    <row r="8" spans="1:13" ht="27.75" customHeight="1">
      <c r="A8" s="551" t="s">
        <v>587</v>
      </c>
      <c r="B8" s="317">
        <f>E8+H8</f>
        <v>129</v>
      </c>
      <c r="C8" s="317">
        <f t="shared" ref="C8:D8" si="4">F8+I8</f>
        <v>3386</v>
      </c>
      <c r="D8" s="317">
        <f t="shared" si="4"/>
        <v>1073</v>
      </c>
      <c r="E8" s="678">
        <v>121</v>
      </c>
      <c r="F8" s="311">
        <v>3183</v>
      </c>
      <c r="G8" s="677">
        <v>1009</v>
      </c>
      <c r="H8" s="311">
        <v>8</v>
      </c>
      <c r="I8" s="311">
        <v>203</v>
      </c>
      <c r="J8" s="311">
        <v>64</v>
      </c>
      <c r="K8" s="543" t="s">
        <v>532</v>
      </c>
      <c r="M8" s="544"/>
    </row>
    <row r="9" spans="1:13" ht="27.75" customHeight="1">
      <c r="A9" s="139" t="s">
        <v>588</v>
      </c>
      <c r="B9" s="317">
        <f t="shared" ref="B9:B17" si="5">E9+H9</f>
        <v>26</v>
      </c>
      <c r="C9" s="317">
        <f t="shared" ref="C9:C17" si="6">F9+I9</f>
        <v>1281</v>
      </c>
      <c r="D9" s="317">
        <f t="shared" ref="D9:D17" si="7">G9+J9</f>
        <v>602</v>
      </c>
      <c r="E9" s="678">
        <v>23</v>
      </c>
      <c r="F9" s="311">
        <v>1220</v>
      </c>
      <c r="G9" s="677">
        <v>565</v>
      </c>
      <c r="H9" s="311">
        <v>3</v>
      </c>
      <c r="I9" s="311">
        <v>61</v>
      </c>
      <c r="J9" s="311">
        <v>37</v>
      </c>
      <c r="K9" s="543" t="s">
        <v>533</v>
      </c>
      <c r="M9" s="544"/>
    </row>
    <row r="10" spans="1:13" ht="27.75" customHeight="1">
      <c r="A10" s="139" t="s">
        <v>585</v>
      </c>
      <c r="B10" s="317">
        <f t="shared" si="5"/>
        <v>0</v>
      </c>
      <c r="C10" s="317">
        <f t="shared" si="6"/>
        <v>16</v>
      </c>
      <c r="D10" s="317">
        <f t="shared" si="7"/>
        <v>32</v>
      </c>
      <c r="E10" s="678">
        <v>0</v>
      </c>
      <c r="F10" s="311">
        <v>16</v>
      </c>
      <c r="G10" s="677">
        <v>32</v>
      </c>
      <c r="H10" s="311">
        <v>0</v>
      </c>
      <c r="I10" s="311">
        <v>0</v>
      </c>
      <c r="J10" s="311">
        <v>0</v>
      </c>
      <c r="K10" s="543" t="s">
        <v>534</v>
      </c>
      <c r="M10" s="544"/>
    </row>
    <row r="11" spans="1:13" ht="27.75" customHeight="1">
      <c r="A11" s="551" t="s">
        <v>662</v>
      </c>
      <c r="B11" s="317">
        <f t="shared" si="5"/>
        <v>4</v>
      </c>
      <c r="C11" s="317">
        <f t="shared" si="6"/>
        <v>1179</v>
      </c>
      <c r="D11" s="317">
        <f t="shared" si="7"/>
        <v>742</v>
      </c>
      <c r="E11" s="678">
        <v>4</v>
      </c>
      <c r="F11" s="311">
        <v>1080</v>
      </c>
      <c r="G11" s="677">
        <v>644</v>
      </c>
      <c r="H11" s="311">
        <v>0</v>
      </c>
      <c r="I11" s="311">
        <v>99</v>
      </c>
      <c r="J11" s="311">
        <v>98</v>
      </c>
      <c r="K11" s="543" t="s">
        <v>535</v>
      </c>
      <c r="M11" s="544"/>
    </row>
    <row r="12" spans="1:13" ht="27.75" customHeight="1">
      <c r="A12" s="551" t="s">
        <v>661</v>
      </c>
      <c r="B12" s="317">
        <f t="shared" si="5"/>
        <v>0</v>
      </c>
      <c r="C12" s="317">
        <f t="shared" si="6"/>
        <v>47</v>
      </c>
      <c r="D12" s="317">
        <f t="shared" si="7"/>
        <v>53</v>
      </c>
      <c r="E12" s="678">
        <v>0</v>
      </c>
      <c r="F12" s="311">
        <v>46</v>
      </c>
      <c r="G12" s="677">
        <v>52</v>
      </c>
      <c r="H12" s="311">
        <v>0</v>
      </c>
      <c r="I12" s="311">
        <v>1</v>
      </c>
      <c r="J12" s="311">
        <v>1</v>
      </c>
      <c r="K12" s="543" t="s">
        <v>536</v>
      </c>
      <c r="M12" s="544"/>
    </row>
    <row r="13" spans="1:13" ht="27.75" customHeight="1">
      <c r="A13" s="551" t="s">
        <v>563</v>
      </c>
      <c r="B13" s="317">
        <f t="shared" si="5"/>
        <v>2</v>
      </c>
      <c r="C13" s="317">
        <f t="shared" si="6"/>
        <v>461</v>
      </c>
      <c r="D13" s="317">
        <f t="shared" si="7"/>
        <v>472</v>
      </c>
      <c r="E13" s="678">
        <v>2</v>
      </c>
      <c r="F13" s="311">
        <v>442</v>
      </c>
      <c r="G13" s="677">
        <v>454</v>
      </c>
      <c r="H13" s="311">
        <v>0</v>
      </c>
      <c r="I13" s="311">
        <v>19</v>
      </c>
      <c r="J13" s="311">
        <v>18</v>
      </c>
      <c r="K13" s="543" t="s">
        <v>537</v>
      </c>
      <c r="M13" s="544"/>
    </row>
    <row r="14" spans="1:13" ht="27.75" customHeight="1">
      <c r="A14" s="551" t="s">
        <v>660</v>
      </c>
      <c r="B14" s="317">
        <f t="shared" si="5"/>
        <v>0</v>
      </c>
      <c r="C14" s="317">
        <f t="shared" si="6"/>
        <v>4</v>
      </c>
      <c r="D14" s="317">
        <f t="shared" si="7"/>
        <v>2</v>
      </c>
      <c r="E14" s="678">
        <v>0</v>
      </c>
      <c r="F14" s="311">
        <v>4</v>
      </c>
      <c r="G14" s="677">
        <v>2</v>
      </c>
      <c r="H14" s="311">
        <v>0</v>
      </c>
      <c r="I14" s="311">
        <v>0</v>
      </c>
      <c r="J14" s="311">
        <v>0</v>
      </c>
      <c r="K14" s="543" t="s">
        <v>538</v>
      </c>
      <c r="M14" s="544"/>
    </row>
    <row r="15" spans="1:13" ht="27.75" customHeight="1">
      <c r="A15" s="551" t="s">
        <v>586</v>
      </c>
      <c r="B15" s="317">
        <f t="shared" si="5"/>
        <v>3</v>
      </c>
      <c r="C15" s="317">
        <f t="shared" si="6"/>
        <v>21</v>
      </c>
      <c r="D15" s="317">
        <f t="shared" si="7"/>
        <v>16</v>
      </c>
      <c r="E15" s="678">
        <v>3</v>
      </c>
      <c r="F15" s="311">
        <v>21</v>
      </c>
      <c r="G15" s="677">
        <v>14</v>
      </c>
      <c r="H15" s="311">
        <v>0</v>
      </c>
      <c r="I15" s="311">
        <v>0</v>
      </c>
      <c r="J15" s="311">
        <v>2</v>
      </c>
      <c r="K15" s="543" t="s">
        <v>539</v>
      </c>
      <c r="M15" s="544"/>
    </row>
    <row r="16" spans="1:13" ht="27.75" customHeight="1">
      <c r="A16" s="551" t="s">
        <v>562</v>
      </c>
      <c r="B16" s="317">
        <f t="shared" si="5"/>
        <v>2</v>
      </c>
      <c r="C16" s="317">
        <f t="shared" si="6"/>
        <v>452</v>
      </c>
      <c r="D16" s="317">
        <f t="shared" si="7"/>
        <v>275</v>
      </c>
      <c r="E16" s="678">
        <v>2</v>
      </c>
      <c r="F16" s="311">
        <v>436</v>
      </c>
      <c r="G16" s="677">
        <v>267</v>
      </c>
      <c r="H16" s="311">
        <v>0</v>
      </c>
      <c r="I16" s="311">
        <v>16</v>
      </c>
      <c r="J16" s="311">
        <v>8</v>
      </c>
      <c r="K16" s="543" t="s">
        <v>540</v>
      </c>
      <c r="M16" s="544"/>
    </row>
    <row r="17" spans="1:13" ht="27.75" customHeight="1">
      <c r="A17" s="565" t="s">
        <v>564</v>
      </c>
      <c r="B17" s="556">
        <f t="shared" si="5"/>
        <v>21</v>
      </c>
      <c r="C17" s="556">
        <f t="shared" si="6"/>
        <v>1714</v>
      </c>
      <c r="D17" s="556">
        <f t="shared" si="7"/>
        <v>1446</v>
      </c>
      <c r="E17" s="680">
        <v>20</v>
      </c>
      <c r="F17" s="603">
        <v>1598</v>
      </c>
      <c r="G17" s="679">
        <v>1372</v>
      </c>
      <c r="H17" s="603">
        <v>1</v>
      </c>
      <c r="I17" s="603">
        <v>116</v>
      </c>
      <c r="J17" s="603">
        <v>74</v>
      </c>
      <c r="K17" s="618" t="s">
        <v>541</v>
      </c>
      <c r="M17" s="544"/>
    </row>
    <row r="18" spans="1:13" ht="26.25" customHeight="1">
      <c r="A18" s="308" t="s">
        <v>56</v>
      </c>
      <c r="K18" s="478" t="s">
        <v>57</v>
      </c>
      <c r="M18" s="544"/>
    </row>
    <row r="19" spans="1:13" ht="26.25" customHeight="1"/>
    <row r="23" spans="1:13">
      <c r="A23" s="840" t="s">
        <v>575</v>
      </c>
      <c r="B23" s="840"/>
      <c r="C23" s="840"/>
      <c r="D23" s="840"/>
      <c r="E23" s="840"/>
      <c r="F23" s="840"/>
      <c r="G23" s="840"/>
      <c r="H23" s="840"/>
      <c r="I23" s="840"/>
      <c r="J23" s="840"/>
      <c r="K23" s="840"/>
    </row>
    <row r="25" spans="1:13">
      <c r="A25" s="841" t="s">
        <v>569</v>
      </c>
      <c r="B25" s="837" t="s">
        <v>499</v>
      </c>
      <c r="C25" s="837"/>
      <c r="D25" s="838"/>
      <c r="E25" s="839" t="s">
        <v>241</v>
      </c>
      <c r="F25" s="837"/>
      <c r="G25" s="838"/>
      <c r="H25" s="837" t="s">
        <v>242</v>
      </c>
      <c r="I25" s="837"/>
      <c r="J25" s="837"/>
      <c r="K25" s="842" t="s">
        <v>571</v>
      </c>
    </row>
    <row r="26" spans="1:13" ht="15" customHeight="1">
      <c r="A26" s="745"/>
      <c r="B26" s="452" t="s">
        <v>256</v>
      </c>
      <c r="C26" s="452" t="s">
        <v>257</v>
      </c>
      <c r="D26" s="616" t="s">
        <v>259</v>
      </c>
      <c r="E26" s="617" t="s">
        <v>256</v>
      </c>
      <c r="F26" s="452" t="s">
        <v>257</v>
      </c>
      <c r="G26" s="616" t="s">
        <v>259</v>
      </c>
      <c r="H26" s="452" t="s">
        <v>256</v>
      </c>
      <c r="I26" s="452" t="s">
        <v>257</v>
      </c>
      <c r="J26" s="452" t="s">
        <v>259</v>
      </c>
      <c r="K26" s="843"/>
    </row>
    <row r="27" spans="1:13" ht="15" customHeight="1">
      <c r="B27" s="672">
        <v>441</v>
      </c>
      <c r="C27" s="672">
        <v>13577</v>
      </c>
      <c r="D27" s="672">
        <v>5398</v>
      </c>
      <c r="E27" s="673">
        <v>422</v>
      </c>
      <c r="F27" s="672">
        <v>12977</v>
      </c>
      <c r="G27" s="674">
        <v>5111</v>
      </c>
      <c r="H27" s="672">
        <v>19</v>
      </c>
      <c r="I27" s="672">
        <v>600</v>
      </c>
      <c r="J27" s="672">
        <v>287</v>
      </c>
      <c r="K27" s="547" t="s">
        <v>129</v>
      </c>
    </row>
    <row r="28" spans="1:13" ht="63">
      <c r="A28" s="551" t="s">
        <v>587</v>
      </c>
      <c r="B28" s="317">
        <v>291</v>
      </c>
      <c r="C28" s="317">
        <v>6746</v>
      </c>
      <c r="D28" s="675">
        <v>1457</v>
      </c>
      <c r="E28" s="676">
        <v>272</v>
      </c>
      <c r="F28" s="317">
        <v>6483</v>
      </c>
      <c r="G28" s="675">
        <v>1389</v>
      </c>
      <c r="H28" s="317">
        <v>19</v>
      </c>
      <c r="I28" s="317">
        <v>263</v>
      </c>
      <c r="J28" s="317">
        <v>68</v>
      </c>
      <c r="K28" s="547" t="s">
        <v>532</v>
      </c>
    </row>
    <row r="29" spans="1:13" ht="37.5" customHeight="1">
      <c r="A29" s="312" t="s">
        <v>588</v>
      </c>
      <c r="B29" s="317">
        <v>119</v>
      </c>
      <c r="C29" s="317">
        <v>1836</v>
      </c>
      <c r="D29" s="675">
        <v>683</v>
      </c>
      <c r="E29" s="676">
        <v>119</v>
      </c>
      <c r="F29" s="317">
        <v>1714</v>
      </c>
      <c r="G29" s="675">
        <v>618</v>
      </c>
      <c r="H29" s="317">
        <v>0</v>
      </c>
      <c r="I29" s="317">
        <v>122</v>
      </c>
      <c r="J29" s="317">
        <v>65</v>
      </c>
      <c r="K29" s="547" t="s">
        <v>533</v>
      </c>
    </row>
    <row r="30" spans="1:13" ht="33.75" customHeight="1">
      <c r="A30" s="312" t="s">
        <v>585</v>
      </c>
      <c r="B30" s="311">
        <v>0</v>
      </c>
      <c r="C30" s="311">
        <v>40</v>
      </c>
      <c r="D30" s="677">
        <v>61</v>
      </c>
      <c r="E30" s="678">
        <v>0</v>
      </c>
      <c r="F30" s="311">
        <v>40</v>
      </c>
      <c r="G30" s="677">
        <v>61</v>
      </c>
      <c r="H30" s="311">
        <v>0</v>
      </c>
      <c r="I30" s="311">
        <v>0</v>
      </c>
      <c r="J30" s="311">
        <v>0</v>
      </c>
      <c r="K30" s="547" t="s">
        <v>534</v>
      </c>
    </row>
    <row r="31" spans="1:13" ht="33.75" customHeight="1">
      <c r="A31" s="551" t="s">
        <v>662</v>
      </c>
      <c r="B31" s="311">
        <v>10</v>
      </c>
      <c r="C31" s="311">
        <v>340</v>
      </c>
      <c r="D31" s="677">
        <v>150</v>
      </c>
      <c r="E31" s="678">
        <v>10</v>
      </c>
      <c r="F31" s="311">
        <v>322</v>
      </c>
      <c r="G31" s="677">
        <v>141</v>
      </c>
      <c r="H31" s="311">
        <v>0</v>
      </c>
      <c r="I31" s="311">
        <v>18</v>
      </c>
      <c r="J31" s="311">
        <v>9</v>
      </c>
      <c r="K31" s="547" t="s">
        <v>535</v>
      </c>
    </row>
    <row r="32" spans="1:13" ht="33.75" customHeight="1">
      <c r="A32" s="551" t="s">
        <v>661</v>
      </c>
      <c r="B32" s="311">
        <v>0</v>
      </c>
      <c r="C32" s="311">
        <v>100</v>
      </c>
      <c r="D32" s="677">
        <v>127</v>
      </c>
      <c r="E32" s="678">
        <v>0</v>
      </c>
      <c r="F32" s="311">
        <v>100</v>
      </c>
      <c r="G32" s="677">
        <v>125</v>
      </c>
      <c r="H32" s="311">
        <v>0</v>
      </c>
      <c r="I32" s="311">
        <v>0</v>
      </c>
      <c r="J32" s="311">
        <v>2</v>
      </c>
      <c r="K32" s="547" t="s">
        <v>536</v>
      </c>
    </row>
    <row r="33" spans="1:11" ht="33.75" customHeight="1">
      <c r="A33" s="551" t="s">
        <v>563</v>
      </c>
      <c r="B33" s="311">
        <v>3</v>
      </c>
      <c r="C33" s="311">
        <v>461</v>
      </c>
      <c r="D33" s="677">
        <v>372</v>
      </c>
      <c r="E33" s="678">
        <v>3</v>
      </c>
      <c r="F33" s="311">
        <v>435</v>
      </c>
      <c r="G33" s="677">
        <v>343</v>
      </c>
      <c r="H33" s="311">
        <v>0</v>
      </c>
      <c r="I33" s="311">
        <v>26</v>
      </c>
      <c r="J33" s="311">
        <v>29</v>
      </c>
      <c r="K33" s="547" t="s">
        <v>537</v>
      </c>
    </row>
    <row r="34" spans="1:11" ht="33.75" customHeight="1">
      <c r="A34" s="551" t="s">
        <v>660</v>
      </c>
      <c r="B34" s="311">
        <v>0</v>
      </c>
      <c r="C34" s="311">
        <v>13</v>
      </c>
      <c r="D34" s="677">
        <v>7</v>
      </c>
      <c r="E34" s="678">
        <v>0</v>
      </c>
      <c r="F34" s="311">
        <v>13</v>
      </c>
      <c r="G34" s="677">
        <v>7</v>
      </c>
      <c r="H34" s="311">
        <v>0</v>
      </c>
      <c r="I34" s="311">
        <v>0</v>
      </c>
      <c r="J34" s="311">
        <v>0</v>
      </c>
      <c r="K34" s="547" t="s">
        <v>538</v>
      </c>
    </row>
    <row r="35" spans="1:11" ht="33.75" customHeight="1">
      <c r="A35" s="551" t="s">
        <v>586</v>
      </c>
      <c r="B35" s="311">
        <v>1</v>
      </c>
      <c r="C35" s="311">
        <v>29</v>
      </c>
      <c r="D35" s="677">
        <v>24</v>
      </c>
      <c r="E35" s="678">
        <v>1</v>
      </c>
      <c r="F35" s="311">
        <v>25</v>
      </c>
      <c r="G35" s="677">
        <v>21</v>
      </c>
      <c r="H35" s="311">
        <v>0</v>
      </c>
      <c r="I35" s="311">
        <v>4</v>
      </c>
      <c r="J35" s="311">
        <v>3</v>
      </c>
      <c r="K35" s="547" t="s">
        <v>539</v>
      </c>
    </row>
    <row r="36" spans="1:11" ht="33.75" customHeight="1">
      <c r="A36" s="551" t="s">
        <v>562</v>
      </c>
      <c r="B36" s="311">
        <v>5</v>
      </c>
      <c r="C36" s="311">
        <v>880</v>
      </c>
      <c r="D36" s="677">
        <v>463</v>
      </c>
      <c r="E36" s="678">
        <v>5</v>
      </c>
      <c r="F36" s="311">
        <v>854</v>
      </c>
      <c r="G36" s="677">
        <v>454</v>
      </c>
      <c r="H36" s="311">
        <v>0</v>
      </c>
      <c r="I36" s="311">
        <v>26</v>
      </c>
      <c r="J36" s="311">
        <v>9</v>
      </c>
      <c r="K36" s="547" t="s">
        <v>540</v>
      </c>
    </row>
    <row r="37" spans="1:11" ht="33.75" customHeight="1">
      <c r="A37" s="565" t="s">
        <v>564</v>
      </c>
      <c r="B37" s="603">
        <v>12</v>
      </c>
      <c r="C37" s="603">
        <v>3132</v>
      </c>
      <c r="D37" s="679">
        <v>2054</v>
      </c>
      <c r="E37" s="680">
        <v>12</v>
      </c>
      <c r="F37" s="603">
        <v>2991</v>
      </c>
      <c r="G37" s="679">
        <v>1952</v>
      </c>
      <c r="H37" s="603">
        <v>0</v>
      </c>
      <c r="I37" s="603">
        <v>141</v>
      </c>
      <c r="J37" s="603">
        <v>102</v>
      </c>
      <c r="K37" s="548" t="s">
        <v>541</v>
      </c>
    </row>
    <row r="38" spans="1:11" ht="33.75" customHeight="1">
      <c r="A38" s="308" t="s">
        <v>56</v>
      </c>
      <c r="K38" s="478" t="s">
        <v>57</v>
      </c>
    </row>
  </sheetData>
  <mergeCells count="12">
    <mergeCell ref="B25:D25"/>
    <mergeCell ref="E25:G25"/>
    <mergeCell ref="H25:J25"/>
    <mergeCell ref="A3:K3"/>
    <mergeCell ref="B5:D5"/>
    <mergeCell ref="E5:G5"/>
    <mergeCell ref="H5:J5"/>
    <mergeCell ref="A25:A26"/>
    <mergeCell ref="A5:A6"/>
    <mergeCell ref="A23:K23"/>
    <mergeCell ref="K5:K6"/>
    <mergeCell ref="K25:K26"/>
  </mergeCells>
  <pageMargins left="0.7" right="0.7" top="0.75" bottom="0.75" header="0.3" footer="0.3"/>
  <pageSetup scale="50" orientation="portrait" r:id="rId1"/>
  <colBreaks count="1" manualBreakCount="1">
    <brk id="1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500B-6505-42FD-AE7C-B6CC4CDE3031}">
  <sheetPr>
    <tabColor rgb="FF92D050"/>
  </sheetPr>
  <dimension ref="A1:D39"/>
  <sheetViews>
    <sheetView topLeftCell="A19" zoomScaleNormal="100" workbookViewId="0">
      <selection activeCell="G11" sqref="G11"/>
    </sheetView>
  </sheetViews>
  <sheetFormatPr defaultColWidth="22.28515625" defaultRowHeight="15"/>
  <cols>
    <col min="1" max="1" width="22.5703125" style="139" customWidth="1"/>
    <col min="2" max="4" width="24.140625" style="139" customWidth="1"/>
    <col min="5" max="16384" width="22.28515625" style="139"/>
  </cols>
  <sheetData>
    <row r="1" spans="1:4">
      <c r="A1" s="835" t="s">
        <v>634</v>
      </c>
      <c r="B1" s="835"/>
      <c r="C1" s="835"/>
      <c r="D1" s="835"/>
    </row>
    <row r="2" spans="1:4">
      <c r="A2" s="312"/>
    </row>
    <row r="3" spans="1:4">
      <c r="A3" s="563" t="s">
        <v>498</v>
      </c>
      <c r="B3" s="609">
        <v>2020</v>
      </c>
      <c r="C3" s="609">
        <v>2021</v>
      </c>
      <c r="D3" s="609">
        <v>2022</v>
      </c>
    </row>
    <row r="4" spans="1:4">
      <c r="A4" s="566" t="s">
        <v>633</v>
      </c>
      <c r="B4" s="567">
        <v>9385</v>
      </c>
      <c r="C4" s="567">
        <v>17935</v>
      </c>
      <c r="D4" s="567">
        <f>SUM(D5:D20)</f>
        <v>17575</v>
      </c>
    </row>
    <row r="5" spans="1:4">
      <c r="A5" s="542" t="s">
        <v>542</v>
      </c>
      <c r="B5" s="311">
        <v>2199</v>
      </c>
      <c r="C5" s="311">
        <v>6155</v>
      </c>
      <c r="D5" s="311">
        <v>6756</v>
      </c>
    </row>
    <row r="6" spans="1:4">
      <c r="A6" s="542" t="s">
        <v>543</v>
      </c>
      <c r="B6" s="311">
        <v>347</v>
      </c>
      <c r="C6" s="311">
        <v>1038</v>
      </c>
      <c r="D6" s="311">
        <v>1056</v>
      </c>
    </row>
    <row r="7" spans="1:4">
      <c r="A7" s="542" t="s">
        <v>544</v>
      </c>
      <c r="B7" s="311">
        <v>6424</v>
      </c>
      <c r="C7" s="311">
        <v>9719</v>
      </c>
      <c r="D7" s="311">
        <v>8559</v>
      </c>
    </row>
    <row r="8" spans="1:4">
      <c r="A8" s="542" t="s">
        <v>545</v>
      </c>
      <c r="B8" s="311">
        <v>104</v>
      </c>
      <c r="C8" s="311">
        <v>222</v>
      </c>
      <c r="D8" s="311">
        <v>195</v>
      </c>
    </row>
    <row r="9" spans="1:4">
      <c r="A9" s="542" t="s">
        <v>546</v>
      </c>
      <c r="B9" s="311">
        <v>3</v>
      </c>
      <c r="C9" s="311">
        <v>2</v>
      </c>
      <c r="D9" s="311">
        <v>1</v>
      </c>
    </row>
    <row r="10" spans="1:4">
      <c r="A10" s="542" t="s">
        <v>547</v>
      </c>
      <c r="B10" s="311">
        <v>246</v>
      </c>
      <c r="C10" s="311">
        <v>675</v>
      </c>
      <c r="D10" s="311">
        <v>804</v>
      </c>
    </row>
    <row r="11" spans="1:4">
      <c r="A11" s="542" t="s">
        <v>548</v>
      </c>
      <c r="B11" s="311">
        <v>1</v>
      </c>
      <c r="C11" s="311">
        <v>0</v>
      </c>
      <c r="D11" s="311">
        <v>3</v>
      </c>
    </row>
    <row r="12" spans="1:4">
      <c r="A12" s="542" t="s">
        <v>549</v>
      </c>
      <c r="B12" s="311">
        <v>28</v>
      </c>
      <c r="C12" s="311">
        <v>67</v>
      </c>
      <c r="D12" s="311">
        <v>95</v>
      </c>
    </row>
    <row r="13" spans="1:4">
      <c r="A13" s="542" t="s">
        <v>551</v>
      </c>
      <c r="B13" s="311">
        <v>22</v>
      </c>
      <c r="C13" s="311">
        <v>27</v>
      </c>
      <c r="D13" s="311">
        <v>43</v>
      </c>
    </row>
    <row r="14" spans="1:4">
      <c r="A14" s="542" t="s">
        <v>552</v>
      </c>
      <c r="B14" s="311">
        <v>3</v>
      </c>
      <c r="C14" s="311">
        <v>13</v>
      </c>
      <c r="D14" s="311">
        <v>9</v>
      </c>
    </row>
    <row r="15" spans="1:4">
      <c r="A15" s="542" t="s">
        <v>553</v>
      </c>
      <c r="B15" s="311">
        <v>2</v>
      </c>
      <c r="C15" s="311">
        <v>1</v>
      </c>
      <c r="D15" s="311">
        <v>1</v>
      </c>
    </row>
    <row r="16" spans="1:4">
      <c r="A16" s="542" t="s">
        <v>554</v>
      </c>
      <c r="B16" s="311">
        <v>2</v>
      </c>
      <c r="C16" s="311">
        <v>3</v>
      </c>
      <c r="D16" s="311">
        <v>3</v>
      </c>
    </row>
    <row r="17" spans="1:4">
      <c r="A17" s="542" t="s">
        <v>556</v>
      </c>
      <c r="B17" s="311">
        <v>3</v>
      </c>
      <c r="C17" s="311">
        <v>2</v>
      </c>
      <c r="D17" s="311">
        <v>4</v>
      </c>
    </row>
    <row r="18" spans="1:4">
      <c r="A18" s="542" t="s">
        <v>557</v>
      </c>
      <c r="B18" s="311">
        <v>1</v>
      </c>
      <c r="C18" s="311">
        <v>0</v>
      </c>
      <c r="D18" s="311">
        <v>4</v>
      </c>
    </row>
    <row r="19" spans="1:4">
      <c r="A19" s="542" t="s">
        <v>560</v>
      </c>
      <c r="B19" s="311">
        <v>0</v>
      </c>
      <c r="C19" s="311">
        <v>7</v>
      </c>
      <c r="D19" s="311">
        <v>38</v>
      </c>
    </row>
    <row r="20" spans="1:4">
      <c r="A20" s="542" t="s">
        <v>576</v>
      </c>
      <c r="B20" s="311">
        <v>0</v>
      </c>
      <c r="C20" s="311">
        <v>4</v>
      </c>
      <c r="D20" s="311">
        <v>4</v>
      </c>
    </row>
    <row r="21" spans="1:4">
      <c r="A21" s="566" t="s">
        <v>577</v>
      </c>
      <c r="B21" s="567">
        <v>2242</v>
      </c>
      <c r="C21" s="567">
        <v>4207</v>
      </c>
      <c r="D21" s="567">
        <f>SUM(D22:D38)</f>
        <v>5587</v>
      </c>
    </row>
    <row r="22" spans="1:4">
      <c r="A22" s="542" t="s">
        <v>542</v>
      </c>
      <c r="B22" s="311">
        <v>254</v>
      </c>
      <c r="C22" s="311">
        <v>471</v>
      </c>
      <c r="D22" s="311">
        <v>357</v>
      </c>
    </row>
    <row r="23" spans="1:4">
      <c r="A23" s="542" t="s">
        <v>543</v>
      </c>
      <c r="B23" s="139">
        <v>55</v>
      </c>
      <c r="C23" s="311">
        <v>82</v>
      </c>
      <c r="D23" s="311">
        <v>44</v>
      </c>
    </row>
    <row r="24" spans="1:4">
      <c r="A24" s="542" t="s">
        <v>544</v>
      </c>
      <c r="B24" s="139">
        <v>1777</v>
      </c>
      <c r="C24" s="311">
        <v>3400</v>
      </c>
      <c r="D24" s="311">
        <v>4979</v>
      </c>
    </row>
    <row r="25" spans="1:4">
      <c r="A25" s="542" t="s">
        <v>545</v>
      </c>
      <c r="B25" s="139">
        <v>10</v>
      </c>
      <c r="C25" s="311">
        <v>14</v>
      </c>
      <c r="D25" s="311">
        <v>5</v>
      </c>
    </row>
    <row r="26" spans="1:4">
      <c r="A26" s="542" t="s">
        <v>546</v>
      </c>
      <c r="B26" s="139">
        <v>3</v>
      </c>
      <c r="C26" s="311">
        <v>0</v>
      </c>
      <c r="D26" s="311">
        <v>0</v>
      </c>
    </row>
    <row r="27" spans="1:4">
      <c r="A27" s="542" t="s">
        <v>547</v>
      </c>
      <c r="B27" s="139">
        <v>30</v>
      </c>
      <c r="C27" s="311">
        <v>59</v>
      </c>
      <c r="D27" s="311">
        <v>52</v>
      </c>
    </row>
    <row r="28" spans="1:4">
      <c r="A28" s="542" t="s">
        <v>549</v>
      </c>
      <c r="B28" s="139">
        <v>3</v>
      </c>
      <c r="C28" s="311">
        <v>4</v>
      </c>
      <c r="D28" s="311">
        <v>13</v>
      </c>
    </row>
    <row r="29" spans="1:4">
      <c r="A29" s="542" t="s">
        <v>550</v>
      </c>
      <c r="B29" s="139">
        <v>93</v>
      </c>
      <c r="C29" s="311">
        <v>123</v>
      </c>
      <c r="D29" s="311">
        <v>69</v>
      </c>
    </row>
    <row r="30" spans="1:4">
      <c r="A30" s="542" t="s">
        <v>551</v>
      </c>
      <c r="B30" s="139">
        <v>3</v>
      </c>
      <c r="C30" s="311">
        <v>7</v>
      </c>
      <c r="D30" s="311">
        <v>5</v>
      </c>
    </row>
    <row r="31" spans="1:4">
      <c r="A31" s="542" t="s">
        <v>552</v>
      </c>
      <c r="B31" s="139">
        <v>6</v>
      </c>
      <c r="C31" s="311">
        <v>25</v>
      </c>
      <c r="D31" s="311">
        <v>10</v>
      </c>
    </row>
    <row r="32" spans="1:4">
      <c r="A32" s="542" t="s">
        <v>554</v>
      </c>
      <c r="B32" s="139">
        <v>3</v>
      </c>
      <c r="C32" s="311">
        <v>10</v>
      </c>
      <c r="D32" s="311">
        <v>17</v>
      </c>
    </row>
    <row r="33" spans="1:4">
      <c r="A33" s="542" t="s">
        <v>555</v>
      </c>
      <c r="B33" s="139">
        <v>1</v>
      </c>
      <c r="C33" s="311">
        <v>0</v>
      </c>
      <c r="D33" s="311">
        <v>24</v>
      </c>
    </row>
    <row r="34" spans="1:4">
      <c r="A34" s="542" t="s">
        <v>558</v>
      </c>
      <c r="B34" s="139">
        <v>2</v>
      </c>
      <c r="C34" s="311">
        <v>10</v>
      </c>
      <c r="D34" s="311">
        <v>6</v>
      </c>
    </row>
    <row r="35" spans="1:4">
      <c r="A35" s="542" t="s">
        <v>559</v>
      </c>
      <c r="B35" s="139">
        <v>1</v>
      </c>
      <c r="C35" s="311">
        <v>0</v>
      </c>
      <c r="D35" s="311">
        <v>0</v>
      </c>
    </row>
    <row r="36" spans="1:4">
      <c r="A36" s="542" t="s">
        <v>560</v>
      </c>
      <c r="B36" s="139">
        <v>1</v>
      </c>
      <c r="C36" s="311">
        <v>0</v>
      </c>
      <c r="D36" s="311">
        <v>1</v>
      </c>
    </row>
    <row r="37" spans="1:4">
      <c r="A37" s="542" t="s">
        <v>578</v>
      </c>
      <c r="B37" s="139">
        <v>0</v>
      </c>
      <c r="C37" s="311">
        <v>1</v>
      </c>
      <c r="D37" s="311">
        <v>5</v>
      </c>
    </row>
    <row r="38" spans="1:4">
      <c r="A38" s="542" t="s">
        <v>579</v>
      </c>
      <c r="B38" s="139">
        <v>0</v>
      </c>
      <c r="C38" s="311">
        <v>1</v>
      </c>
      <c r="D38" s="311">
        <v>0</v>
      </c>
    </row>
    <row r="39" spans="1:4">
      <c r="A39" s="622" t="s">
        <v>56</v>
      </c>
      <c r="B39" s="615"/>
      <c r="C39" s="623"/>
      <c r="D39" s="623" t="s">
        <v>57</v>
      </c>
    </row>
  </sheetData>
  <mergeCells count="1">
    <mergeCell ref="A1:D1"/>
  </mergeCells>
  <pageMargins left="0.7" right="0.7" top="0.75" bottom="0.75" header="0.3" footer="0.3"/>
  <pageSetup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C2CD-736C-416E-8A5D-72F10F9B1A69}">
  <dimension ref="A1:K16"/>
  <sheetViews>
    <sheetView workbookViewId="0">
      <selection activeCell="K14" sqref="K14"/>
    </sheetView>
  </sheetViews>
  <sheetFormatPr defaultRowHeight="15"/>
  <cols>
    <col min="1" max="1" width="15.85546875" style="139" customWidth="1"/>
    <col min="2" max="2" width="12.42578125" style="139" customWidth="1"/>
    <col min="3" max="10" width="9.140625" style="139"/>
    <col min="11" max="11" width="37" style="139" customWidth="1"/>
    <col min="12" max="16384" width="9.140625" style="139"/>
  </cols>
  <sheetData>
    <row r="1" spans="1:11">
      <c r="A1" s="835" t="s">
        <v>635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</row>
    <row r="3" spans="1:11">
      <c r="A3" s="847" t="s">
        <v>272</v>
      </c>
      <c r="B3" s="848">
        <v>2020</v>
      </c>
      <c r="C3" s="848"/>
      <c r="D3" s="849"/>
      <c r="E3" s="848">
        <v>2021</v>
      </c>
      <c r="F3" s="848"/>
      <c r="G3" s="848"/>
      <c r="H3" s="854">
        <v>2022</v>
      </c>
      <c r="I3" s="848"/>
      <c r="J3" s="848"/>
      <c r="K3" s="850" t="s">
        <v>274</v>
      </c>
    </row>
    <row r="4" spans="1:11">
      <c r="A4" s="835"/>
      <c r="B4" s="835" t="s">
        <v>64</v>
      </c>
      <c r="C4" s="835" t="s">
        <v>305</v>
      </c>
      <c r="D4" s="852" t="s">
        <v>66</v>
      </c>
      <c r="E4" s="835" t="s">
        <v>64</v>
      </c>
      <c r="F4" s="835" t="s">
        <v>305</v>
      </c>
      <c r="G4" s="835" t="s">
        <v>66</v>
      </c>
      <c r="H4" s="844" t="s">
        <v>64</v>
      </c>
      <c r="I4" s="835" t="s">
        <v>305</v>
      </c>
      <c r="J4" s="835" t="s">
        <v>66</v>
      </c>
      <c r="K4" s="851"/>
    </row>
    <row r="5" spans="1:11">
      <c r="A5" s="846"/>
      <c r="B5" s="846"/>
      <c r="C5" s="846"/>
      <c r="D5" s="853"/>
      <c r="E5" s="846"/>
      <c r="F5" s="846"/>
      <c r="G5" s="846"/>
      <c r="H5" s="845"/>
      <c r="I5" s="846"/>
      <c r="J5" s="846"/>
      <c r="K5" s="843"/>
    </row>
    <row r="6" spans="1:11" s="182" customFormat="1" ht="21">
      <c r="A6" s="182" t="s">
        <v>4</v>
      </c>
      <c r="B6" s="182">
        <f>SUM(C6:D6)</f>
        <v>247</v>
      </c>
      <c r="C6" s="182">
        <f>SUM(C7:C15)</f>
        <v>120</v>
      </c>
      <c r="D6" s="568">
        <f>SUM(D7:D15)</f>
        <v>127</v>
      </c>
      <c r="E6" s="182">
        <f>SUM(F6:G6)</f>
        <v>267</v>
      </c>
      <c r="F6" s="182">
        <f>SUM(F7:F15)</f>
        <v>139</v>
      </c>
      <c r="G6" s="182">
        <f>SUM(G7:G15)</f>
        <v>128</v>
      </c>
      <c r="H6" s="621">
        <f>SUM(I6:J6)</f>
        <v>220</v>
      </c>
      <c r="I6" s="182">
        <f>SUM(I7:I15)</f>
        <v>124</v>
      </c>
      <c r="J6" s="182">
        <f>SUM(J7:J15)</f>
        <v>96</v>
      </c>
      <c r="K6" s="545" t="s">
        <v>129</v>
      </c>
    </row>
    <row r="7" spans="1:11" ht="20.25">
      <c r="A7" s="509"/>
      <c r="B7" s="179">
        <f t="shared" ref="B7:B15" si="0">SUM(C7:D7)</f>
        <v>2</v>
      </c>
      <c r="C7" s="312">
        <v>1</v>
      </c>
      <c r="D7" s="549">
        <v>1</v>
      </c>
      <c r="E7" s="179">
        <f>SUM(F7:G7)</f>
        <v>0</v>
      </c>
      <c r="F7" s="312">
        <v>0</v>
      </c>
      <c r="G7" s="312">
        <v>0</v>
      </c>
      <c r="H7" s="620">
        <f>SUM(I7:J7)</f>
        <v>0</v>
      </c>
      <c r="I7" s="607">
        <v>0</v>
      </c>
      <c r="J7" s="607">
        <v>0</v>
      </c>
      <c r="K7" s="569" t="s">
        <v>518</v>
      </c>
    </row>
    <row r="8" spans="1:11" ht="20.25">
      <c r="A8" s="509"/>
      <c r="B8" s="179">
        <f t="shared" si="0"/>
        <v>115</v>
      </c>
      <c r="C8" s="312">
        <v>67</v>
      </c>
      <c r="D8" s="549">
        <v>48</v>
      </c>
      <c r="E8" s="179">
        <f t="shared" ref="E8:E15" si="1">SUM(F8:G8)</f>
        <v>108</v>
      </c>
      <c r="F8" s="312">
        <v>60</v>
      </c>
      <c r="G8" s="312">
        <v>48</v>
      </c>
      <c r="H8" s="620">
        <f t="shared" ref="H8:H15" si="2">SUM(I8:J8)</f>
        <v>77</v>
      </c>
      <c r="I8" s="607">
        <v>49</v>
      </c>
      <c r="J8" s="607">
        <v>28</v>
      </c>
      <c r="K8" s="569" t="s">
        <v>519</v>
      </c>
    </row>
    <row r="9" spans="1:11" ht="20.25">
      <c r="A9" s="509"/>
      <c r="B9" s="179">
        <f t="shared" si="0"/>
        <v>4</v>
      </c>
      <c r="C9" s="312">
        <v>2</v>
      </c>
      <c r="D9" s="549">
        <v>2</v>
      </c>
      <c r="E9" s="179">
        <f t="shared" si="1"/>
        <v>4</v>
      </c>
      <c r="F9" s="312">
        <v>1</v>
      </c>
      <c r="G9" s="312">
        <v>3</v>
      </c>
      <c r="H9" s="620">
        <f t="shared" si="2"/>
        <v>5</v>
      </c>
      <c r="I9" s="607">
        <v>3</v>
      </c>
      <c r="J9" s="607">
        <v>2</v>
      </c>
      <c r="K9" s="569" t="s">
        <v>520</v>
      </c>
    </row>
    <row r="10" spans="1:11" ht="20.25">
      <c r="A10" s="509"/>
      <c r="B10" s="179">
        <f t="shared" si="0"/>
        <v>6</v>
      </c>
      <c r="C10" s="312">
        <v>5</v>
      </c>
      <c r="D10" s="549">
        <v>1</v>
      </c>
      <c r="E10" s="179">
        <f t="shared" si="1"/>
        <v>2</v>
      </c>
      <c r="F10" s="312">
        <v>2</v>
      </c>
      <c r="G10" s="312">
        <v>0</v>
      </c>
      <c r="H10" s="620">
        <f t="shared" si="2"/>
        <v>0</v>
      </c>
      <c r="I10" s="607">
        <v>0</v>
      </c>
      <c r="J10" s="607">
        <v>0</v>
      </c>
      <c r="K10" s="569" t="s">
        <v>521</v>
      </c>
    </row>
    <row r="11" spans="1:11" ht="20.25">
      <c r="A11" s="509"/>
      <c r="B11" s="179">
        <f t="shared" si="0"/>
        <v>0</v>
      </c>
      <c r="C11" s="312">
        <v>0</v>
      </c>
      <c r="D11" s="549">
        <v>0</v>
      </c>
      <c r="E11" s="179">
        <f t="shared" si="1"/>
        <v>14</v>
      </c>
      <c r="F11" s="312">
        <v>9</v>
      </c>
      <c r="G11" s="312">
        <v>5</v>
      </c>
      <c r="H11" s="620">
        <f t="shared" si="2"/>
        <v>15</v>
      </c>
      <c r="I11" s="607">
        <v>12</v>
      </c>
      <c r="J11" s="607">
        <v>3</v>
      </c>
      <c r="K11" s="569" t="s">
        <v>580</v>
      </c>
    </row>
    <row r="12" spans="1:11" ht="20.25">
      <c r="A12" s="509"/>
      <c r="B12" s="179">
        <f t="shared" si="0"/>
        <v>22</v>
      </c>
      <c r="C12" s="312">
        <v>7</v>
      </c>
      <c r="D12" s="549">
        <v>15</v>
      </c>
      <c r="E12" s="179">
        <f t="shared" si="1"/>
        <v>14</v>
      </c>
      <c r="F12" s="312">
        <v>4</v>
      </c>
      <c r="G12" s="312">
        <v>10</v>
      </c>
      <c r="H12" s="620">
        <f t="shared" si="2"/>
        <v>10</v>
      </c>
      <c r="I12" s="607">
        <v>4</v>
      </c>
      <c r="J12" s="607">
        <v>6</v>
      </c>
      <c r="K12" s="569" t="s">
        <v>522</v>
      </c>
    </row>
    <row r="13" spans="1:11" ht="20.25">
      <c r="A13" s="509"/>
      <c r="B13" s="179">
        <f t="shared" si="0"/>
        <v>0</v>
      </c>
      <c r="C13" s="312">
        <v>0</v>
      </c>
      <c r="D13" s="549">
        <v>0</v>
      </c>
      <c r="E13" s="179">
        <f t="shared" si="1"/>
        <v>13</v>
      </c>
      <c r="F13" s="312">
        <v>10</v>
      </c>
      <c r="G13" s="312">
        <v>3</v>
      </c>
      <c r="H13" s="620">
        <f t="shared" si="2"/>
        <v>13</v>
      </c>
      <c r="I13" s="607">
        <v>6</v>
      </c>
      <c r="J13" s="607">
        <v>7</v>
      </c>
      <c r="K13" s="569" t="s">
        <v>581</v>
      </c>
    </row>
    <row r="14" spans="1:11" ht="20.25">
      <c r="A14" s="509"/>
      <c r="B14" s="179">
        <f t="shared" si="0"/>
        <v>94</v>
      </c>
      <c r="C14" s="312">
        <v>35</v>
      </c>
      <c r="D14" s="549">
        <v>59</v>
      </c>
      <c r="E14" s="179">
        <f t="shared" si="1"/>
        <v>107</v>
      </c>
      <c r="F14" s="312">
        <v>50</v>
      </c>
      <c r="G14" s="312">
        <v>57</v>
      </c>
      <c r="H14" s="620">
        <f t="shared" si="2"/>
        <v>96</v>
      </c>
      <c r="I14" s="607">
        <v>46</v>
      </c>
      <c r="J14" s="607">
        <v>50</v>
      </c>
      <c r="K14" s="569" t="s">
        <v>523</v>
      </c>
    </row>
    <row r="15" spans="1:11" ht="20.25">
      <c r="A15" s="510"/>
      <c r="B15" s="535">
        <f t="shared" si="0"/>
        <v>4</v>
      </c>
      <c r="C15" s="540">
        <v>3</v>
      </c>
      <c r="D15" s="550">
        <v>1</v>
      </c>
      <c r="E15" s="535">
        <f t="shared" si="1"/>
        <v>5</v>
      </c>
      <c r="F15" s="540">
        <v>3</v>
      </c>
      <c r="G15" s="540">
        <v>2</v>
      </c>
      <c r="H15" s="624">
        <f t="shared" si="2"/>
        <v>4</v>
      </c>
      <c r="I15" s="625">
        <v>4</v>
      </c>
      <c r="J15" s="625">
        <v>0</v>
      </c>
      <c r="K15" s="570" t="s">
        <v>524</v>
      </c>
    </row>
    <row r="16" spans="1:11">
      <c r="A16" s="201" t="s">
        <v>56</v>
      </c>
      <c r="K16" s="478" t="s">
        <v>57</v>
      </c>
    </row>
  </sheetData>
  <mergeCells count="15">
    <mergeCell ref="H4:H5"/>
    <mergeCell ref="I4:I5"/>
    <mergeCell ref="J4:J5"/>
    <mergeCell ref="A3:A5"/>
    <mergeCell ref="A1:K1"/>
    <mergeCell ref="B3:D3"/>
    <mergeCell ref="E3:G3"/>
    <mergeCell ref="K3:K5"/>
    <mergeCell ref="B4:B5"/>
    <mergeCell ref="C4:C5"/>
    <mergeCell ref="D4:D5"/>
    <mergeCell ref="E4:E5"/>
    <mergeCell ref="F4:F5"/>
    <mergeCell ref="G4:G5"/>
    <mergeCell ref="H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0631-C728-4D59-9AE5-8BDEB9B0F517}">
  <sheetPr>
    <tabColor rgb="FF92D050"/>
  </sheetPr>
  <dimension ref="A2:H19"/>
  <sheetViews>
    <sheetView zoomScaleNormal="100" workbookViewId="0">
      <selection activeCell="N24" sqref="N24"/>
    </sheetView>
  </sheetViews>
  <sheetFormatPr defaultRowHeight="15"/>
  <cols>
    <col min="1" max="1" width="4.85546875" style="139" customWidth="1"/>
    <col min="2" max="2" width="11" style="139" customWidth="1"/>
    <col min="3" max="9" width="12.7109375" style="139" customWidth="1"/>
    <col min="10" max="16384" width="9.140625" style="139"/>
  </cols>
  <sheetData>
    <row r="2" spans="1:8">
      <c r="B2" s="835" t="s">
        <v>663</v>
      </c>
      <c r="C2" s="835"/>
      <c r="D2" s="835"/>
      <c r="E2" s="835"/>
      <c r="F2" s="835"/>
      <c r="G2" s="835"/>
      <c r="H2" s="835"/>
    </row>
    <row r="3" spans="1:8">
      <c r="A3" s="182"/>
      <c r="B3" s="182"/>
      <c r="C3" s="182"/>
    </row>
    <row r="4" spans="1:8">
      <c r="B4" s="855" t="s">
        <v>500</v>
      </c>
      <c r="C4" s="837">
        <v>2021</v>
      </c>
      <c r="D4" s="837"/>
      <c r="E4" s="838"/>
      <c r="F4" s="837">
        <v>2022</v>
      </c>
      <c r="G4" s="837"/>
      <c r="H4" s="837"/>
    </row>
    <row r="5" spans="1:8">
      <c r="B5" s="745"/>
      <c r="C5" s="609" t="s">
        <v>470</v>
      </c>
      <c r="D5" s="609" t="s">
        <v>241</v>
      </c>
      <c r="E5" s="626" t="s">
        <v>242</v>
      </c>
      <c r="F5" s="609" t="s">
        <v>470</v>
      </c>
      <c r="G5" s="609" t="s">
        <v>241</v>
      </c>
      <c r="H5" s="609" t="s">
        <v>242</v>
      </c>
    </row>
    <row r="6" spans="1:8">
      <c r="B6" s="347" t="s">
        <v>4</v>
      </c>
      <c r="C6" s="154">
        <f>SUM(D6:E6)</f>
        <v>307</v>
      </c>
      <c r="D6" s="154">
        <f>SUM(D7:D18)</f>
        <v>54</v>
      </c>
      <c r="E6" s="627">
        <f>SUM(E7:E18)</f>
        <v>253</v>
      </c>
      <c r="F6" s="154">
        <f t="shared" ref="F6:F18" si="0">SUM(G6:H6)</f>
        <v>312</v>
      </c>
      <c r="G6" s="154">
        <f>SUM(G7:G18)</f>
        <v>60</v>
      </c>
      <c r="H6" s="154">
        <f>SUM(H7:H18)</f>
        <v>252</v>
      </c>
    </row>
    <row r="7" spans="1:8">
      <c r="B7" s="139" t="s">
        <v>501</v>
      </c>
      <c r="C7" s="154">
        <f t="shared" ref="C7:C17" si="1">SUM(D7:E7)</f>
        <v>145</v>
      </c>
      <c r="D7" s="302">
        <v>33</v>
      </c>
      <c r="E7" s="628">
        <v>112</v>
      </c>
      <c r="F7" s="154">
        <f t="shared" si="0"/>
        <v>165</v>
      </c>
      <c r="G7" s="302">
        <v>44</v>
      </c>
      <c r="H7" s="302">
        <v>121</v>
      </c>
    </row>
    <row r="8" spans="1:8">
      <c r="B8" s="139" t="s">
        <v>502</v>
      </c>
      <c r="C8" s="154">
        <f t="shared" si="1"/>
        <v>104</v>
      </c>
      <c r="D8" s="302">
        <v>17</v>
      </c>
      <c r="E8" s="628">
        <v>87</v>
      </c>
      <c r="F8" s="154">
        <f t="shared" si="0"/>
        <v>84</v>
      </c>
      <c r="G8" s="302">
        <v>13</v>
      </c>
      <c r="H8" s="302">
        <v>71</v>
      </c>
    </row>
    <row r="9" spans="1:8">
      <c r="B9" s="139" t="s">
        <v>503</v>
      </c>
      <c r="C9" s="154">
        <f t="shared" si="1"/>
        <v>25</v>
      </c>
      <c r="D9" s="302">
        <v>0</v>
      </c>
      <c r="E9" s="628">
        <v>25</v>
      </c>
      <c r="F9" s="154">
        <f t="shared" si="0"/>
        <v>38</v>
      </c>
      <c r="G9" s="302">
        <v>3</v>
      </c>
      <c r="H9" s="302">
        <v>35</v>
      </c>
    </row>
    <row r="10" spans="1:8">
      <c r="B10" s="139" t="s">
        <v>504</v>
      </c>
      <c r="C10" s="154">
        <f t="shared" si="1"/>
        <v>4</v>
      </c>
      <c r="D10" s="302">
        <v>0</v>
      </c>
      <c r="E10" s="628">
        <v>4</v>
      </c>
      <c r="F10" s="154">
        <f t="shared" si="0"/>
        <v>10</v>
      </c>
      <c r="G10" s="302">
        <v>0</v>
      </c>
      <c r="H10" s="302">
        <v>10</v>
      </c>
    </row>
    <row r="11" spans="1:8">
      <c r="B11" s="139" t="s">
        <v>505</v>
      </c>
      <c r="C11" s="154">
        <f t="shared" si="1"/>
        <v>9</v>
      </c>
      <c r="D11" s="302">
        <v>0</v>
      </c>
      <c r="E11" s="628">
        <v>9</v>
      </c>
      <c r="F11" s="154">
        <f t="shared" si="0"/>
        <v>7</v>
      </c>
      <c r="G11" s="302">
        <v>0</v>
      </c>
      <c r="H11" s="302">
        <v>7</v>
      </c>
    </row>
    <row r="12" spans="1:8">
      <c r="B12" s="139" t="s">
        <v>506</v>
      </c>
      <c r="C12" s="154">
        <f t="shared" si="1"/>
        <v>8</v>
      </c>
      <c r="D12" s="302">
        <v>1</v>
      </c>
      <c r="E12" s="628">
        <v>7</v>
      </c>
      <c r="F12" s="154">
        <f t="shared" si="0"/>
        <v>5</v>
      </c>
      <c r="G12" s="302">
        <v>0</v>
      </c>
      <c r="H12" s="302">
        <v>5</v>
      </c>
    </row>
    <row r="13" spans="1:8">
      <c r="B13" s="139" t="s">
        <v>507</v>
      </c>
      <c r="C13" s="154">
        <f t="shared" si="1"/>
        <v>3</v>
      </c>
      <c r="D13" s="302">
        <v>1</v>
      </c>
      <c r="E13" s="628">
        <v>2</v>
      </c>
      <c r="F13" s="154">
        <f t="shared" si="0"/>
        <v>1</v>
      </c>
      <c r="G13" s="302">
        <v>0</v>
      </c>
      <c r="H13" s="302">
        <v>1</v>
      </c>
    </row>
    <row r="14" spans="1:8">
      <c r="B14" s="139" t="s">
        <v>508</v>
      </c>
      <c r="C14" s="154">
        <f t="shared" si="1"/>
        <v>3</v>
      </c>
      <c r="D14" s="302">
        <v>0</v>
      </c>
      <c r="E14" s="628">
        <v>3</v>
      </c>
      <c r="F14" s="154">
        <f t="shared" si="0"/>
        <v>1</v>
      </c>
      <c r="G14" s="302">
        <v>0</v>
      </c>
      <c r="H14" s="302">
        <v>1</v>
      </c>
    </row>
    <row r="15" spans="1:8">
      <c r="B15" s="139" t="s">
        <v>509</v>
      </c>
      <c r="C15" s="154">
        <f t="shared" si="1"/>
        <v>2</v>
      </c>
      <c r="D15" s="302">
        <v>1</v>
      </c>
      <c r="E15" s="628">
        <v>1</v>
      </c>
      <c r="F15" s="154">
        <f t="shared" si="0"/>
        <v>0</v>
      </c>
      <c r="G15" s="302">
        <v>0</v>
      </c>
      <c r="H15" s="302">
        <v>0</v>
      </c>
    </row>
    <row r="16" spans="1:8">
      <c r="B16" s="139" t="s">
        <v>510</v>
      </c>
      <c r="C16" s="154">
        <f t="shared" si="1"/>
        <v>3</v>
      </c>
      <c r="D16" s="302">
        <v>0</v>
      </c>
      <c r="E16" s="628">
        <v>3</v>
      </c>
      <c r="F16" s="154">
        <f t="shared" si="0"/>
        <v>1</v>
      </c>
      <c r="G16" s="302">
        <v>0</v>
      </c>
      <c r="H16" s="302">
        <v>1</v>
      </c>
    </row>
    <row r="17" spans="2:8">
      <c r="B17" s="139" t="s">
        <v>511</v>
      </c>
      <c r="C17" s="154">
        <f t="shared" si="1"/>
        <v>1</v>
      </c>
      <c r="D17" s="302">
        <v>1</v>
      </c>
      <c r="E17" s="628">
        <v>0</v>
      </c>
      <c r="F17" s="154">
        <f t="shared" si="0"/>
        <v>0</v>
      </c>
      <c r="G17" s="302">
        <v>0</v>
      </c>
      <c r="H17" s="302">
        <v>0</v>
      </c>
    </row>
    <row r="18" spans="2:8">
      <c r="B18" s="305" t="s">
        <v>512</v>
      </c>
      <c r="C18" s="183">
        <f>SUM(D18:E18)</f>
        <v>0</v>
      </c>
      <c r="D18" s="541">
        <v>0</v>
      </c>
      <c r="E18" s="629">
        <v>0</v>
      </c>
      <c r="F18" s="183">
        <f t="shared" si="0"/>
        <v>0</v>
      </c>
      <c r="G18" s="541">
        <v>0</v>
      </c>
      <c r="H18" s="541">
        <v>0</v>
      </c>
    </row>
    <row r="19" spans="2:8">
      <c r="B19" s="201" t="s">
        <v>56</v>
      </c>
      <c r="H19" s="478" t="s">
        <v>57</v>
      </c>
    </row>
  </sheetData>
  <mergeCells count="4">
    <mergeCell ref="C4:E4"/>
    <mergeCell ref="F4:H4"/>
    <mergeCell ref="B4:B5"/>
    <mergeCell ref="B2:H2"/>
  </mergeCells>
  <pageMargins left="0.7" right="0.7" top="0.75" bottom="0.75" header="0.3" footer="0.3"/>
  <pageSetup scale="9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BC03F-E42D-4801-BB1F-207B7C9FF78A}">
  <sheetPr>
    <tabColor rgb="FF92D050"/>
  </sheetPr>
  <dimension ref="A1:G17"/>
  <sheetViews>
    <sheetView zoomScaleNormal="100" workbookViewId="0">
      <selection activeCell="G15" sqref="G15"/>
    </sheetView>
  </sheetViews>
  <sheetFormatPr defaultRowHeight="15"/>
  <cols>
    <col min="1" max="1" width="37.85546875" style="139" customWidth="1"/>
    <col min="2" max="16384" width="9.140625" style="139"/>
  </cols>
  <sheetData>
    <row r="1" spans="1:7" ht="15" customHeight="1">
      <c r="A1" s="856" t="s">
        <v>637</v>
      </c>
      <c r="B1" s="856"/>
      <c r="C1" s="856"/>
      <c r="D1" s="856"/>
      <c r="E1" s="856"/>
      <c r="F1" s="856"/>
      <c r="G1" s="856"/>
    </row>
    <row r="2" spans="1:7">
      <c r="A2" s="512"/>
      <c r="B2" s="511"/>
      <c r="C2" s="511"/>
      <c r="D2" s="511"/>
    </row>
    <row r="3" spans="1:7">
      <c r="A3" s="863" t="s">
        <v>471</v>
      </c>
      <c r="B3" s="861">
        <v>2021</v>
      </c>
      <c r="C3" s="861"/>
      <c r="D3" s="861"/>
      <c r="E3" s="862">
        <v>2022</v>
      </c>
      <c r="F3" s="861"/>
      <c r="G3" s="861"/>
    </row>
    <row r="4" spans="1:7" ht="6.75" customHeight="1">
      <c r="A4" s="864"/>
      <c r="B4" s="857" t="s">
        <v>64</v>
      </c>
      <c r="C4" s="857" t="s">
        <v>65</v>
      </c>
      <c r="D4" s="857" t="s">
        <v>66</v>
      </c>
      <c r="E4" s="859" t="s">
        <v>64</v>
      </c>
      <c r="F4" s="857" t="s">
        <v>65</v>
      </c>
      <c r="G4" s="857" t="s">
        <v>66</v>
      </c>
    </row>
    <row r="5" spans="1:7">
      <c r="A5" s="865"/>
      <c r="B5" s="858"/>
      <c r="C5" s="858"/>
      <c r="D5" s="858"/>
      <c r="E5" s="860"/>
      <c r="F5" s="858"/>
      <c r="G5" s="858"/>
    </row>
    <row r="6" spans="1:7" ht="23.25" customHeight="1">
      <c r="A6" s="631" t="s">
        <v>4</v>
      </c>
      <c r="B6" s="632">
        <f t="shared" ref="B6:G6" si="0">SUM(B7:B15)</f>
        <v>561</v>
      </c>
      <c r="C6" s="633">
        <f t="shared" si="0"/>
        <v>201</v>
      </c>
      <c r="D6" s="633">
        <f t="shared" si="0"/>
        <v>360</v>
      </c>
      <c r="E6" s="634">
        <f t="shared" si="0"/>
        <v>464</v>
      </c>
      <c r="F6" s="633">
        <f t="shared" si="0"/>
        <v>202</v>
      </c>
      <c r="G6" s="633">
        <f t="shared" si="0"/>
        <v>262</v>
      </c>
    </row>
    <row r="7" spans="1:7">
      <c r="A7" s="552" t="s">
        <v>525</v>
      </c>
      <c r="B7" s="449">
        <f>SUM(C7:D7)</f>
        <v>171</v>
      </c>
      <c r="C7" s="595">
        <v>70</v>
      </c>
      <c r="D7" s="536">
        <v>101</v>
      </c>
      <c r="E7" s="635">
        <f>SUM(F7:G7)</f>
        <v>140</v>
      </c>
      <c r="F7" s="595">
        <v>61</v>
      </c>
      <c r="G7" s="536">
        <v>79</v>
      </c>
    </row>
    <row r="8" spans="1:7">
      <c r="A8" s="552" t="s">
        <v>526</v>
      </c>
      <c r="B8" s="449">
        <f t="shared" ref="B8:B15" si="1">SUM(C8:D8)</f>
        <v>250</v>
      </c>
      <c r="C8" s="595">
        <v>73</v>
      </c>
      <c r="D8" s="536">
        <v>177</v>
      </c>
      <c r="E8" s="635">
        <f t="shared" ref="E8:E15" si="2">SUM(F8:G8)</f>
        <v>221</v>
      </c>
      <c r="F8" s="595">
        <v>86</v>
      </c>
      <c r="G8" s="536">
        <v>135</v>
      </c>
    </row>
    <row r="9" spans="1:7" ht="23.25" customHeight="1">
      <c r="A9" s="552" t="s">
        <v>527</v>
      </c>
      <c r="B9" s="449">
        <f t="shared" si="1"/>
        <v>40</v>
      </c>
      <c r="C9" s="595">
        <v>12</v>
      </c>
      <c r="D9" s="536">
        <v>28</v>
      </c>
      <c r="E9" s="635">
        <f t="shared" si="2"/>
        <v>29</v>
      </c>
      <c r="F9" s="595">
        <v>18</v>
      </c>
      <c r="G9" s="536">
        <v>11</v>
      </c>
    </row>
    <row r="10" spans="1:7">
      <c r="A10" s="552" t="s">
        <v>528</v>
      </c>
      <c r="B10" s="449">
        <f t="shared" si="1"/>
        <v>80</v>
      </c>
      <c r="C10" s="595">
        <v>40</v>
      </c>
      <c r="D10" s="536">
        <v>40</v>
      </c>
      <c r="E10" s="635">
        <f t="shared" si="2"/>
        <v>52</v>
      </c>
      <c r="F10" s="595">
        <v>24</v>
      </c>
      <c r="G10" s="536">
        <v>28</v>
      </c>
    </row>
    <row r="11" spans="1:7">
      <c r="A11" s="552" t="s">
        <v>582</v>
      </c>
      <c r="B11" s="449">
        <f t="shared" si="1"/>
        <v>9</v>
      </c>
      <c r="C11" s="595">
        <v>0</v>
      </c>
      <c r="D11" s="536">
        <v>9</v>
      </c>
      <c r="E11" s="635">
        <f t="shared" si="2"/>
        <v>6</v>
      </c>
      <c r="F11" s="595">
        <v>4</v>
      </c>
      <c r="G11" s="536">
        <v>2</v>
      </c>
    </row>
    <row r="12" spans="1:7">
      <c r="A12" s="552" t="s">
        <v>529</v>
      </c>
      <c r="B12" s="449">
        <f t="shared" si="1"/>
        <v>0</v>
      </c>
      <c r="C12" s="595">
        <v>0</v>
      </c>
      <c r="D12" s="536">
        <v>0</v>
      </c>
      <c r="E12" s="635">
        <f t="shared" si="2"/>
        <v>0</v>
      </c>
      <c r="F12" s="595">
        <v>0</v>
      </c>
      <c r="G12" s="536">
        <v>0</v>
      </c>
    </row>
    <row r="13" spans="1:7">
      <c r="A13" s="552" t="s">
        <v>583</v>
      </c>
      <c r="B13" s="449">
        <f t="shared" si="1"/>
        <v>1</v>
      </c>
      <c r="C13" s="595">
        <v>0</v>
      </c>
      <c r="D13" s="536">
        <v>1</v>
      </c>
      <c r="E13" s="635">
        <f t="shared" si="2"/>
        <v>0</v>
      </c>
      <c r="F13" s="595">
        <v>0</v>
      </c>
      <c r="G13" s="536">
        <v>0</v>
      </c>
    </row>
    <row r="14" spans="1:7">
      <c r="A14" s="552" t="s">
        <v>530</v>
      </c>
      <c r="B14" s="449">
        <f t="shared" si="1"/>
        <v>0</v>
      </c>
      <c r="C14" s="595">
        <v>0</v>
      </c>
      <c r="D14" s="536">
        <v>0</v>
      </c>
      <c r="E14" s="635">
        <f t="shared" si="2"/>
        <v>0</v>
      </c>
      <c r="F14" s="595">
        <v>0</v>
      </c>
      <c r="G14" s="536">
        <v>0</v>
      </c>
    </row>
    <row r="15" spans="1:7">
      <c r="A15" s="553" t="s">
        <v>531</v>
      </c>
      <c r="B15" s="450">
        <f t="shared" si="1"/>
        <v>10</v>
      </c>
      <c r="C15" s="596">
        <v>6</v>
      </c>
      <c r="D15" s="597">
        <v>4</v>
      </c>
      <c r="E15" s="636">
        <f t="shared" si="2"/>
        <v>16</v>
      </c>
      <c r="F15" s="596">
        <v>9</v>
      </c>
      <c r="G15" s="597">
        <v>7</v>
      </c>
    </row>
    <row r="16" spans="1:7">
      <c r="A16" s="201" t="s">
        <v>561</v>
      </c>
      <c r="B16" s="446"/>
      <c r="C16" s="208"/>
      <c r="D16" s="208"/>
      <c r="G16" s="478" t="s">
        <v>57</v>
      </c>
    </row>
    <row r="17" spans="1:1">
      <c r="A17" s="201" t="s">
        <v>56</v>
      </c>
    </row>
  </sheetData>
  <mergeCells count="10">
    <mergeCell ref="A1:G1"/>
    <mergeCell ref="B4:B5"/>
    <mergeCell ref="C4:C5"/>
    <mergeCell ref="D4:D5"/>
    <mergeCell ref="E4:E5"/>
    <mergeCell ref="F4:F5"/>
    <mergeCell ref="G4:G5"/>
    <mergeCell ref="B3:D3"/>
    <mergeCell ref="E3:G3"/>
    <mergeCell ref="A3:A5"/>
  </mergeCells>
  <pageMargins left="0.7" right="0.7" top="0.75" bottom="0.75" header="0.3" footer="0.3"/>
  <pageSetup scale="9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037B-AF2B-4BEA-9645-CC019DDA962D}">
  <sheetPr>
    <tabColor rgb="FF92D050"/>
  </sheetPr>
  <dimension ref="A1:G16"/>
  <sheetViews>
    <sheetView view="pageBreakPreview" topLeftCell="A7" zoomScale="160" zoomScaleNormal="100" zoomScaleSheetLayoutView="160" workbookViewId="0">
      <selection sqref="A1:G1"/>
    </sheetView>
  </sheetViews>
  <sheetFormatPr defaultColWidth="4.85546875" defaultRowHeight="15"/>
  <cols>
    <col min="1" max="1" width="23.5703125" style="139" bestFit="1" customWidth="1"/>
    <col min="2" max="7" width="9.42578125" style="139" customWidth="1"/>
    <col min="8" max="16384" width="4.85546875" style="139"/>
  </cols>
  <sheetData>
    <row r="1" spans="1:7">
      <c r="A1" s="866" t="s">
        <v>638</v>
      </c>
      <c r="B1" s="866"/>
      <c r="C1" s="866"/>
      <c r="D1" s="866"/>
      <c r="E1" s="866"/>
      <c r="F1" s="866"/>
      <c r="G1" s="866"/>
    </row>
    <row r="2" spans="1:7">
      <c r="A2" s="511"/>
    </row>
    <row r="3" spans="1:7">
      <c r="A3" s="863" t="s">
        <v>471</v>
      </c>
      <c r="B3" s="869">
        <v>2021</v>
      </c>
      <c r="C3" s="869"/>
      <c r="D3" s="869"/>
      <c r="E3" s="870">
        <v>2022</v>
      </c>
      <c r="F3" s="869"/>
      <c r="G3" s="869"/>
    </row>
    <row r="4" spans="1:7">
      <c r="A4" s="864"/>
      <c r="B4" s="867" t="s">
        <v>499</v>
      </c>
      <c r="C4" s="867" t="s">
        <v>241</v>
      </c>
      <c r="D4" s="867" t="s">
        <v>242</v>
      </c>
      <c r="E4" s="868" t="s">
        <v>499</v>
      </c>
      <c r="F4" s="867" t="s">
        <v>241</v>
      </c>
      <c r="G4" s="867" t="s">
        <v>242</v>
      </c>
    </row>
    <row r="5" spans="1:7">
      <c r="A5" s="865"/>
      <c r="B5" s="858"/>
      <c r="C5" s="858"/>
      <c r="D5" s="858"/>
      <c r="E5" s="860"/>
      <c r="F5" s="858"/>
      <c r="G5" s="858"/>
    </row>
    <row r="6" spans="1:7">
      <c r="A6" s="631" t="s">
        <v>4</v>
      </c>
      <c r="B6" s="632">
        <f t="shared" ref="B6:G6" si="0">SUM(B7:B15)</f>
        <v>633</v>
      </c>
      <c r="C6" s="633">
        <f t="shared" si="0"/>
        <v>236</v>
      </c>
      <c r="D6" s="633">
        <f t="shared" si="0"/>
        <v>397</v>
      </c>
      <c r="E6" s="634">
        <f t="shared" si="0"/>
        <v>587</v>
      </c>
      <c r="F6" s="633">
        <f t="shared" si="0"/>
        <v>244</v>
      </c>
      <c r="G6" s="633">
        <f t="shared" si="0"/>
        <v>343</v>
      </c>
    </row>
    <row r="7" spans="1:7" ht="28.5" customHeight="1">
      <c r="A7" s="552" t="s">
        <v>525</v>
      </c>
      <c r="B7" s="449">
        <f>SUM(C7:D7)</f>
        <v>195</v>
      </c>
      <c r="C7" s="595">
        <v>120</v>
      </c>
      <c r="D7" s="536">
        <v>75</v>
      </c>
      <c r="E7" s="635">
        <f>SUM(F7:G7)</f>
        <v>183</v>
      </c>
      <c r="F7" s="595">
        <v>118</v>
      </c>
      <c r="G7" s="536">
        <v>65</v>
      </c>
    </row>
    <row r="8" spans="1:7" ht="28.5" customHeight="1">
      <c r="A8" s="552" t="s">
        <v>526</v>
      </c>
      <c r="B8" s="449">
        <f t="shared" ref="B8:B15" si="1">SUM(C8:D8)</f>
        <v>284</v>
      </c>
      <c r="C8" s="595">
        <v>56</v>
      </c>
      <c r="D8" s="536">
        <v>228</v>
      </c>
      <c r="E8" s="635">
        <f t="shared" ref="E8:E15" si="2">SUM(F8:G8)</f>
        <v>265</v>
      </c>
      <c r="F8" s="595">
        <v>56</v>
      </c>
      <c r="G8" s="536">
        <v>209</v>
      </c>
    </row>
    <row r="9" spans="1:7" ht="28.5" customHeight="1">
      <c r="A9" s="552" t="s">
        <v>527</v>
      </c>
      <c r="B9" s="449">
        <f t="shared" si="1"/>
        <v>38</v>
      </c>
      <c r="C9" s="595">
        <v>21</v>
      </c>
      <c r="D9" s="536">
        <v>17</v>
      </c>
      <c r="E9" s="635">
        <f t="shared" si="2"/>
        <v>43</v>
      </c>
      <c r="F9" s="595">
        <v>26</v>
      </c>
      <c r="G9" s="536">
        <v>17</v>
      </c>
    </row>
    <row r="10" spans="1:7" ht="28.5" customHeight="1">
      <c r="A10" s="552" t="s">
        <v>528</v>
      </c>
      <c r="B10" s="449">
        <f t="shared" si="1"/>
        <v>95</v>
      </c>
      <c r="C10" s="595">
        <v>36</v>
      </c>
      <c r="D10" s="536">
        <v>59</v>
      </c>
      <c r="E10" s="635">
        <f t="shared" si="2"/>
        <v>71</v>
      </c>
      <c r="F10" s="595">
        <v>39</v>
      </c>
      <c r="G10" s="536">
        <v>32</v>
      </c>
    </row>
    <row r="11" spans="1:7" ht="28.5" customHeight="1">
      <c r="A11" s="552" t="s">
        <v>582</v>
      </c>
      <c r="B11" s="449">
        <f t="shared" si="1"/>
        <v>9</v>
      </c>
      <c r="C11" s="595">
        <v>1</v>
      </c>
      <c r="D11" s="536">
        <v>8</v>
      </c>
      <c r="E11" s="635">
        <f t="shared" si="2"/>
        <v>9</v>
      </c>
      <c r="F11" s="595">
        <v>2</v>
      </c>
      <c r="G11" s="536">
        <v>7</v>
      </c>
    </row>
    <row r="12" spans="1:7" ht="28.5" customHeight="1">
      <c r="A12" s="552" t="s">
        <v>529</v>
      </c>
      <c r="B12" s="449">
        <f t="shared" si="1"/>
        <v>0</v>
      </c>
      <c r="C12" s="595">
        <v>0</v>
      </c>
      <c r="D12" s="536">
        <v>0</v>
      </c>
      <c r="E12" s="635">
        <f t="shared" si="2"/>
        <v>0</v>
      </c>
      <c r="F12" s="595">
        <v>0</v>
      </c>
      <c r="G12" s="536">
        <v>0</v>
      </c>
    </row>
    <row r="13" spans="1:7" ht="28.5" customHeight="1">
      <c r="A13" s="552" t="s">
        <v>583</v>
      </c>
      <c r="B13" s="449">
        <f t="shared" si="1"/>
        <v>1</v>
      </c>
      <c r="C13" s="595">
        <v>0</v>
      </c>
      <c r="D13" s="536">
        <v>1</v>
      </c>
      <c r="E13" s="635">
        <f t="shared" si="2"/>
        <v>0</v>
      </c>
      <c r="F13" s="595">
        <v>0</v>
      </c>
      <c r="G13" s="536">
        <v>0</v>
      </c>
    </row>
    <row r="14" spans="1:7" ht="28.5" customHeight="1">
      <c r="A14" s="552" t="s">
        <v>530</v>
      </c>
      <c r="B14" s="449">
        <f t="shared" si="1"/>
        <v>0</v>
      </c>
      <c r="C14" s="595">
        <v>0</v>
      </c>
      <c r="D14" s="536">
        <v>0</v>
      </c>
      <c r="E14" s="635">
        <f t="shared" si="2"/>
        <v>0</v>
      </c>
      <c r="F14" s="595">
        <v>0</v>
      </c>
      <c r="G14" s="536">
        <v>0</v>
      </c>
    </row>
    <row r="15" spans="1:7" ht="28.5" customHeight="1">
      <c r="A15" s="553" t="s">
        <v>531</v>
      </c>
      <c r="B15" s="450">
        <f t="shared" si="1"/>
        <v>11</v>
      </c>
      <c r="C15" s="596">
        <v>2</v>
      </c>
      <c r="D15" s="597">
        <v>9</v>
      </c>
      <c r="E15" s="636">
        <f t="shared" si="2"/>
        <v>16</v>
      </c>
      <c r="F15" s="596">
        <v>3</v>
      </c>
      <c r="G15" s="597">
        <v>13</v>
      </c>
    </row>
    <row r="16" spans="1:7">
      <c r="A16" s="201" t="s">
        <v>56</v>
      </c>
      <c r="B16" s="446"/>
      <c r="C16" s="208"/>
      <c r="D16" s="208"/>
      <c r="G16" s="478" t="s">
        <v>57</v>
      </c>
    </row>
  </sheetData>
  <mergeCells count="10">
    <mergeCell ref="A1:G1"/>
    <mergeCell ref="B4:B5"/>
    <mergeCell ref="C4:C5"/>
    <mergeCell ref="D4:D5"/>
    <mergeCell ref="E4:E5"/>
    <mergeCell ref="F4:F5"/>
    <mergeCell ref="G4:G5"/>
    <mergeCell ref="B3:D3"/>
    <mergeCell ref="E3:G3"/>
    <mergeCell ref="A3:A5"/>
  </mergeCells>
  <pageMargins left="0.7" right="0.7" top="0.75" bottom="0.75" header="0.3" footer="0.3"/>
  <pageSetup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7A6E-AEFF-431E-A7E4-70ABD899B7AE}">
  <sheetPr>
    <tabColor rgb="FF92D050"/>
  </sheetPr>
  <dimension ref="A1:J36"/>
  <sheetViews>
    <sheetView zoomScaleNormal="100" workbookViewId="0">
      <selection activeCell="P14" sqref="P14"/>
    </sheetView>
  </sheetViews>
  <sheetFormatPr defaultRowHeight="15"/>
  <cols>
    <col min="1" max="1" width="30.5703125" style="139" customWidth="1"/>
    <col min="2" max="2" width="6.85546875" style="139" customWidth="1"/>
    <col min="3" max="16384" width="9.140625" style="139"/>
  </cols>
  <sheetData>
    <row r="1" spans="1:10">
      <c r="A1" s="856" t="s">
        <v>639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>
      <c r="A2" s="512"/>
      <c r="B2" s="512"/>
      <c r="C2" s="512"/>
      <c r="D2" s="512"/>
      <c r="E2" s="512"/>
      <c r="F2" s="512"/>
      <c r="G2" s="512"/>
      <c r="H2" s="512"/>
      <c r="I2" s="512"/>
      <c r="J2" s="539"/>
    </row>
    <row r="3" spans="1:10" ht="18.75">
      <c r="A3" s="863" t="s">
        <v>471</v>
      </c>
      <c r="B3" s="857" t="s">
        <v>4</v>
      </c>
      <c r="C3" s="871" t="s">
        <v>472</v>
      </c>
      <c r="D3" s="871"/>
      <c r="E3" s="871"/>
      <c r="F3" s="871"/>
      <c r="G3" s="871"/>
      <c r="H3" s="871"/>
      <c r="I3" s="871"/>
      <c r="J3" s="599"/>
    </row>
    <row r="4" spans="1:10" ht="18.75">
      <c r="A4" s="865"/>
      <c r="B4" s="858"/>
      <c r="C4" s="447" t="s">
        <v>473</v>
      </c>
      <c r="D4" s="448" t="s">
        <v>474</v>
      </c>
      <c r="E4" s="448" t="s">
        <v>475</v>
      </c>
      <c r="F4" s="448" t="s">
        <v>476</v>
      </c>
      <c r="G4" s="448" t="s">
        <v>477</v>
      </c>
      <c r="H4" s="448" t="s">
        <v>478</v>
      </c>
      <c r="I4" s="448" t="s">
        <v>584</v>
      </c>
      <c r="J4" s="599"/>
    </row>
    <row r="5" spans="1:10" ht="18.75">
      <c r="A5" s="631" t="s">
        <v>4</v>
      </c>
      <c r="B5" s="632">
        <f>SUM(B6:B14)</f>
        <v>587</v>
      </c>
      <c r="C5" s="632">
        <f>SUM(C6:C14)</f>
        <v>4</v>
      </c>
      <c r="D5" s="632">
        <f t="shared" ref="D5:I5" si="0">SUM(D6:D14)</f>
        <v>40</v>
      </c>
      <c r="E5" s="632">
        <f t="shared" si="0"/>
        <v>14</v>
      </c>
      <c r="F5" s="632">
        <f t="shared" si="0"/>
        <v>95</v>
      </c>
      <c r="G5" s="632">
        <f t="shared" si="0"/>
        <v>238</v>
      </c>
      <c r="H5" s="632">
        <f t="shared" si="0"/>
        <v>69</v>
      </c>
      <c r="I5" s="632">
        <f t="shared" si="0"/>
        <v>127</v>
      </c>
      <c r="J5" s="600"/>
    </row>
    <row r="6" spans="1:10" ht="18.75">
      <c r="A6" s="552" t="s">
        <v>525</v>
      </c>
      <c r="B6" s="449">
        <f t="shared" ref="B6:B14" si="1">SUM(C6:I6)</f>
        <v>183</v>
      </c>
      <c r="C6" s="554">
        <v>2</v>
      </c>
      <c r="D6" s="554">
        <v>17</v>
      </c>
      <c r="E6" s="554">
        <v>4</v>
      </c>
      <c r="F6" s="554">
        <v>36</v>
      </c>
      <c r="G6" s="554">
        <v>65</v>
      </c>
      <c r="H6" s="554">
        <v>23</v>
      </c>
      <c r="I6" s="554">
        <v>36</v>
      </c>
      <c r="J6" s="601"/>
    </row>
    <row r="7" spans="1:10" ht="18.75">
      <c r="A7" s="552" t="s">
        <v>526</v>
      </c>
      <c r="B7" s="449">
        <f t="shared" si="1"/>
        <v>265</v>
      </c>
      <c r="C7" s="554">
        <v>0</v>
      </c>
      <c r="D7" s="554">
        <v>7</v>
      </c>
      <c r="E7" s="554">
        <v>6</v>
      </c>
      <c r="F7" s="554">
        <v>30</v>
      </c>
      <c r="G7" s="554">
        <v>124</v>
      </c>
      <c r="H7" s="554">
        <v>30</v>
      </c>
      <c r="I7" s="554">
        <v>68</v>
      </c>
      <c r="J7" s="601"/>
    </row>
    <row r="8" spans="1:10" ht="18.75">
      <c r="A8" s="552" t="s">
        <v>527</v>
      </c>
      <c r="B8" s="449">
        <f t="shared" si="1"/>
        <v>43</v>
      </c>
      <c r="C8" s="554">
        <v>2</v>
      </c>
      <c r="D8" s="554">
        <v>8</v>
      </c>
      <c r="E8" s="554">
        <v>4</v>
      </c>
      <c r="F8" s="554">
        <v>17</v>
      </c>
      <c r="G8" s="554">
        <v>7</v>
      </c>
      <c r="H8" s="554">
        <v>4</v>
      </c>
      <c r="I8" s="554">
        <v>1</v>
      </c>
      <c r="J8" s="601"/>
    </row>
    <row r="9" spans="1:10" ht="18.75">
      <c r="A9" s="552" t="s">
        <v>528</v>
      </c>
      <c r="B9" s="449">
        <f t="shared" si="1"/>
        <v>71</v>
      </c>
      <c r="C9" s="554">
        <v>0</v>
      </c>
      <c r="D9" s="554">
        <v>7</v>
      </c>
      <c r="E9" s="554">
        <v>0</v>
      </c>
      <c r="F9" s="554">
        <v>12</v>
      </c>
      <c r="G9" s="554">
        <v>31</v>
      </c>
      <c r="H9" s="554">
        <v>6</v>
      </c>
      <c r="I9" s="554">
        <v>15</v>
      </c>
      <c r="J9" s="601"/>
    </row>
    <row r="10" spans="1:10" ht="18.75">
      <c r="A10" s="552" t="s">
        <v>582</v>
      </c>
      <c r="B10" s="449">
        <f t="shared" si="1"/>
        <v>9</v>
      </c>
      <c r="C10" s="554">
        <v>0</v>
      </c>
      <c r="D10" s="554">
        <v>0</v>
      </c>
      <c r="E10" s="554">
        <v>0</v>
      </c>
      <c r="F10" s="554">
        <v>0</v>
      </c>
      <c r="G10" s="554">
        <v>6</v>
      </c>
      <c r="H10" s="554">
        <v>1</v>
      </c>
      <c r="I10" s="554">
        <v>2</v>
      </c>
      <c r="J10" s="601"/>
    </row>
    <row r="11" spans="1:10" ht="18.75">
      <c r="A11" s="552" t="s">
        <v>529</v>
      </c>
      <c r="B11" s="449">
        <f t="shared" si="1"/>
        <v>0</v>
      </c>
      <c r="C11" s="451">
        <v>0</v>
      </c>
      <c r="D11" s="451">
        <v>0</v>
      </c>
      <c r="E11" s="451">
        <v>0</v>
      </c>
      <c r="F11" s="451">
        <v>0</v>
      </c>
      <c r="G11" s="451">
        <v>0</v>
      </c>
      <c r="H11" s="451">
        <v>0</v>
      </c>
      <c r="I11" s="451">
        <v>0</v>
      </c>
      <c r="J11" s="601"/>
    </row>
    <row r="12" spans="1:10" ht="18.75">
      <c r="A12" s="552" t="s">
        <v>583</v>
      </c>
      <c r="B12" s="449">
        <f t="shared" si="1"/>
        <v>0</v>
      </c>
      <c r="C12" s="451">
        <v>0</v>
      </c>
      <c r="D12" s="451">
        <v>0</v>
      </c>
      <c r="E12" s="451">
        <v>0</v>
      </c>
      <c r="F12" s="451">
        <v>0</v>
      </c>
      <c r="G12" s="451">
        <v>0</v>
      </c>
      <c r="H12" s="451">
        <v>0</v>
      </c>
      <c r="I12" s="451">
        <v>0</v>
      </c>
      <c r="J12" s="601"/>
    </row>
    <row r="13" spans="1:10" ht="18.75">
      <c r="A13" s="552" t="s">
        <v>530</v>
      </c>
      <c r="B13" s="449">
        <f t="shared" si="1"/>
        <v>0</v>
      </c>
      <c r="C13" s="451">
        <v>0</v>
      </c>
      <c r="D13" s="451">
        <v>0</v>
      </c>
      <c r="E13" s="451">
        <v>0</v>
      </c>
      <c r="F13" s="451">
        <v>0</v>
      </c>
      <c r="G13" s="451">
        <v>0</v>
      </c>
      <c r="H13" s="451">
        <v>0</v>
      </c>
      <c r="I13" s="451">
        <v>0</v>
      </c>
      <c r="J13" s="601"/>
    </row>
    <row r="14" spans="1:10" ht="18.75">
      <c r="A14" s="553" t="s">
        <v>531</v>
      </c>
      <c r="B14" s="450">
        <f t="shared" si="1"/>
        <v>16</v>
      </c>
      <c r="C14" s="555">
        <v>0</v>
      </c>
      <c r="D14" s="555">
        <v>1</v>
      </c>
      <c r="E14" s="555">
        <v>0</v>
      </c>
      <c r="F14" s="555">
        <v>0</v>
      </c>
      <c r="G14" s="555">
        <v>5</v>
      </c>
      <c r="H14" s="555">
        <v>5</v>
      </c>
      <c r="I14" s="555">
        <v>5</v>
      </c>
      <c r="J14" s="602"/>
    </row>
    <row r="15" spans="1:10" ht="18.75">
      <c r="A15" s="201" t="s">
        <v>56</v>
      </c>
      <c r="B15" s="446"/>
      <c r="C15" s="446"/>
      <c r="D15" s="451"/>
      <c r="E15" s="451"/>
      <c r="F15" s="451"/>
      <c r="G15" s="451"/>
      <c r="H15" s="451"/>
      <c r="I15" s="478" t="s">
        <v>57</v>
      </c>
      <c r="J15" s="598"/>
    </row>
    <row r="22" spans="1:10">
      <c r="A22" s="856" t="s">
        <v>636</v>
      </c>
      <c r="B22" s="856"/>
      <c r="C22" s="856"/>
      <c r="D22" s="856"/>
      <c r="E22" s="856"/>
      <c r="F22" s="856"/>
      <c r="G22" s="856"/>
      <c r="H22" s="856"/>
      <c r="I22" s="856"/>
      <c r="J22" s="856"/>
    </row>
    <row r="23" spans="1:10">
      <c r="A23" s="512"/>
      <c r="B23" s="512"/>
      <c r="C23" s="512"/>
      <c r="D23" s="512"/>
      <c r="E23" s="512"/>
      <c r="F23" s="512"/>
      <c r="G23" s="512"/>
      <c r="H23" s="512"/>
      <c r="I23" s="512"/>
      <c r="J23" s="539"/>
    </row>
    <row r="24" spans="1:10" ht="18.75">
      <c r="A24" s="863" t="s">
        <v>471</v>
      </c>
      <c r="B24" s="857" t="s">
        <v>4</v>
      </c>
      <c r="C24" s="871" t="s">
        <v>472</v>
      </c>
      <c r="D24" s="871"/>
      <c r="E24" s="871"/>
      <c r="F24" s="871"/>
      <c r="G24" s="871"/>
      <c r="H24" s="871"/>
      <c r="I24" s="871"/>
      <c r="J24" s="599"/>
    </row>
    <row r="25" spans="1:10" ht="18.75">
      <c r="A25" s="865"/>
      <c r="B25" s="858"/>
      <c r="C25" s="447" t="s">
        <v>473</v>
      </c>
      <c r="D25" s="448" t="s">
        <v>474</v>
      </c>
      <c r="E25" s="448" t="s">
        <v>475</v>
      </c>
      <c r="F25" s="448" t="s">
        <v>476</v>
      </c>
      <c r="G25" s="448" t="s">
        <v>477</v>
      </c>
      <c r="H25" s="448" t="s">
        <v>478</v>
      </c>
      <c r="I25" s="448" t="s">
        <v>584</v>
      </c>
      <c r="J25" s="599"/>
    </row>
    <row r="26" spans="1:10" ht="18.75">
      <c r="A26" s="631" t="s">
        <v>4</v>
      </c>
      <c r="B26" s="632">
        <f>SUM(B27:B35)</f>
        <v>623</v>
      </c>
      <c r="C26" s="632">
        <f>SUM(C27:C35)</f>
        <v>5</v>
      </c>
      <c r="D26" s="632">
        <f t="shared" ref="D26:I26" si="2">SUM(D27:D35)</f>
        <v>54</v>
      </c>
      <c r="E26" s="632">
        <f t="shared" si="2"/>
        <v>19</v>
      </c>
      <c r="F26" s="632">
        <f t="shared" si="2"/>
        <v>80</v>
      </c>
      <c r="G26" s="632">
        <f t="shared" si="2"/>
        <v>252</v>
      </c>
      <c r="H26" s="632">
        <f t="shared" si="2"/>
        <v>80</v>
      </c>
      <c r="I26" s="632">
        <f t="shared" si="2"/>
        <v>133</v>
      </c>
      <c r="J26" s="600"/>
    </row>
    <row r="27" spans="1:10" ht="18.75">
      <c r="A27" s="552" t="s">
        <v>525</v>
      </c>
      <c r="B27" s="449">
        <f t="shared" ref="B27:B35" si="3">SUM(C27:I27)</f>
        <v>193</v>
      </c>
      <c r="C27" s="554">
        <v>3</v>
      </c>
      <c r="D27" s="554">
        <v>24</v>
      </c>
      <c r="E27" s="554">
        <v>7</v>
      </c>
      <c r="F27" s="554">
        <v>29</v>
      </c>
      <c r="G27" s="554">
        <v>76</v>
      </c>
      <c r="H27" s="554">
        <v>24</v>
      </c>
      <c r="I27" s="554">
        <v>30</v>
      </c>
      <c r="J27" s="601"/>
    </row>
    <row r="28" spans="1:10" ht="18.75">
      <c r="A28" s="552" t="s">
        <v>526</v>
      </c>
      <c r="B28" s="449">
        <f t="shared" si="3"/>
        <v>278</v>
      </c>
      <c r="C28" s="554">
        <v>0</v>
      </c>
      <c r="D28" s="554">
        <v>14</v>
      </c>
      <c r="E28" s="554">
        <v>9</v>
      </c>
      <c r="F28" s="554">
        <v>31</v>
      </c>
      <c r="G28" s="554">
        <v>113</v>
      </c>
      <c r="H28" s="554">
        <v>39</v>
      </c>
      <c r="I28" s="554">
        <v>72</v>
      </c>
      <c r="J28" s="601"/>
    </row>
    <row r="29" spans="1:10" ht="18.75">
      <c r="A29" s="552" t="s">
        <v>527</v>
      </c>
      <c r="B29" s="449">
        <f t="shared" si="3"/>
        <v>38</v>
      </c>
      <c r="C29" s="554">
        <v>2</v>
      </c>
      <c r="D29" s="554">
        <v>14</v>
      </c>
      <c r="E29" s="554">
        <v>2</v>
      </c>
      <c r="F29" s="554">
        <v>5</v>
      </c>
      <c r="G29" s="554">
        <v>10</v>
      </c>
      <c r="H29" s="554">
        <v>2</v>
      </c>
      <c r="I29" s="554">
        <v>3</v>
      </c>
      <c r="J29" s="601"/>
    </row>
    <row r="30" spans="1:10" ht="18.75">
      <c r="A30" s="552" t="s">
        <v>528</v>
      </c>
      <c r="B30" s="449">
        <f t="shared" si="3"/>
        <v>93</v>
      </c>
      <c r="C30" s="554">
        <v>0</v>
      </c>
      <c r="D30" s="554">
        <v>1</v>
      </c>
      <c r="E30" s="554">
        <v>1</v>
      </c>
      <c r="F30" s="554">
        <v>11</v>
      </c>
      <c r="G30" s="554">
        <v>45</v>
      </c>
      <c r="H30" s="554">
        <v>12</v>
      </c>
      <c r="I30" s="554">
        <v>23</v>
      </c>
      <c r="J30" s="601"/>
    </row>
    <row r="31" spans="1:10" ht="18.75">
      <c r="A31" s="552" t="s">
        <v>582</v>
      </c>
      <c r="B31" s="449">
        <f t="shared" si="3"/>
        <v>9</v>
      </c>
      <c r="C31" s="554">
        <v>0</v>
      </c>
      <c r="D31" s="554">
        <v>0</v>
      </c>
      <c r="E31" s="554">
        <v>0</v>
      </c>
      <c r="F31" s="554">
        <v>3</v>
      </c>
      <c r="G31" s="554">
        <v>4</v>
      </c>
      <c r="H31" s="554">
        <v>0</v>
      </c>
      <c r="I31" s="554">
        <v>2</v>
      </c>
      <c r="J31" s="601"/>
    </row>
    <row r="32" spans="1:10" ht="18.75">
      <c r="A32" s="552" t="s">
        <v>529</v>
      </c>
      <c r="B32" s="449">
        <f t="shared" si="3"/>
        <v>0</v>
      </c>
      <c r="C32" s="451">
        <v>0</v>
      </c>
      <c r="D32" s="451">
        <v>0</v>
      </c>
      <c r="E32" s="451">
        <v>0</v>
      </c>
      <c r="F32" s="451">
        <v>0</v>
      </c>
      <c r="G32" s="451">
        <v>0</v>
      </c>
      <c r="H32" s="451">
        <v>0</v>
      </c>
      <c r="I32" s="451">
        <v>0</v>
      </c>
      <c r="J32" s="601"/>
    </row>
    <row r="33" spans="1:10" ht="18.75">
      <c r="A33" s="552" t="s">
        <v>583</v>
      </c>
      <c r="B33" s="449">
        <f t="shared" si="3"/>
        <v>1</v>
      </c>
      <c r="C33" s="451">
        <v>0</v>
      </c>
      <c r="D33" s="451">
        <v>0</v>
      </c>
      <c r="E33" s="451">
        <v>0</v>
      </c>
      <c r="F33" s="451">
        <v>0</v>
      </c>
      <c r="G33" s="451">
        <v>0</v>
      </c>
      <c r="H33" s="451">
        <v>0</v>
      </c>
      <c r="I33" s="451">
        <v>1</v>
      </c>
      <c r="J33" s="601"/>
    </row>
    <row r="34" spans="1:10" ht="18.75">
      <c r="A34" s="552" t="s">
        <v>530</v>
      </c>
      <c r="B34" s="449">
        <f t="shared" si="3"/>
        <v>0</v>
      </c>
      <c r="C34" s="451">
        <v>0</v>
      </c>
      <c r="D34" s="451">
        <v>0</v>
      </c>
      <c r="E34" s="451">
        <v>0</v>
      </c>
      <c r="F34" s="451">
        <v>0</v>
      </c>
      <c r="G34" s="451">
        <v>0</v>
      </c>
      <c r="H34" s="451">
        <v>0</v>
      </c>
      <c r="I34" s="451">
        <v>0</v>
      </c>
      <c r="J34" s="601"/>
    </row>
    <row r="35" spans="1:10" ht="18.75">
      <c r="A35" s="553" t="s">
        <v>531</v>
      </c>
      <c r="B35" s="450">
        <f t="shared" si="3"/>
        <v>11</v>
      </c>
      <c r="C35" s="555">
        <v>0</v>
      </c>
      <c r="D35" s="555">
        <v>1</v>
      </c>
      <c r="E35" s="555">
        <v>0</v>
      </c>
      <c r="F35" s="555">
        <v>1</v>
      </c>
      <c r="G35" s="555">
        <v>4</v>
      </c>
      <c r="H35" s="555">
        <v>3</v>
      </c>
      <c r="I35" s="555">
        <v>2</v>
      </c>
      <c r="J35" s="602"/>
    </row>
    <row r="36" spans="1:10" ht="18.75">
      <c r="A36" s="201" t="s">
        <v>56</v>
      </c>
      <c r="B36" s="446"/>
      <c r="C36" s="446"/>
      <c r="D36" s="451"/>
      <c r="E36" s="451"/>
      <c r="F36" s="451"/>
      <c r="G36" s="451"/>
      <c r="H36" s="451"/>
      <c r="I36" s="478" t="s">
        <v>57</v>
      </c>
      <c r="J36" s="598"/>
    </row>
  </sheetData>
  <mergeCells count="8">
    <mergeCell ref="A24:A25"/>
    <mergeCell ref="B24:B25"/>
    <mergeCell ref="C24:I24"/>
    <mergeCell ref="A1:J1"/>
    <mergeCell ref="A3:A4"/>
    <mergeCell ref="B3:B4"/>
    <mergeCell ref="C3:I3"/>
    <mergeCell ref="A22:J22"/>
  </mergeCells>
  <pageMargins left="0.7" right="0.7" top="0.75" bottom="0.75" header="0.3" footer="0.3"/>
  <pageSetup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3C2C-8244-4E16-8C56-96F0BB874AA1}">
  <sheetPr>
    <tabColor rgb="FF92D050"/>
  </sheetPr>
  <dimension ref="A3:D9"/>
  <sheetViews>
    <sheetView tabSelected="1" zoomScaleNormal="100" workbookViewId="0">
      <selection activeCell="G10" sqref="G10"/>
    </sheetView>
  </sheetViews>
  <sheetFormatPr defaultRowHeight="15"/>
  <cols>
    <col min="1" max="1" width="27.85546875" style="139" bestFit="1" customWidth="1"/>
    <col min="2" max="4" width="18.28515625" style="139" customWidth="1"/>
    <col min="5" max="5" width="10.5703125" style="139" customWidth="1"/>
    <col min="6" max="6" width="11.85546875" style="139" customWidth="1"/>
    <col min="7" max="10" width="10.5703125" style="139" customWidth="1"/>
    <col min="11" max="11" width="27" style="139" customWidth="1"/>
    <col min="12" max="14" width="12.5703125" style="139" customWidth="1"/>
    <col min="15" max="16384" width="9.140625" style="139"/>
  </cols>
  <sheetData>
    <row r="3" spans="1:4">
      <c r="A3" s="840" t="s">
        <v>640</v>
      </c>
      <c r="B3" s="840"/>
      <c r="C3" s="840"/>
      <c r="D3" s="840"/>
    </row>
    <row r="5" spans="1:4">
      <c r="A5" s="572" t="s">
        <v>469</v>
      </c>
      <c r="B5" s="573">
        <v>2020</v>
      </c>
      <c r="C5" s="573">
        <v>2021</v>
      </c>
      <c r="D5" s="573">
        <v>2022</v>
      </c>
    </row>
    <row r="6" spans="1:4" s="312" customFormat="1" ht="31.5" customHeight="1">
      <c r="A6" s="17" t="s">
        <v>513</v>
      </c>
      <c r="B6" s="637">
        <v>821</v>
      </c>
      <c r="C6" s="637">
        <v>1043</v>
      </c>
      <c r="D6" s="312">
        <v>1147</v>
      </c>
    </row>
    <row r="7" spans="1:4" s="312" customFormat="1" ht="31.5" customHeight="1">
      <c r="A7" s="17" t="s">
        <v>514</v>
      </c>
      <c r="B7" s="637">
        <v>635</v>
      </c>
      <c r="C7" s="637">
        <v>622</v>
      </c>
      <c r="D7" s="312">
        <v>639</v>
      </c>
    </row>
    <row r="8" spans="1:4" s="312" customFormat="1" ht="31.5" customHeight="1">
      <c r="A8" s="114" t="s">
        <v>515</v>
      </c>
      <c r="B8" s="638">
        <v>107</v>
      </c>
      <c r="C8" s="638">
        <v>50</v>
      </c>
      <c r="D8" s="540">
        <v>49</v>
      </c>
    </row>
    <row r="9" spans="1:4">
      <c r="A9" s="201" t="s">
        <v>56</v>
      </c>
      <c r="C9" s="478"/>
      <c r="D9" s="478" t="s">
        <v>57</v>
      </c>
    </row>
  </sheetData>
  <mergeCells count="1"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Y60"/>
  <sheetViews>
    <sheetView topLeftCell="A10" zoomScale="166" zoomScaleNormal="166" workbookViewId="0">
      <selection activeCell="V36" sqref="V36"/>
    </sheetView>
  </sheetViews>
  <sheetFormatPr defaultColWidth="9.140625" defaultRowHeight="15"/>
  <cols>
    <col min="1" max="1" width="13.85546875" style="1" customWidth="1"/>
    <col min="2" max="6" width="10.42578125" style="1" hidden="1" customWidth="1"/>
    <col min="7" max="7" width="7.28515625" style="1" hidden="1" customWidth="1"/>
    <col min="8" max="9" width="10.42578125" style="1" hidden="1" customWidth="1"/>
    <col min="10" max="14" width="10.42578125" style="1" bestFit="1" customWidth="1"/>
    <col min="15" max="15" width="1.42578125" style="1" customWidth="1"/>
    <col min="16" max="16" width="16" style="1" customWidth="1"/>
    <col min="17" max="17" width="11" style="1" customWidth="1"/>
    <col min="18" max="18" width="4.42578125" style="1" customWidth="1"/>
    <col min="19" max="19" width="6.5703125" style="1" bestFit="1" customWidth="1"/>
    <col min="20" max="20" width="0.140625" style="1" customWidth="1"/>
    <col min="21" max="21" width="2.42578125" style="1" hidden="1" customWidth="1"/>
    <col min="22" max="22" width="22.140625" style="1" bestFit="1" customWidth="1"/>
    <col min="23" max="16384" width="9.140625" style="1"/>
  </cols>
  <sheetData>
    <row r="1" spans="1:25" ht="21.75">
      <c r="A1" s="725" t="s">
        <v>653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</row>
    <row r="2" spans="1:25" ht="21.75" customHeight="1">
      <c r="A2" s="726" t="s">
        <v>652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</row>
    <row r="3" spans="1:25" ht="16.5" customHeight="1">
      <c r="A3" s="693" t="s">
        <v>85</v>
      </c>
      <c r="B3" s="684">
        <v>2010</v>
      </c>
      <c r="C3" s="684">
        <v>2011</v>
      </c>
      <c r="D3" s="684">
        <v>2012</v>
      </c>
      <c r="E3" s="684">
        <v>2013</v>
      </c>
      <c r="F3" s="684">
        <v>2014</v>
      </c>
      <c r="G3" s="684">
        <v>2015</v>
      </c>
      <c r="H3" s="684">
        <v>2016</v>
      </c>
      <c r="I3" s="684">
        <v>2017</v>
      </c>
      <c r="J3" s="684">
        <v>2018</v>
      </c>
      <c r="K3" s="684">
        <v>2019</v>
      </c>
      <c r="L3" s="684">
        <v>2020</v>
      </c>
      <c r="M3" s="684">
        <v>2021</v>
      </c>
      <c r="N3" s="684">
        <v>2022</v>
      </c>
      <c r="O3" s="514"/>
      <c r="P3" s="516" t="s">
        <v>86</v>
      </c>
      <c r="Q3" s="723" t="s">
        <v>87</v>
      </c>
      <c r="T3" s="3"/>
      <c r="U3" s="3"/>
      <c r="V3" s="2"/>
      <c r="W3" s="3"/>
      <c r="X3" s="3"/>
      <c r="Y3" s="3"/>
    </row>
    <row r="4" spans="1:25" ht="15.75" customHeight="1">
      <c r="A4" s="702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92"/>
      <c r="P4" s="519" t="s">
        <v>88</v>
      </c>
      <c r="Q4" s="724"/>
      <c r="T4" s="3"/>
      <c r="U4" s="3"/>
      <c r="V4" s="3"/>
      <c r="W4" s="3"/>
      <c r="X4" s="3"/>
      <c r="Y4" s="3"/>
    </row>
    <row r="5" spans="1:25" ht="15.75" customHeight="1">
      <c r="A5" s="694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515"/>
      <c r="P5" s="93" t="s">
        <v>589</v>
      </c>
      <c r="Q5" s="687"/>
      <c r="T5" s="3"/>
      <c r="U5" s="3"/>
      <c r="V5" s="3"/>
      <c r="W5" s="3"/>
      <c r="X5" s="3"/>
      <c r="Y5" s="3"/>
    </row>
    <row r="6" spans="1:25" s="96" customFormat="1" ht="15.75" customHeight="1">
      <c r="A6" s="8" t="s">
        <v>64</v>
      </c>
      <c r="B6" s="94">
        <f t="shared" ref="B6:J6" si="0">SUM(B7:B8)</f>
        <v>16994</v>
      </c>
      <c r="C6" s="55">
        <f t="shared" si="0"/>
        <v>17803</v>
      </c>
      <c r="D6" s="55">
        <f t="shared" si="0"/>
        <v>20512</v>
      </c>
      <c r="E6" s="55">
        <f t="shared" si="0"/>
        <v>21885</v>
      </c>
      <c r="F6" s="55">
        <f t="shared" si="0"/>
        <v>18187</v>
      </c>
      <c r="G6" s="55">
        <f t="shared" si="0"/>
        <v>16362</v>
      </c>
      <c r="H6" s="55">
        <f t="shared" si="0"/>
        <v>16287</v>
      </c>
      <c r="I6" s="55">
        <f t="shared" si="0"/>
        <v>15535</v>
      </c>
      <c r="J6" s="55">
        <f t="shared" si="0"/>
        <v>14811</v>
      </c>
      <c r="K6" s="55">
        <f>SUM(K7:K8)</f>
        <v>16480</v>
      </c>
      <c r="L6" s="55">
        <f>SUM(L7:L8)</f>
        <v>12787</v>
      </c>
      <c r="M6" s="55">
        <f>SUM(M7:M8)</f>
        <v>14143</v>
      </c>
      <c r="N6" s="55">
        <f>SUM(N7:N8)</f>
        <v>13543</v>
      </c>
      <c r="O6" s="95"/>
      <c r="P6" s="646">
        <f>IFERROR(((N6-M6)/M6)*100,"-`")</f>
        <v>-4.2423813900869689</v>
      </c>
      <c r="Q6" s="462" t="s">
        <v>89</v>
      </c>
      <c r="T6" s="97"/>
      <c r="U6" s="98"/>
      <c r="V6" s="3"/>
      <c r="W6" s="97"/>
      <c r="X6" s="98"/>
      <c r="Y6" s="99"/>
    </row>
    <row r="7" spans="1:25" s="96" customFormat="1" ht="15.75" customHeight="1">
      <c r="A7" s="8" t="s">
        <v>65</v>
      </c>
      <c r="B7" s="94">
        <v>12238</v>
      </c>
      <c r="C7" s="55">
        <v>11907</v>
      </c>
      <c r="D7" s="55">
        <v>14555</v>
      </c>
      <c r="E7" s="55">
        <v>15284</v>
      </c>
      <c r="F7" s="55">
        <v>12660</v>
      </c>
      <c r="G7" s="55">
        <v>11039</v>
      </c>
      <c r="H7" s="55">
        <v>11481</v>
      </c>
      <c r="I7" s="55">
        <v>10930</v>
      </c>
      <c r="J7" s="55">
        <v>10203</v>
      </c>
      <c r="K7" s="55">
        <v>11459</v>
      </c>
      <c r="L7" s="55">
        <v>7852</v>
      </c>
      <c r="M7" s="55">
        <v>10188</v>
      </c>
      <c r="N7" s="55">
        <f>'8.2'!AA7</f>
        <v>9478</v>
      </c>
      <c r="O7" s="95"/>
      <c r="P7" s="647">
        <f t="shared" ref="P7:P28" si="1">IFERROR(((N7-M7)/M7)*100,"-`")</f>
        <v>-6.9689831173930115</v>
      </c>
      <c r="Q7" s="462" t="s">
        <v>90</v>
      </c>
      <c r="V7" s="3"/>
      <c r="W7" s="99"/>
      <c r="X7" s="99"/>
      <c r="Y7" s="99"/>
    </row>
    <row r="8" spans="1:25" s="96" customFormat="1" ht="15.75" customHeight="1">
      <c r="A8" s="8" t="s">
        <v>66</v>
      </c>
      <c r="B8" s="94">
        <f>SUM(B9:B28)</f>
        <v>4756</v>
      </c>
      <c r="C8" s="55">
        <f>SUM(C9:C28)</f>
        <v>5896</v>
      </c>
      <c r="D8" s="55">
        <f>SUM(D9:D28)</f>
        <v>5957</v>
      </c>
      <c r="E8" s="55">
        <f t="shared" ref="E8:J8" si="2">SUM(E9:E28)</f>
        <v>6601</v>
      </c>
      <c r="F8" s="55">
        <f t="shared" si="2"/>
        <v>5527</v>
      </c>
      <c r="G8" s="55">
        <f t="shared" si="2"/>
        <v>5323</v>
      </c>
      <c r="H8" s="55">
        <f t="shared" si="2"/>
        <v>4806</v>
      </c>
      <c r="I8" s="55">
        <f t="shared" si="2"/>
        <v>4605</v>
      </c>
      <c r="J8" s="55">
        <f t="shared" si="2"/>
        <v>4608</v>
      </c>
      <c r="K8" s="55">
        <f>SUM(K9:K28)</f>
        <v>5021</v>
      </c>
      <c r="L8" s="55">
        <f>SUM(L9:L28)</f>
        <v>4935</v>
      </c>
      <c r="M8" s="55">
        <f>SUM(M9:M28)</f>
        <v>3955</v>
      </c>
      <c r="N8" s="55">
        <f>SUM(N9:N28)</f>
        <v>4065</v>
      </c>
      <c r="O8" s="95"/>
      <c r="P8" s="647">
        <f t="shared" si="1"/>
        <v>2.781289506953224</v>
      </c>
      <c r="Q8" s="466" t="s">
        <v>63</v>
      </c>
      <c r="T8" s="97"/>
      <c r="U8" s="98"/>
      <c r="V8" s="3"/>
      <c r="W8" s="99"/>
      <c r="X8" s="99"/>
      <c r="Y8" s="99"/>
    </row>
    <row r="9" spans="1:25" s="101" customFormat="1" ht="15.75" customHeight="1">
      <c r="A9" s="100" t="s">
        <v>91</v>
      </c>
      <c r="B9" s="61">
        <v>269</v>
      </c>
      <c r="C9" s="61">
        <v>246</v>
      </c>
      <c r="D9" s="61">
        <v>236</v>
      </c>
      <c r="E9" s="61">
        <v>236</v>
      </c>
      <c r="F9" s="61">
        <v>210</v>
      </c>
      <c r="G9" s="61">
        <v>212</v>
      </c>
      <c r="H9" s="61">
        <v>154</v>
      </c>
      <c r="I9" s="61">
        <v>103</v>
      </c>
      <c r="J9" s="61">
        <v>134</v>
      </c>
      <c r="K9" s="61">
        <v>139</v>
      </c>
      <c r="L9" s="61">
        <v>91</v>
      </c>
      <c r="M9" s="61">
        <v>91</v>
      </c>
      <c r="N9" s="61">
        <v>126</v>
      </c>
      <c r="O9" s="95"/>
      <c r="P9" s="648">
        <f>IFERROR(((N9-M9)/M9)*100,"-`")</f>
        <v>38.461538461538467</v>
      </c>
      <c r="Q9" s="463" t="s">
        <v>92</v>
      </c>
      <c r="S9" s="17"/>
      <c r="T9" s="97"/>
      <c r="U9" s="98"/>
      <c r="V9" s="3"/>
      <c r="W9" s="102"/>
      <c r="X9" s="102"/>
      <c r="Y9" s="102"/>
    </row>
    <row r="10" spans="1:25" s="101" customFormat="1" ht="15.75" customHeight="1">
      <c r="A10" s="100" t="s">
        <v>93</v>
      </c>
      <c r="B10" s="61">
        <v>575</v>
      </c>
      <c r="C10" s="61">
        <v>726</v>
      </c>
      <c r="D10" s="61">
        <v>630</v>
      </c>
      <c r="E10" s="61">
        <v>608</v>
      </c>
      <c r="F10" s="61">
        <v>568</v>
      </c>
      <c r="G10" s="61">
        <v>395</v>
      </c>
      <c r="H10" s="61">
        <v>262</v>
      </c>
      <c r="I10" s="61">
        <v>328</v>
      </c>
      <c r="J10" s="61">
        <v>354</v>
      </c>
      <c r="K10" s="61">
        <v>359</v>
      </c>
      <c r="L10" s="61">
        <v>521</v>
      </c>
      <c r="M10" s="61">
        <v>423</v>
      </c>
      <c r="N10" s="61">
        <v>341</v>
      </c>
      <c r="O10" s="95"/>
      <c r="P10" s="648">
        <f t="shared" si="1"/>
        <v>-19.385342789598109</v>
      </c>
      <c r="Q10" s="463" t="s">
        <v>94</v>
      </c>
      <c r="S10" s="17"/>
      <c r="T10" s="97"/>
      <c r="U10" s="98"/>
      <c r="V10" s="3"/>
      <c r="W10" s="102"/>
      <c r="X10" s="102"/>
      <c r="Y10" s="102"/>
    </row>
    <row r="11" spans="1:25" s="101" customFormat="1" ht="15.75" customHeight="1">
      <c r="A11" s="100" t="s">
        <v>95</v>
      </c>
      <c r="B11" s="61">
        <v>164</v>
      </c>
      <c r="C11" s="61">
        <v>186</v>
      </c>
      <c r="D11" s="61">
        <v>171</v>
      </c>
      <c r="E11" s="61">
        <v>138</v>
      </c>
      <c r="F11" s="61">
        <v>155</v>
      </c>
      <c r="G11" s="61">
        <v>148</v>
      </c>
      <c r="H11" s="61">
        <v>107</v>
      </c>
      <c r="I11" s="61">
        <v>71</v>
      </c>
      <c r="J11" s="61">
        <v>88</v>
      </c>
      <c r="K11" s="61">
        <v>116</v>
      </c>
      <c r="L11" s="61">
        <v>143</v>
      </c>
      <c r="M11" s="61">
        <v>89</v>
      </c>
      <c r="N11" s="61">
        <v>109</v>
      </c>
      <c r="O11" s="95"/>
      <c r="P11" s="648">
        <f t="shared" si="1"/>
        <v>22.471910112359549</v>
      </c>
      <c r="Q11" s="463" t="s">
        <v>96</v>
      </c>
      <c r="S11" s="17"/>
      <c r="T11" s="97"/>
      <c r="U11" s="98"/>
      <c r="V11" s="3"/>
      <c r="W11" s="102"/>
      <c r="X11" s="102"/>
      <c r="Y11" s="102"/>
    </row>
    <row r="12" spans="1:25" s="101" customFormat="1" ht="15.75" customHeight="1">
      <c r="A12" s="100" t="s">
        <v>97</v>
      </c>
      <c r="B12" s="61">
        <v>199</v>
      </c>
      <c r="C12" s="61">
        <v>232</v>
      </c>
      <c r="D12" s="61">
        <v>268</v>
      </c>
      <c r="E12" s="61">
        <v>260</v>
      </c>
      <c r="F12" s="61">
        <v>221</v>
      </c>
      <c r="G12" s="61">
        <v>144</v>
      </c>
      <c r="H12" s="61">
        <v>155</v>
      </c>
      <c r="I12" s="61">
        <v>177</v>
      </c>
      <c r="J12" s="61">
        <v>177</v>
      </c>
      <c r="K12" s="61">
        <v>219</v>
      </c>
      <c r="L12" s="61">
        <v>172</v>
      </c>
      <c r="M12" s="61">
        <v>132</v>
      </c>
      <c r="N12" s="61">
        <v>173</v>
      </c>
      <c r="O12" s="95"/>
      <c r="P12" s="648">
        <f t="shared" si="1"/>
        <v>31.060606060606062</v>
      </c>
      <c r="Q12" s="463" t="s">
        <v>98</v>
      </c>
      <c r="S12" s="17"/>
      <c r="T12" s="97"/>
      <c r="U12" s="98"/>
      <c r="V12" s="3"/>
      <c r="W12" s="102"/>
      <c r="X12" s="102"/>
      <c r="Y12" s="102"/>
    </row>
    <row r="13" spans="1:25" s="101" customFormat="1" ht="15.75" customHeight="1">
      <c r="A13" s="100" t="s">
        <v>99</v>
      </c>
      <c r="B13" s="61">
        <v>205</v>
      </c>
      <c r="C13" s="61">
        <v>250</v>
      </c>
      <c r="D13" s="61">
        <v>220</v>
      </c>
      <c r="E13" s="61">
        <v>229</v>
      </c>
      <c r="F13" s="61">
        <v>242</v>
      </c>
      <c r="G13" s="61">
        <v>265</v>
      </c>
      <c r="H13" s="61">
        <v>234</v>
      </c>
      <c r="I13" s="61">
        <v>218</v>
      </c>
      <c r="J13" s="61">
        <v>187</v>
      </c>
      <c r="K13" s="61">
        <v>256</v>
      </c>
      <c r="L13" s="61">
        <v>219</v>
      </c>
      <c r="M13" s="61">
        <v>178</v>
      </c>
      <c r="N13" s="61">
        <v>207</v>
      </c>
      <c r="O13" s="95"/>
      <c r="P13" s="648">
        <f t="shared" si="1"/>
        <v>16.292134831460675</v>
      </c>
      <c r="Q13" s="463" t="s">
        <v>100</v>
      </c>
      <c r="S13" s="17"/>
      <c r="T13" s="97"/>
      <c r="U13" s="98"/>
      <c r="V13" s="3"/>
      <c r="W13" s="102"/>
      <c r="X13" s="102"/>
      <c r="Y13" s="102"/>
    </row>
    <row r="14" spans="1:25" s="101" customFormat="1" ht="15.75" customHeight="1">
      <c r="A14" s="100" t="s">
        <v>101</v>
      </c>
      <c r="B14" s="61">
        <v>173</v>
      </c>
      <c r="C14" s="61">
        <v>218</v>
      </c>
      <c r="D14" s="61">
        <v>245</v>
      </c>
      <c r="E14" s="61">
        <v>157</v>
      </c>
      <c r="F14" s="61">
        <v>167</v>
      </c>
      <c r="G14" s="61">
        <v>149</v>
      </c>
      <c r="H14" s="61">
        <v>158</v>
      </c>
      <c r="I14" s="61">
        <v>186</v>
      </c>
      <c r="J14" s="61">
        <v>155</v>
      </c>
      <c r="K14" s="61">
        <v>146</v>
      </c>
      <c r="L14" s="61">
        <v>152</v>
      </c>
      <c r="M14" s="61">
        <v>132</v>
      </c>
      <c r="N14" s="61">
        <v>162</v>
      </c>
      <c r="O14" s="95"/>
      <c r="P14" s="648">
        <f t="shared" si="1"/>
        <v>22.727272727272727</v>
      </c>
      <c r="Q14" s="463" t="s">
        <v>102</v>
      </c>
      <c r="S14" s="17"/>
      <c r="T14" s="97"/>
      <c r="U14" s="98"/>
      <c r="V14" s="3"/>
      <c r="W14" s="102"/>
      <c r="X14" s="102"/>
      <c r="Y14" s="102"/>
    </row>
    <row r="15" spans="1:25" s="101" customFormat="1" ht="15.75" customHeight="1">
      <c r="A15" s="100" t="s">
        <v>103</v>
      </c>
      <c r="B15" s="61">
        <v>182</v>
      </c>
      <c r="C15" s="61">
        <v>185</v>
      </c>
      <c r="D15" s="61">
        <v>253</v>
      </c>
      <c r="E15" s="61">
        <v>208</v>
      </c>
      <c r="F15" s="61">
        <v>245</v>
      </c>
      <c r="G15" s="61">
        <v>243</v>
      </c>
      <c r="H15" s="61">
        <v>204</v>
      </c>
      <c r="I15" s="61">
        <v>196</v>
      </c>
      <c r="J15" s="61">
        <v>170</v>
      </c>
      <c r="K15" s="61">
        <v>230</v>
      </c>
      <c r="L15" s="61">
        <v>190</v>
      </c>
      <c r="M15" s="61">
        <v>159</v>
      </c>
      <c r="N15" s="61">
        <v>177</v>
      </c>
      <c r="O15" s="95"/>
      <c r="P15" s="648">
        <f t="shared" si="1"/>
        <v>11.320754716981133</v>
      </c>
      <c r="Q15" s="463" t="s">
        <v>104</v>
      </c>
      <c r="S15" s="17"/>
      <c r="T15" s="97"/>
      <c r="U15" s="98"/>
      <c r="V15" s="3"/>
      <c r="W15" s="102"/>
      <c r="X15" s="102"/>
      <c r="Y15" s="102"/>
    </row>
    <row r="16" spans="1:25" s="101" customFormat="1" ht="15.75" customHeight="1">
      <c r="A16" s="100" t="s">
        <v>105</v>
      </c>
      <c r="B16" s="61">
        <v>228</v>
      </c>
      <c r="C16" s="61">
        <v>363</v>
      </c>
      <c r="D16" s="61">
        <v>372</v>
      </c>
      <c r="E16" s="61">
        <v>281</v>
      </c>
      <c r="F16" s="61">
        <v>277</v>
      </c>
      <c r="G16" s="61">
        <v>530</v>
      </c>
      <c r="H16" s="61">
        <v>602</v>
      </c>
      <c r="I16" s="61">
        <v>653</v>
      </c>
      <c r="J16" s="61">
        <v>524</v>
      </c>
      <c r="K16" s="61">
        <v>705</v>
      </c>
      <c r="L16" s="61">
        <v>497</v>
      </c>
      <c r="M16" s="61">
        <v>435</v>
      </c>
      <c r="N16" s="61">
        <v>490</v>
      </c>
      <c r="O16" s="95"/>
      <c r="P16" s="648">
        <f t="shared" si="1"/>
        <v>12.643678160919542</v>
      </c>
      <c r="Q16" s="463" t="s">
        <v>106</v>
      </c>
      <c r="S16" s="17"/>
      <c r="T16" s="97"/>
      <c r="U16" s="98"/>
      <c r="V16" s="3"/>
      <c r="W16" s="102"/>
      <c r="X16" s="102"/>
      <c r="Y16" s="102"/>
    </row>
    <row r="17" spans="1:25" s="101" customFormat="1" ht="15.75" customHeight="1">
      <c r="A17" s="100" t="s">
        <v>107</v>
      </c>
      <c r="B17" s="61">
        <v>114</v>
      </c>
      <c r="C17" s="61">
        <v>111</v>
      </c>
      <c r="D17" s="61">
        <v>103</v>
      </c>
      <c r="E17" s="61">
        <v>135</v>
      </c>
      <c r="F17" s="61">
        <v>91</v>
      </c>
      <c r="G17" s="61">
        <v>124</v>
      </c>
      <c r="H17" s="61">
        <v>100</v>
      </c>
      <c r="I17" s="61">
        <v>131</v>
      </c>
      <c r="J17" s="61">
        <v>122</v>
      </c>
      <c r="K17" s="61">
        <v>108</v>
      </c>
      <c r="L17" s="61">
        <v>99</v>
      </c>
      <c r="M17" s="61">
        <v>82</v>
      </c>
      <c r="N17" s="61">
        <v>115</v>
      </c>
      <c r="O17" s="95"/>
      <c r="P17" s="648">
        <f t="shared" si="1"/>
        <v>40.243902439024396</v>
      </c>
      <c r="Q17" s="463" t="s">
        <v>108</v>
      </c>
      <c r="S17" s="17"/>
      <c r="T17" s="97"/>
      <c r="U17" s="98"/>
      <c r="V17" s="3"/>
      <c r="W17" s="102"/>
      <c r="X17" s="102"/>
      <c r="Y17" s="102"/>
    </row>
    <row r="18" spans="1:25" s="101" customFormat="1" ht="15.75" customHeight="1">
      <c r="A18" s="100" t="s">
        <v>109</v>
      </c>
      <c r="B18" s="61">
        <v>141</v>
      </c>
      <c r="C18" s="61">
        <v>187</v>
      </c>
      <c r="D18" s="61">
        <v>151</v>
      </c>
      <c r="E18" s="61">
        <v>500</v>
      </c>
      <c r="F18" s="61">
        <v>284</v>
      </c>
      <c r="G18" s="61">
        <v>256</v>
      </c>
      <c r="H18" s="61">
        <v>197</v>
      </c>
      <c r="I18" s="61">
        <v>178</v>
      </c>
      <c r="J18" s="61">
        <v>193</v>
      </c>
      <c r="K18" s="61">
        <v>210</v>
      </c>
      <c r="L18" s="61">
        <v>193</v>
      </c>
      <c r="M18" s="61">
        <v>183</v>
      </c>
      <c r="N18" s="61">
        <v>206</v>
      </c>
      <c r="O18" s="95"/>
      <c r="P18" s="648">
        <f t="shared" si="1"/>
        <v>12.568306010928962</v>
      </c>
      <c r="Q18" s="463" t="s">
        <v>110</v>
      </c>
      <c r="S18" s="17"/>
      <c r="T18" s="97"/>
      <c r="U18" s="98"/>
      <c r="V18" s="3"/>
      <c r="W18" s="102"/>
      <c r="X18" s="102"/>
      <c r="Y18" s="102"/>
    </row>
    <row r="19" spans="1:25" s="101" customFormat="1" ht="15.75" customHeight="1">
      <c r="A19" s="100" t="s">
        <v>111</v>
      </c>
      <c r="B19" s="61">
        <v>15</v>
      </c>
      <c r="C19" s="61">
        <v>18</v>
      </c>
      <c r="D19" s="61">
        <v>27</v>
      </c>
      <c r="E19" s="61">
        <v>19</v>
      </c>
      <c r="F19" s="61">
        <v>32</v>
      </c>
      <c r="G19" s="61">
        <v>40</v>
      </c>
      <c r="H19" s="61">
        <v>35</v>
      </c>
      <c r="I19" s="61">
        <v>36</v>
      </c>
      <c r="J19" s="61">
        <v>28</v>
      </c>
      <c r="K19" s="61">
        <v>33</v>
      </c>
      <c r="L19" s="61">
        <v>17</v>
      </c>
      <c r="M19" s="61">
        <v>18</v>
      </c>
      <c r="N19" s="61">
        <v>35</v>
      </c>
      <c r="O19" s="95"/>
      <c r="P19" s="648">
        <f t="shared" si="1"/>
        <v>94.444444444444443</v>
      </c>
      <c r="Q19" s="463" t="s">
        <v>112</v>
      </c>
      <c r="S19" s="17"/>
      <c r="T19" s="97"/>
      <c r="U19" s="98"/>
      <c r="V19" s="3"/>
      <c r="W19" s="102"/>
      <c r="X19" s="102"/>
      <c r="Y19" s="102"/>
    </row>
    <row r="20" spans="1:25" s="101" customFormat="1" ht="15.75" customHeight="1">
      <c r="A20" s="100" t="s">
        <v>113</v>
      </c>
      <c r="B20" s="61">
        <v>83</v>
      </c>
      <c r="C20" s="61">
        <v>105</v>
      </c>
      <c r="D20" s="61">
        <v>108</v>
      </c>
      <c r="E20" s="61">
        <v>77</v>
      </c>
      <c r="F20" s="61">
        <v>64</v>
      </c>
      <c r="G20" s="61">
        <v>68</v>
      </c>
      <c r="H20" s="61">
        <v>65</v>
      </c>
      <c r="I20" s="61">
        <v>66</v>
      </c>
      <c r="J20" s="61">
        <v>78</v>
      </c>
      <c r="K20" s="61">
        <v>88</v>
      </c>
      <c r="L20" s="61">
        <v>70</v>
      </c>
      <c r="M20" s="61">
        <v>48</v>
      </c>
      <c r="N20" s="61">
        <v>73</v>
      </c>
      <c r="O20" s="95"/>
      <c r="P20" s="648">
        <f t="shared" si="1"/>
        <v>52.083333333333336</v>
      </c>
      <c r="Q20" s="463" t="s">
        <v>114</v>
      </c>
      <c r="S20" s="17"/>
      <c r="T20" s="97"/>
      <c r="U20" s="98"/>
      <c r="V20" s="3"/>
      <c r="W20" s="102"/>
      <c r="X20" s="102"/>
      <c r="Y20" s="102"/>
    </row>
    <row r="21" spans="1:25" s="101" customFormat="1" ht="15.75" customHeight="1">
      <c r="A21" s="100" t="s">
        <v>115</v>
      </c>
      <c r="B21" s="61">
        <v>43</v>
      </c>
      <c r="C21" s="61">
        <v>56</v>
      </c>
      <c r="D21" s="61">
        <v>64</v>
      </c>
      <c r="E21" s="61">
        <v>39</v>
      </c>
      <c r="F21" s="61">
        <v>64</v>
      </c>
      <c r="G21" s="61">
        <v>75</v>
      </c>
      <c r="H21" s="61">
        <v>63</v>
      </c>
      <c r="I21" s="61">
        <v>72</v>
      </c>
      <c r="J21" s="61">
        <v>60</v>
      </c>
      <c r="K21" s="61">
        <v>70</v>
      </c>
      <c r="L21" s="61">
        <v>91</v>
      </c>
      <c r="M21" s="61">
        <v>90</v>
      </c>
      <c r="N21" s="61">
        <v>61</v>
      </c>
      <c r="O21" s="95"/>
      <c r="P21" s="648">
        <f t="shared" si="1"/>
        <v>-32.222222222222221</v>
      </c>
      <c r="Q21" s="463" t="s">
        <v>116</v>
      </c>
      <c r="S21" s="17"/>
      <c r="T21" s="97"/>
      <c r="U21" s="98"/>
      <c r="V21" s="17"/>
      <c r="W21" s="102"/>
      <c r="X21" s="102"/>
      <c r="Y21" s="102"/>
    </row>
    <row r="22" spans="1:25" s="101" customFormat="1" ht="15.75" customHeight="1">
      <c r="A22" s="100" t="s">
        <v>117</v>
      </c>
      <c r="B22" s="61">
        <v>50</v>
      </c>
      <c r="C22" s="61">
        <v>89</v>
      </c>
      <c r="D22" s="61">
        <v>62</v>
      </c>
      <c r="E22" s="61">
        <v>79</v>
      </c>
      <c r="F22" s="61">
        <v>73</v>
      </c>
      <c r="G22" s="61">
        <v>67</v>
      </c>
      <c r="H22" s="61">
        <v>82</v>
      </c>
      <c r="I22" s="61">
        <v>123</v>
      </c>
      <c r="J22" s="61">
        <v>139</v>
      </c>
      <c r="K22" s="61">
        <v>156</v>
      </c>
      <c r="L22" s="61">
        <v>130</v>
      </c>
      <c r="M22" s="61">
        <v>110</v>
      </c>
      <c r="N22" s="61">
        <v>116</v>
      </c>
      <c r="O22" s="95"/>
      <c r="P22" s="648">
        <f t="shared" si="1"/>
        <v>5.4545454545454541</v>
      </c>
      <c r="Q22" s="463" t="s">
        <v>118</v>
      </c>
      <c r="S22" s="17"/>
      <c r="T22" s="97"/>
      <c r="U22" s="98"/>
      <c r="V22" s="17"/>
      <c r="W22" s="102"/>
      <c r="X22" s="102"/>
      <c r="Y22" s="102"/>
    </row>
    <row r="23" spans="1:25" s="101" customFormat="1" ht="15.75" customHeight="1">
      <c r="A23" s="100" t="s">
        <v>119</v>
      </c>
      <c r="B23" s="61">
        <v>160</v>
      </c>
      <c r="C23" s="61">
        <v>145</v>
      </c>
      <c r="D23" s="61">
        <v>172</v>
      </c>
      <c r="E23" s="61">
        <v>220</v>
      </c>
      <c r="F23" s="61">
        <v>167</v>
      </c>
      <c r="G23" s="61">
        <v>144</v>
      </c>
      <c r="H23" s="61">
        <v>138</v>
      </c>
      <c r="I23" s="61">
        <v>110</v>
      </c>
      <c r="J23" s="61">
        <v>155</v>
      </c>
      <c r="K23" s="61">
        <v>207</v>
      </c>
      <c r="L23" s="61">
        <v>225</v>
      </c>
      <c r="M23" s="61">
        <v>145</v>
      </c>
      <c r="N23" s="61">
        <v>150</v>
      </c>
      <c r="O23" s="95"/>
      <c r="P23" s="648">
        <f t="shared" si="1"/>
        <v>3.4482758620689653</v>
      </c>
      <c r="Q23" s="463" t="s">
        <v>120</v>
      </c>
      <c r="S23" s="17"/>
      <c r="T23" s="97"/>
      <c r="U23" s="98"/>
      <c r="V23" s="17"/>
      <c r="W23" s="102"/>
      <c r="X23" s="102"/>
      <c r="Y23" s="102"/>
    </row>
    <row r="24" spans="1:25" s="101" customFormat="1" ht="15.75" customHeight="1">
      <c r="A24" s="100" t="s">
        <v>104</v>
      </c>
      <c r="B24" s="61">
        <v>454</v>
      </c>
      <c r="C24" s="61">
        <v>487</v>
      </c>
      <c r="D24" s="61">
        <v>403</v>
      </c>
      <c r="E24" s="61">
        <v>397</v>
      </c>
      <c r="F24" s="61">
        <v>345</v>
      </c>
      <c r="G24" s="61">
        <v>368</v>
      </c>
      <c r="H24" s="61">
        <v>316</v>
      </c>
      <c r="I24" s="61">
        <v>396</v>
      </c>
      <c r="J24" s="61">
        <v>298</v>
      </c>
      <c r="K24" s="61">
        <v>257</v>
      </c>
      <c r="L24" s="61">
        <v>283</v>
      </c>
      <c r="M24" s="61">
        <v>223</v>
      </c>
      <c r="N24" s="61">
        <v>198</v>
      </c>
      <c r="O24" s="95"/>
      <c r="P24" s="648">
        <f t="shared" si="1"/>
        <v>-11.210762331838566</v>
      </c>
      <c r="Q24" s="463" t="s">
        <v>121</v>
      </c>
      <c r="S24" s="17"/>
      <c r="T24" s="97"/>
      <c r="U24" s="98"/>
      <c r="V24" s="17"/>
      <c r="W24" s="102"/>
      <c r="X24" s="102"/>
      <c r="Y24" s="102"/>
    </row>
    <row r="25" spans="1:25" s="101" customFormat="1" ht="15.75" customHeight="1">
      <c r="A25" s="100" t="s">
        <v>122</v>
      </c>
      <c r="B25" s="61">
        <v>237</v>
      </c>
      <c r="C25" s="61">
        <v>389</v>
      </c>
      <c r="D25" s="61">
        <v>337</v>
      </c>
      <c r="E25" s="61">
        <v>558</v>
      </c>
      <c r="F25" s="61">
        <v>383</v>
      </c>
      <c r="G25" s="61">
        <v>419</v>
      </c>
      <c r="H25" s="61">
        <v>274</v>
      </c>
      <c r="I25" s="61">
        <v>231</v>
      </c>
      <c r="J25" s="61">
        <v>247</v>
      </c>
      <c r="K25" s="61">
        <v>228</v>
      </c>
      <c r="L25" s="61">
        <v>236</v>
      </c>
      <c r="M25" s="61">
        <v>183</v>
      </c>
      <c r="N25" s="61">
        <v>145</v>
      </c>
      <c r="O25" s="95"/>
      <c r="P25" s="648">
        <f t="shared" si="1"/>
        <v>-20.765027322404372</v>
      </c>
      <c r="Q25" s="463" t="s">
        <v>123</v>
      </c>
      <c r="S25" s="17"/>
      <c r="T25" s="97"/>
      <c r="U25" s="98"/>
      <c r="V25" s="17"/>
      <c r="W25" s="102"/>
      <c r="X25" s="102"/>
      <c r="Y25" s="102"/>
    </row>
    <row r="26" spans="1:25" s="101" customFormat="1" ht="15.75" customHeight="1">
      <c r="A26" s="100" t="s">
        <v>124</v>
      </c>
      <c r="B26" s="61">
        <v>396</v>
      </c>
      <c r="C26" s="61">
        <v>454</v>
      </c>
      <c r="D26" s="61">
        <v>354</v>
      </c>
      <c r="E26" s="61">
        <v>494</v>
      </c>
      <c r="F26" s="61">
        <v>426</v>
      </c>
      <c r="G26" s="61">
        <v>403</v>
      </c>
      <c r="H26" s="61">
        <v>252</v>
      </c>
      <c r="I26" s="61">
        <v>299</v>
      </c>
      <c r="J26" s="61">
        <v>388</v>
      </c>
      <c r="K26" s="61">
        <v>365</v>
      </c>
      <c r="L26" s="61">
        <v>274</v>
      </c>
      <c r="M26" s="61">
        <v>188</v>
      </c>
      <c r="N26" s="61">
        <v>240</v>
      </c>
      <c r="O26" s="95"/>
      <c r="P26" s="648">
        <f t="shared" si="1"/>
        <v>27.659574468085108</v>
      </c>
      <c r="Q26" s="463" t="s">
        <v>125</v>
      </c>
      <c r="S26" s="17"/>
      <c r="T26" s="102"/>
      <c r="U26" s="102"/>
      <c r="V26" s="102"/>
      <c r="W26" s="102"/>
      <c r="X26" s="102"/>
      <c r="Y26" s="102"/>
    </row>
    <row r="27" spans="1:25" s="101" customFormat="1" ht="15.75" customHeight="1">
      <c r="A27" s="100" t="s">
        <v>126</v>
      </c>
      <c r="B27" s="61">
        <v>228</v>
      </c>
      <c r="C27" s="61">
        <v>453</v>
      </c>
      <c r="D27" s="61">
        <v>676</v>
      </c>
      <c r="E27" s="61">
        <v>617</v>
      </c>
      <c r="F27" s="61">
        <v>525</v>
      </c>
      <c r="G27" s="61">
        <v>365</v>
      </c>
      <c r="H27" s="61">
        <v>282</v>
      </c>
      <c r="I27" s="61">
        <v>275</v>
      </c>
      <c r="J27" s="61">
        <v>268</v>
      </c>
      <c r="K27" s="61">
        <v>379</v>
      </c>
      <c r="L27" s="61">
        <v>501</v>
      </c>
      <c r="M27" s="61">
        <v>336</v>
      </c>
      <c r="N27" s="61">
        <v>326</v>
      </c>
      <c r="O27" s="95"/>
      <c r="P27" s="648">
        <f t="shared" si="1"/>
        <v>-2.9761904761904758</v>
      </c>
      <c r="Q27" s="463" t="s">
        <v>97</v>
      </c>
      <c r="S27" s="17"/>
      <c r="T27" s="102"/>
      <c r="U27" s="102"/>
      <c r="V27" s="102"/>
      <c r="W27" s="102"/>
      <c r="X27" s="102"/>
      <c r="Y27" s="102"/>
    </row>
    <row r="28" spans="1:25" s="101" customFormat="1" ht="15.75" customHeight="1">
      <c r="A28" s="103" t="s">
        <v>96</v>
      </c>
      <c r="B28" s="72">
        <v>840</v>
      </c>
      <c r="C28" s="72">
        <v>996</v>
      </c>
      <c r="D28" s="72">
        <v>1105</v>
      </c>
      <c r="E28" s="72">
        <v>1349</v>
      </c>
      <c r="F28" s="72">
        <v>988</v>
      </c>
      <c r="G28" s="72">
        <v>908</v>
      </c>
      <c r="H28" s="72">
        <v>1126</v>
      </c>
      <c r="I28" s="72">
        <v>756</v>
      </c>
      <c r="J28" s="72">
        <v>843</v>
      </c>
      <c r="K28" s="72">
        <v>750</v>
      </c>
      <c r="L28" s="72">
        <v>831</v>
      </c>
      <c r="M28" s="72">
        <v>710</v>
      </c>
      <c r="N28" s="72">
        <v>615</v>
      </c>
      <c r="O28" s="107"/>
      <c r="P28" s="649">
        <f t="shared" si="1"/>
        <v>-13.380281690140844</v>
      </c>
      <c r="Q28" s="464" t="s">
        <v>127</v>
      </c>
      <c r="S28" s="17"/>
      <c r="T28" s="102"/>
      <c r="U28" s="102"/>
      <c r="V28" s="102"/>
      <c r="W28" s="102"/>
      <c r="X28" s="102"/>
      <c r="Y28" s="102"/>
    </row>
    <row r="29" spans="1:25" s="105" customFormat="1" ht="14.25" customHeight="1">
      <c r="A29" s="47" t="s">
        <v>56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465" t="s">
        <v>57</v>
      </c>
      <c r="T29" s="24"/>
      <c r="U29" s="24"/>
      <c r="V29" s="24"/>
      <c r="W29" s="24"/>
      <c r="X29" s="24"/>
      <c r="Y29" s="24"/>
    </row>
    <row r="30" spans="1:25">
      <c r="T30" s="3"/>
      <c r="U30" s="3"/>
      <c r="V30" s="3"/>
      <c r="W30" s="3"/>
      <c r="X30" s="3"/>
      <c r="Y30" s="3"/>
    </row>
    <row r="31" spans="1:25">
      <c r="A31" s="106"/>
      <c r="T31" s="3"/>
      <c r="U31" s="3"/>
      <c r="W31" s="3"/>
      <c r="X31" s="3"/>
      <c r="Y31" s="3"/>
    </row>
    <row r="32" spans="1:25">
      <c r="T32" s="3"/>
      <c r="U32" s="3"/>
      <c r="V32" s="3"/>
      <c r="W32" s="3"/>
      <c r="X32" s="3"/>
      <c r="Y32" s="3"/>
    </row>
    <row r="33" spans="1:25">
      <c r="T33" s="3"/>
      <c r="U33" s="3"/>
      <c r="V33" s="3"/>
      <c r="W33" s="3"/>
      <c r="X33" s="3"/>
      <c r="Y33" s="3"/>
    </row>
    <row r="34" spans="1:25">
      <c r="T34" s="3"/>
      <c r="U34" s="3"/>
      <c r="V34" s="3"/>
      <c r="W34" s="3"/>
      <c r="X34" s="3"/>
      <c r="Y34" s="3"/>
    </row>
    <row r="35" spans="1:25">
      <c r="T35" s="3"/>
      <c r="U35" s="3"/>
      <c r="V35" s="3"/>
      <c r="W35" s="3"/>
      <c r="X35" s="3"/>
      <c r="Y35" s="3"/>
    </row>
    <row r="36" spans="1:25" ht="17.25">
      <c r="A36" s="8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82"/>
      <c r="T36" s="3"/>
      <c r="U36" s="3"/>
      <c r="V36" s="3"/>
      <c r="W36" s="3"/>
      <c r="X36" s="3"/>
      <c r="Y36" s="3"/>
    </row>
    <row r="37" spans="1:25">
      <c r="T37" s="3"/>
      <c r="U37" s="3"/>
      <c r="V37" s="3"/>
      <c r="W37" s="3"/>
      <c r="X37" s="3"/>
      <c r="Y37" s="3"/>
    </row>
    <row r="38" spans="1:25">
      <c r="T38" s="3"/>
      <c r="U38" s="3"/>
      <c r="V38" s="3"/>
      <c r="W38" s="3"/>
      <c r="X38" s="3"/>
      <c r="Y38" s="3"/>
    </row>
    <row r="45" spans="1:25" ht="5.25" customHeight="1"/>
    <row r="60" s="1" customFormat="1" ht="9" customHeight="1"/>
  </sheetData>
  <mergeCells count="17">
    <mergeCell ref="I3:I5"/>
    <mergeCell ref="J3:J5"/>
    <mergeCell ref="Q3:Q5"/>
    <mergeCell ref="A1:Q1"/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K3:K5"/>
    <mergeCell ref="L3:L5"/>
    <mergeCell ref="M3:M5"/>
    <mergeCell ref="N3:N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AN60"/>
  <sheetViews>
    <sheetView topLeftCell="A40" workbookViewId="0">
      <selection activeCell="Y11" sqref="Y11"/>
    </sheetView>
  </sheetViews>
  <sheetFormatPr defaultColWidth="9.140625" defaultRowHeight="15"/>
  <cols>
    <col min="1" max="1" width="19.140625" style="1" customWidth="1"/>
    <col min="2" max="2" width="10.140625" style="1" customWidth="1"/>
    <col min="3" max="22" width="6" style="1" customWidth="1"/>
    <col min="23" max="23" width="19.28515625" style="1" customWidth="1"/>
    <col min="24" max="24" width="1.140625" style="1" customWidth="1"/>
    <col min="25" max="25" width="22.42578125" style="1" bestFit="1" customWidth="1"/>
    <col min="26" max="16384" width="9.140625" style="1"/>
  </cols>
  <sheetData>
    <row r="1" spans="1:40" ht="21.75">
      <c r="A1" s="688" t="s">
        <v>599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AL1" s="17" t="s">
        <v>3</v>
      </c>
      <c r="AM1" s="108">
        <v>994</v>
      </c>
    </row>
    <row r="2" spans="1:40">
      <c r="A2" s="689" t="s">
        <v>598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Y2" s="2" t="s">
        <v>58</v>
      </c>
      <c r="AL2" s="17" t="s">
        <v>8</v>
      </c>
      <c r="AM2" s="108">
        <v>871</v>
      </c>
    </row>
    <row r="3" spans="1:40" ht="18.75">
      <c r="A3" s="693" t="s">
        <v>59</v>
      </c>
      <c r="B3" s="109" t="s">
        <v>129</v>
      </c>
      <c r="C3" s="467" t="s">
        <v>92</v>
      </c>
      <c r="D3" s="467" t="s">
        <v>94</v>
      </c>
      <c r="E3" s="467" t="s">
        <v>96</v>
      </c>
      <c r="F3" s="467" t="s">
        <v>98</v>
      </c>
      <c r="G3" s="467" t="s">
        <v>100</v>
      </c>
      <c r="H3" s="467" t="s">
        <v>102</v>
      </c>
      <c r="I3" s="467" t="s">
        <v>104</v>
      </c>
      <c r="J3" s="467" t="s">
        <v>106</v>
      </c>
      <c r="K3" s="467" t="s">
        <v>108</v>
      </c>
      <c r="L3" s="467" t="s">
        <v>110</v>
      </c>
      <c r="M3" s="467" t="s">
        <v>112</v>
      </c>
      <c r="N3" s="467" t="s">
        <v>114</v>
      </c>
      <c r="O3" s="467" t="s">
        <v>116</v>
      </c>
      <c r="P3" s="467" t="s">
        <v>118</v>
      </c>
      <c r="Q3" s="467" t="s">
        <v>120</v>
      </c>
      <c r="R3" s="467" t="s">
        <v>121</v>
      </c>
      <c r="S3" s="467" t="s">
        <v>123</v>
      </c>
      <c r="T3" s="467" t="s">
        <v>125</v>
      </c>
      <c r="U3" s="467" t="s">
        <v>97</v>
      </c>
      <c r="V3" s="467" t="s">
        <v>127</v>
      </c>
      <c r="W3" s="686" t="s">
        <v>2</v>
      </c>
      <c r="AL3" s="17" t="s">
        <v>10</v>
      </c>
      <c r="AM3" s="108">
        <v>410</v>
      </c>
    </row>
    <row r="4" spans="1:40" s="110" customFormat="1" ht="15" customHeight="1">
      <c r="A4" s="694"/>
      <c r="B4" s="517" t="s">
        <v>4</v>
      </c>
      <c r="C4" s="515" t="s">
        <v>91</v>
      </c>
      <c r="D4" s="515" t="s">
        <v>93</v>
      </c>
      <c r="E4" s="515" t="s">
        <v>95</v>
      </c>
      <c r="F4" s="515" t="s">
        <v>97</v>
      </c>
      <c r="G4" s="515" t="s">
        <v>99</v>
      </c>
      <c r="H4" s="515" t="s">
        <v>101</v>
      </c>
      <c r="I4" s="515" t="s">
        <v>103</v>
      </c>
      <c r="J4" s="515" t="s">
        <v>105</v>
      </c>
      <c r="K4" s="515" t="s">
        <v>107</v>
      </c>
      <c r="L4" s="515" t="s">
        <v>109</v>
      </c>
      <c r="M4" s="515" t="s">
        <v>111</v>
      </c>
      <c r="N4" s="515" t="s">
        <v>113</v>
      </c>
      <c r="O4" s="515" t="s">
        <v>115</v>
      </c>
      <c r="P4" s="515" t="s">
        <v>117</v>
      </c>
      <c r="Q4" s="515" t="s">
        <v>119</v>
      </c>
      <c r="R4" s="515" t="s">
        <v>104</v>
      </c>
      <c r="S4" s="515" t="s">
        <v>122</v>
      </c>
      <c r="T4" s="515" t="s">
        <v>124</v>
      </c>
      <c r="U4" s="515" t="s">
        <v>126</v>
      </c>
      <c r="V4" s="515" t="s">
        <v>96</v>
      </c>
      <c r="W4" s="699"/>
      <c r="AL4" s="17" t="s">
        <v>36</v>
      </c>
      <c r="AM4" s="108">
        <v>349</v>
      </c>
      <c r="AN4" s="1"/>
    </row>
    <row r="5" spans="1:40" s="96" customFormat="1" ht="18.75">
      <c r="A5" s="8" t="s">
        <v>4</v>
      </c>
      <c r="B5" s="111">
        <f>SUM(B6:B17)</f>
        <v>4065</v>
      </c>
      <c r="C5" s="111">
        <f t="shared" ref="C5:V5" si="0">SUM(C6:C17)</f>
        <v>126</v>
      </c>
      <c r="D5" s="111">
        <f t="shared" si="0"/>
        <v>341</v>
      </c>
      <c r="E5" s="111">
        <f t="shared" si="0"/>
        <v>109</v>
      </c>
      <c r="F5" s="111">
        <f t="shared" si="0"/>
        <v>173</v>
      </c>
      <c r="G5" s="111">
        <f t="shared" si="0"/>
        <v>207</v>
      </c>
      <c r="H5" s="111">
        <f t="shared" si="0"/>
        <v>162</v>
      </c>
      <c r="I5" s="111">
        <f t="shared" si="0"/>
        <v>177</v>
      </c>
      <c r="J5" s="111">
        <f t="shared" si="0"/>
        <v>490</v>
      </c>
      <c r="K5" s="111">
        <f t="shared" si="0"/>
        <v>115</v>
      </c>
      <c r="L5" s="111">
        <f t="shared" si="0"/>
        <v>206</v>
      </c>
      <c r="M5" s="111">
        <f t="shared" si="0"/>
        <v>35</v>
      </c>
      <c r="N5" s="111">
        <f t="shared" si="0"/>
        <v>73</v>
      </c>
      <c r="O5" s="111">
        <f t="shared" si="0"/>
        <v>61</v>
      </c>
      <c r="P5" s="111">
        <f t="shared" si="0"/>
        <v>116</v>
      </c>
      <c r="Q5" s="111">
        <f t="shared" si="0"/>
        <v>150</v>
      </c>
      <c r="R5" s="111">
        <f t="shared" si="0"/>
        <v>198</v>
      </c>
      <c r="S5" s="111">
        <f t="shared" si="0"/>
        <v>145</v>
      </c>
      <c r="T5" s="111">
        <f t="shared" si="0"/>
        <v>240</v>
      </c>
      <c r="U5" s="111">
        <f t="shared" si="0"/>
        <v>326</v>
      </c>
      <c r="V5" s="111">
        <f t="shared" si="0"/>
        <v>615</v>
      </c>
      <c r="W5" s="112" t="s">
        <v>129</v>
      </c>
      <c r="AL5" s="17" t="s">
        <v>24</v>
      </c>
      <c r="AM5" s="108">
        <v>288</v>
      </c>
      <c r="AN5" s="1"/>
    </row>
    <row r="6" spans="1:40" s="113" customFormat="1" ht="18.75">
      <c r="A6" s="100" t="s">
        <v>3</v>
      </c>
      <c r="B6" s="108">
        <f t="shared" ref="B6:B17" si="1">SUM(C6:V6)</f>
        <v>952</v>
      </c>
      <c r="C6" s="122">
        <v>35</v>
      </c>
      <c r="D6" s="122">
        <v>112</v>
      </c>
      <c r="E6" s="122">
        <v>6</v>
      </c>
      <c r="F6" s="122">
        <v>45</v>
      </c>
      <c r="G6" s="122">
        <v>25</v>
      </c>
      <c r="H6" s="122">
        <v>37</v>
      </c>
      <c r="I6" s="122">
        <v>58</v>
      </c>
      <c r="J6" s="122">
        <v>50</v>
      </c>
      <c r="K6" s="122">
        <v>26</v>
      </c>
      <c r="L6" s="122">
        <v>34</v>
      </c>
      <c r="M6" s="122">
        <v>2</v>
      </c>
      <c r="N6" s="122">
        <v>12</v>
      </c>
      <c r="O6" s="122">
        <v>10</v>
      </c>
      <c r="P6" s="122">
        <v>14</v>
      </c>
      <c r="Q6" s="122">
        <v>54</v>
      </c>
      <c r="R6" s="122">
        <v>55</v>
      </c>
      <c r="S6" s="122">
        <v>36</v>
      </c>
      <c r="T6" s="122">
        <v>71</v>
      </c>
      <c r="U6" s="122">
        <v>93</v>
      </c>
      <c r="V6" s="122">
        <v>177</v>
      </c>
      <c r="W6" s="65" t="s">
        <v>7</v>
      </c>
      <c r="Y6" s="17"/>
      <c r="AL6" s="17" t="s">
        <v>22</v>
      </c>
      <c r="AM6" s="108">
        <v>179</v>
      </c>
      <c r="AN6" s="1"/>
    </row>
    <row r="7" spans="1:40" s="113" customFormat="1" ht="18.75">
      <c r="A7" s="100" t="s">
        <v>22</v>
      </c>
      <c r="B7" s="108">
        <f t="shared" si="1"/>
        <v>149</v>
      </c>
      <c r="C7" s="122">
        <v>2</v>
      </c>
      <c r="D7" s="122">
        <v>12</v>
      </c>
      <c r="E7" s="122">
        <v>3</v>
      </c>
      <c r="F7" s="122">
        <v>2</v>
      </c>
      <c r="G7" s="122">
        <v>1</v>
      </c>
      <c r="H7" s="122">
        <v>2</v>
      </c>
      <c r="I7" s="122">
        <v>1</v>
      </c>
      <c r="J7" s="122">
        <v>72</v>
      </c>
      <c r="K7" s="122">
        <v>0</v>
      </c>
      <c r="L7" s="122">
        <v>0</v>
      </c>
      <c r="M7" s="122">
        <v>0</v>
      </c>
      <c r="N7" s="122">
        <v>1</v>
      </c>
      <c r="O7" s="122">
        <v>0</v>
      </c>
      <c r="P7" s="122">
        <v>1</v>
      </c>
      <c r="Q7" s="122">
        <v>0</v>
      </c>
      <c r="R7" s="122">
        <v>2</v>
      </c>
      <c r="S7" s="122">
        <v>1</v>
      </c>
      <c r="T7" s="122">
        <v>4</v>
      </c>
      <c r="U7" s="122">
        <v>13</v>
      </c>
      <c r="V7" s="122">
        <v>32</v>
      </c>
      <c r="W7" s="65" t="s">
        <v>67</v>
      </c>
      <c r="Y7" s="17"/>
      <c r="AL7" s="17" t="s">
        <v>17</v>
      </c>
      <c r="AM7" s="108">
        <v>159</v>
      </c>
      <c r="AN7" s="1"/>
    </row>
    <row r="8" spans="1:40" s="113" customFormat="1" ht="18.75">
      <c r="A8" s="100" t="s">
        <v>8</v>
      </c>
      <c r="B8" s="108">
        <f t="shared" si="1"/>
        <v>645</v>
      </c>
      <c r="C8" s="122">
        <v>18</v>
      </c>
      <c r="D8" s="122">
        <v>26</v>
      </c>
      <c r="E8" s="122">
        <v>30</v>
      </c>
      <c r="F8" s="122">
        <v>39</v>
      </c>
      <c r="G8" s="122">
        <v>86</v>
      </c>
      <c r="H8" s="122">
        <v>12</v>
      </c>
      <c r="I8" s="122">
        <v>20</v>
      </c>
      <c r="J8" s="122">
        <v>80</v>
      </c>
      <c r="K8" s="122">
        <v>16</v>
      </c>
      <c r="L8" s="122">
        <v>20</v>
      </c>
      <c r="M8" s="122">
        <v>1</v>
      </c>
      <c r="N8" s="122">
        <v>15</v>
      </c>
      <c r="O8" s="122">
        <v>14</v>
      </c>
      <c r="P8" s="122">
        <v>23</v>
      </c>
      <c r="Q8" s="122">
        <v>24</v>
      </c>
      <c r="R8" s="122">
        <v>22</v>
      </c>
      <c r="S8" s="122">
        <v>34</v>
      </c>
      <c r="T8" s="122">
        <v>39</v>
      </c>
      <c r="U8" s="122">
        <v>31</v>
      </c>
      <c r="V8" s="122">
        <v>95</v>
      </c>
      <c r="W8" s="65" t="s">
        <v>12</v>
      </c>
      <c r="Y8" s="17"/>
      <c r="AL8" s="17" t="s">
        <v>26</v>
      </c>
      <c r="AM8" s="108">
        <v>146</v>
      </c>
      <c r="AN8" s="1"/>
    </row>
    <row r="9" spans="1:40" s="113" customFormat="1" ht="18.75">
      <c r="A9" s="100" t="s">
        <v>36</v>
      </c>
      <c r="B9" s="108">
        <f t="shared" si="1"/>
        <v>450</v>
      </c>
      <c r="C9" s="122">
        <v>21</v>
      </c>
      <c r="D9" s="122">
        <v>38</v>
      </c>
      <c r="E9" s="122">
        <v>10</v>
      </c>
      <c r="F9" s="122">
        <v>17</v>
      </c>
      <c r="G9" s="122">
        <v>32</v>
      </c>
      <c r="H9" s="122">
        <v>17</v>
      </c>
      <c r="I9" s="122">
        <v>22</v>
      </c>
      <c r="J9" s="122">
        <v>52</v>
      </c>
      <c r="K9" s="122">
        <v>17</v>
      </c>
      <c r="L9" s="122">
        <v>46</v>
      </c>
      <c r="M9" s="122">
        <v>5</v>
      </c>
      <c r="N9" s="122">
        <v>10</v>
      </c>
      <c r="O9" s="122">
        <v>5</v>
      </c>
      <c r="P9" s="122">
        <v>23</v>
      </c>
      <c r="Q9" s="122">
        <v>12</v>
      </c>
      <c r="R9" s="122">
        <v>21</v>
      </c>
      <c r="S9" s="122">
        <v>10</v>
      </c>
      <c r="T9" s="122">
        <v>18</v>
      </c>
      <c r="U9" s="122">
        <v>29</v>
      </c>
      <c r="V9" s="122">
        <v>45</v>
      </c>
      <c r="W9" s="65" t="s">
        <v>14</v>
      </c>
      <c r="Y9" s="17"/>
      <c r="AL9" s="17" t="s">
        <v>23</v>
      </c>
      <c r="AM9" s="108">
        <v>83</v>
      </c>
      <c r="AN9" s="1"/>
    </row>
    <row r="10" spans="1:40" s="113" customFormat="1" ht="18.75">
      <c r="A10" s="100" t="s">
        <v>10</v>
      </c>
      <c r="B10" s="108">
        <f t="shared" si="1"/>
        <v>256</v>
      </c>
      <c r="C10" s="122">
        <v>4</v>
      </c>
      <c r="D10" s="122">
        <v>17</v>
      </c>
      <c r="E10" s="122">
        <v>10</v>
      </c>
      <c r="F10" s="122">
        <v>7</v>
      </c>
      <c r="G10" s="122">
        <v>9</v>
      </c>
      <c r="H10" s="122">
        <v>9</v>
      </c>
      <c r="I10" s="122">
        <v>6</v>
      </c>
      <c r="J10" s="122">
        <v>38</v>
      </c>
      <c r="K10" s="122">
        <v>10</v>
      </c>
      <c r="L10" s="122">
        <v>10</v>
      </c>
      <c r="M10" s="122">
        <v>7</v>
      </c>
      <c r="N10" s="122">
        <v>6</v>
      </c>
      <c r="O10" s="122">
        <v>6</v>
      </c>
      <c r="P10" s="122">
        <v>7</v>
      </c>
      <c r="Q10" s="122">
        <v>4</v>
      </c>
      <c r="R10" s="122">
        <v>15</v>
      </c>
      <c r="S10" s="122">
        <v>12</v>
      </c>
      <c r="T10" s="122">
        <v>17</v>
      </c>
      <c r="U10" s="122">
        <v>26</v>
      </c>
      <c r="V10" s="122">
        <v>36</v>
      </c>
      <c r="W10" s="65" t="s">
        <v>16</v>
      </c>
      <c r="Y10" s="17"/>
      <c r="AL10" s="17" t="s">
        <v>15</v>
      </c>
      <c r="AM10" s="108">
        <v>43</v>
      </c>
      <c r="AN10" s="1"/>
    </row>
    <row r="11" spans="1:40" s="113" customFormat="1" ht="18.75">
      <c r="A11" s="100" t="s">
        <v>17</v>
      </c>
      <c r="B11" s="108">
        <f t="shared" si="1"/>
        <v>136</v>
      </c>
      <c r="C11" s="122">
        <v>1</v>
      </c>
      <c r="D11" s="122">
        <v>15</v>
      </c>
      <c r="E11" s="122">
        <v>5</v>
      </c>
      <c r="F11" s="122">
        <v>3</v>
      </c>
      <c r="G11" s="122">
        <v>5</v>
      </c>
      <c r="H11" s="122">
        <v>2</v>
      </c>
      <c r="I11" s="122">
        <v>9</v>
      </c>
      <c r="J11" s="122">
        <v>18</v>
      </c>
      <c r="K11" s="122">
        <v>5</v>
      </c>
      <c r="L11" s="122">
        <v>5</v>
      </c>
      <c r="M11" s="122">
        <v>0</v>
      </c>
      <c r="N11" s="122">
        <v>4</v>
      </c>
      <c r="O11" s="122">
        <v>2</v>
      </c>
      <c r="P11" s="122">
        <v>3</v>
      </c>
      <c r="Q11" s="122">
        <v>4</v>
      </c>
      <c r="R11" s="122">
        <v>8</v>
      </c>
      <c r="S11" s="122">
        <v>3</v>
      </c>
      <c r="T11" s="122">
        <v>5</v>
      </c>
      <c r="U11" s="122">
        <v>13</v>
      </c>
      <c r="V11" s="122">
        <v>26</v>
      </c>
      <c r="W11" s="65" t="s">
        <v>18</v>
      </c>
      <c r="Y11" s="17"/>
      <c r="AL11" s="114" t="s">
        <v>130</v>
      </c>
      <c r="AM11" s="108">
        <v>15</v>
      </c>
      <c r="AN11" s="1"/>
    </row>
    <row r="12" spans="1:40" s="113" customFormat="1" ht="18.75">
      <c r="A12" s="100" t="s">
        <v>15</v>
      </c>
      <c r="B12" s="108">
        <f t="shared" si="1"/>
        <v>27</v>
      </c>
      <c r="C12" s="122">
        <v>0</v>
      </c>
      <c r="D12" s="122">
        <v>4</v>
      </c>
      <c r="E12" s="122">
        <v>0</v>
      </c>
      <c r="F12" s="122">
        <v>1</v>
      </c>
      <c r="G12" s="122">
        <v>1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1</v>
      </c>
      <c r="R12" s="122">
        <v>1</v>
      </c>
      <c r="S12" s="122">
        <v>0</v>
      </c>
      <c r="T12" s="122">
        <v>1</v>
      </c>
      <c r="U12" s="122">
        <v>8</v>
      </c>
      <c r="V12" s="122">
        <v>10</v>
      </c>
      <c r="W12" s="65" t="s">
        <v>21</v>
      </c>
      <c r="Y12" s="17"/>
      <c r="AL12" s="17" t="s">
        <v>11</v>
      </c>
      <c r="AM12" s="108">
        <v>1068</v>
      </c>
      <c r="AN12" s="1"/>
    </row>
    <row r="13" spans="1:40" s="113" customFormat="1" ht="18.75">
      <c r="A13" s="100" t="s">
        <v>24</v>
      </c>
      <c r="B13" s="108">
        <f t="shared" si="1"/>
        <v>188</v>
      </c>
      <c r="C13" s="122">
        <v>10</v>
      </c>
      <c r="D13" s="122">
        <v>15</v>
      </c>
      <c r="E13" s="122">
        <v>7</v>
      </c>
      <c r="F13" s="122">
        <v>9</v>
      </c>
      <c r="G13" s="122">
        <v>11</v>
      </c>
      <c r="H13" s="122">
        <v>15</v>
      </c>
      <c r="I13" s="122">
        <v>8</v>
      </c>
      <c r="J13" s="122">
        <v>14</v>
      </c>
      <c r="K13" s="122">
        <v>9</v>
      </c>
      <c r="L13" s="122">
        <v>3</v>
      </c>
      <c r="M13" s="122">
        <v>1</v>
      </c>
      <c r="N13" s="122">
        <v>1</v>
      </c>
      <c r="O13" s="122">
        <v>1</v>
      </c>
      <c r="P13" s="122">
        <v>3</v>
      </c>
      <c r="Q13" s="122">
        <v>8</v>
      </c>
      <c r="R13" s="122">
        <v>17</v>
      </c>
      <c r="S13" s="122">
        <v>8</v>
      </c>
      <c r="T13" s="122">
        <v>16</v>
      </c>
      <c r="U13" s="122">
        <v>9</v>
      </c>
      <c r="V13" s="122">
        <v>23</v>
      </c>
      <c r="W13" s="65" t="s">
        <v>25</v>
      </c>
      <c r="Y13" s="17"/>
      <c r="AL13" s="1"/>
      <c r="AM13" s="1"/>
      <c r="AN13" s="1"/>
    </row>
    <row r="14" spans="1:40" s="113" customFormat="1" ht="18.75">
      <c r="A14" s="100" t="s">
        <v>23</v>
      </c>
      <c r="B14" s="108">
        <f t="shared" si="1"/>
        <v>287</v>
      </c>
      <c r="C14" s="122">
        <v>13</v>
      </c>
      <c r="D14" s="122">
        <v>28</v>
      </c>
      <c r="E14" s="122">
        <v>6</v>
      </c>
      <c r="F14" s="122">
        <v>13</v>
      </c>
      <c r="G14" s="122">
        <v>13</v>
      </c>
      <c r="H14" s="122">
        <v>17</v>
      </c>
      <c r="I14" s="122">
        <v>9</v>
      </c>
      <c r="J14" s="122">
        <v>31</v>
      </c>
      <c r="K14" s="122">
        <v>10</v>
      </c>
      <c r="L14" s="122">
        <v>21</v>
      </c>
      <c r="M14" s="122">
        <v>9</v>
      </c>
      <c r="N14" s="122">
        <v>5</v>
      </c>
      <c r="O14" s="122">
        <v>3</v>
      </c>
      <c r="P14" s="122">
        <v>12</v>
      </c>
      <c r="Q14" s="122">
        <v>9</v>
      </c>
      <c r="R14" s="122">
        <v>25</v>
      </c>
      <c r="S14" s="122">
        <v>10</v>
      </c>
      <c r="T14" s="122">
        <v>16</v>
      </c>
      <c r="U14" s="122">
        <v>11</v>
      </c>
      <c r="V14" s="122">
        <v>26</v>
      </c>
      <c r="W14" s="65" t="s">
        <v>27</v>
      </c>
      <c r="Y14" s="17"/>
    </row>
    <row r="15" spans="1:40" s="113" customFormat="1" ht="18.75">
      <c r="A15" s="100" t="s">
        <v>26</v>
      </c>
      <c r="B15" s="108">
        <f t="shared" si="1"/>
        <v>96</v>
      </c>
      <c r="C15" s="122">
        <v>1</v>
      </c>
      <c r="D15" s="122">
        <v>15</v>
      </c>
      <c r="E15" s="122">
        <v>4</v>
      </c>
      <c r="F15" s="122">
        <v>5</v>
      </c>
      <c r="G15" s="122">
        <v>2</v>
      </c>
      <c r="H15" s="122">
        <v>5</v>
      </c>
      <c r="I15" s="122">
        <v>7</v>
      </c>
      <c r="J15" s="122">
        <v>6</v>
      </c>
      <c r="K15" s="122">
        <v>4</v>
      </c>
      <c r="L15" s="122">
        <v>4</v>
      </c>
      <c r="M15" s="122">
        <v>1</v>
      </c>
      <c r="N15" s="122">
        <v>2</v>
      </c>
      <c r="O15" s="122">
        <v>5</v>
      </c>
      <c r="P15" s="122">
        <v>5</v>
      </c>
      <c r="Q15" s="122">
        <v>4</v>
      </c>
      <c r="R15" s="122">
        <v>3</v>
      </c>
      <c r="S15" s="122">
        <v>3</v>
      </c>
      <c r="T15" s="122">
        <v>5</v>
      </c>
      <c r="U15" s="122">
        <v>3</v>
      </c>
      <c r="V15" s="122">
        <v>12</v>
      </c>
      <c r="W15" s="65" t="s">
        <v>29</v>
      </c>
      <c r="Y15" s="17"/>
    </row>
    <row r="16" spans="1:40" s="113" customFormat="1" ht="18.75">
      <c r="A16" s="100" t="s">
        <v>28</v>
      </c>
      <c r="B16" s="108">
        <f t="shared" si="1"/>
        <v>15</v>
      </c>
      <c r="C16" s="122">
        <v>2</v>
      </c>
      <c r="D16" s="122">
        <v>0</v>
      </c>
      <c r="E16" s="122">
        <v>1</v>
      </c>
      <c r="F16" s="122">
        <v>1</v>
      </c>
      <c r="G16" s="122">
        <v>0</v>
      </c>
      <c r="H16" s="122">
        <v>1</v>
      </c>
      <c r="I16" s="122">
        <v>0</v>
      </c>
      <c r="J16" s="122">
        <v>4</v>
      </c>
      <c r="K16" s="122">
        <v>0</v>
      </c>
      <c r="L16" s="122">
        <v>1</v>
      </c>
      <c r="M16" s="122">
        <v>0</v>
      </c>
      <c r="N16" s="122">
        <v>0</v>
      </c>
      <c r="O16" s="122">
        <v>0</v>
      </c>
      <c r="P16" s="122">
        <v>0</v>
      </c>
      <c r="Q16" s="122">
        <v>1</v>
      </c>
      <c r="R16" s="122">
        <v>0</v>
      </c>
      <c r="S16" s="122">
        <v>1</v>
      </c>
      <c r="T16" s="122">
        <v>0</v>
      </c>
      <c r="U16" s="122">
        <v>1</v>
      </c>
      <c r="V16" s="122">
        <v>2</v>
      </c>
      <c r="W16" s="65" t="s">
        <v>131</v>
      </c>
      <c r="Y16" s="17"/>
    </row>
    <row r="17" spans="1:25" s="113" customFormat="1" ht="18.75">
      <c r="A17" s="103" t="s">
        <v>11</v>
      </c>
      <c r="B17" s="115">
        <f t="shared" si="1"/>
        <v>864</v>
      </c>
      <c r="C17" s="123">
        <v>19</v>
      </c>
      <c r="D17" s="123">
        <v>59</v>
      </c>
      <c r="E17" s="123">
        <v>27</v>
      </c>
      <c r="F17" s="123">
        <v>31</v>
      </c>
      <c r="G17" s="123">
        <v>22</v>
      </c>
      <c r="H17" s="123">
        <v>45</v>
      </c>
      <c r="I17" s="123">
        <v>37</v>
      </c>
      <c r="J17" s="123">
        <v>125</v>
      </c>
      <c r="K17" s="123">
        <v>18</v>
      </c>
      <c r="L17" s="123">
        <v>62</v>
      </c>
      <c r="M17" s="123">
        <v>9</v>
      </c>
      <c r="N17" s="123">
        <v>17</v>
      </c>
      <c r="O17" s="123">
        <v>15</v>
      </c>
      <c r="P17" s="123">
        <v>25</v>
      </c>
      <c r="Q17" s="123">
        <v>29</v>
      </c>
      <c r="R17" s="123">
        <v>29</v>
      </c>
      <c r="S17" s="123">
        <v>27</v>
      </c>
      <c r="T17" s="123">
        <v>48</v>
      </c>
      <c r="U17" s="123">
        <v>89</v>
      </c>
      <c r="V17" s="123">
        <v>131</v>
      </c>
      <c r="W17" s="75" t="s">
        <v>33</v>
      </c>
      <c r="Y17" s="17"/>
    </row>
    <row r="18" spans="1:25" ht="13.15" customHeight="1">
      <c r="A18" s="117" t="s">
        <v>56</v>
      </c>
      <c r="B18" s="118"/>
      <c r="C18" s="119"/>
      <c r="D18" s="119"/>
      <c r="E18" s="119"/>
      <c r="F18" s="119"/>
      <c r="G18" s="119"/>
      <c r="H18" s="119"/>
      <c r="I18" s="119"/>
      <c r="J18" s="26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468" t="s">
        <v>57</v>
      </c>
    </row>
    <row r="19" spans="1:25" ht="13.15" customHeight="1">
      <c r="A19" s="120"/>
      <c r="B19" s="118"/>
      <c r="C19" s="119"/>
      <c r="D19" s="119"/>
      <c r="E19" s="119"/>
      <c r="F19" s="119"/>
      <c r="G19" s="119"/>
      <c r="H19" s="119"/>
      <c r="I19" s="119"/>
      <c r="J19" s="26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1"/>
    </row>
    <row r="20" spans="1:25" ht="13.15" customHeight="1">
      <c r="A20" s="120"/>
      <c r="B20" s="118"/>
      <c r="C20" s="119"/>
      <c r="D20" s="119"/>
      <c r="E20" s="119"/>
      <c r="F20" s="119"/>
      <c r="G20" s="119"/>
      <c r="H20" s="119"/>
      <c r="I20" s="119"/>
      <c r="J20" s="26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1"/>
    </row>
    <row r="21" spans="1:25" ht="13.15" customHeight="1">
      <c r="A21" s="120"/>
      <c r="B21" s="118"/>
      <c r="C21" s="119"/>
      <c r="D21" s="119"/>
      <c r="E21" s="119"/>
      <c r="F21" s="119"/>
      <c r="G21" s="119"/>
      <c r="H21" s="119"/>
      <c r="I21" s="119"/>
      <c r="J21" s="26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1"/>
    </row>
    <row r="22" spans="1:25" ht="13.15" customHeight="1">
      <c r="A22" s="120"/>
      <c r="B22" s="118"/>
      <c r="C22" s="119"/>
      <c r="D22" s="119"/>
      <c r="E22" s="119"/>
      <c r="F22" s="119"/>
      <c r="G22" s="119"/>
      <c r="H22" s="119"/>
      <c r="I22" s="119"/>
      <c r="J22" s="26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1"/>
    </row>
    <row r="23" spans="1:25" ht="13.15" customHeight="1">
      <c r="A23" s="120"/>
      <c r="B23" s="118"/>
      <c r="C23" s="119"/>
      <c r="D23" s="119"/>
      <c r="E23" s="119"/>
      <c r="F23" s="119"/>
      <c r="G23" s="119"/>
      <c r="H23" s="119"/>
      <c r="I23" s="119"/>
      <c r="J23" s="26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1"/>
    </row>
    <row r="24" spans="1:25" ht="13.15" customHeight="1">
      <c r="A24" s="120"/>
      <c r="B24" s="118"/>
      <c r="C24" s="119"/>
      <c r="D24" s="119"/>
      <c r="E24" s="119"/>
      <c r="F24" s="119"/>
      <c r="G24" s="119"/>
      <c r="H24" s="119"/>
      <c r="I24" s="119"/>
      <c r="J24" s="26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1"/>
    </row>
    <row r="25" spans="1:25" ht="13.15" customHeight="1">
      <c r="A25" s="120"/>
      <c r="B25" s="118"/>
      <c r="C25" s="119"/>
      <c r="D25" s="119"/>
      <c r="E25" s="119"/>
      <c r="F25" s="119"/>
      <c r="G25" s="119"/>
      <c r="H25" s="119"/>
      <c r="I25" s="119"/>
      <c r="J25" s="26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1"/>
    </row>
    <row r="26" spans="1:25">
      <c r="J26" s="3"/>
    </row>
    <row r="27" spans="1:25">
      <c r="A27" s="106"/>
      <c r="B27" s="106"/>
    </row>
    <row r="32" spans="1:25" ht="17.25">
      <c r="A32" s="81"/>
      <c r="B32" s="81"/>
      <c r="C32" s="18"/>
      <c r="D32" s="18"/>
      <c r="E32" s="18"/>
      <c r="F32" s="1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82"/>
    </row>
    <row r="43" spans="1:23" ht="21.75">
      <c r="A43" s="688" t="s">
        <v>572</v>
      </c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</row>
    <row r="44" spans="1:23">
      <c r="A44" s="689" t="s">
        <v>573</v>
      </c>
      <c r="B44" s="689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689"/>
      <c r="W44" s="689"/>
    </row>
    <row r="45" spans="1:23" ht="18.75">
      <c r="A45" s="693" t="s">
        <v>59</v>
      </c>
      <c r="B45" s="109" t="s">
        <v>129</v>
      </c>
      <c r="C45" s="467" t="s">
        <v>92</v>
      </c>
      <c r="D45" s="467" t="s">
        <v>94</v>
      </c>
      <c r="E45" s="467" t="s">
        <v>96</v>
      </c>
      <c r="F45" s="467" t="s">
        <v>98</v>
      </c>
      <c r="G45" s="467" t="s">
        <v>100</v>
      </c>
      <c r="H45" s="467" t="s">
        <v>102</v>
      </c>
      <c r="I45" s="467" t="s">
        <v>104</v>
      </c>
      <c r="J45" s="467" t="s">
        <v>106</v>
      </c>
      <c r="K45" s="467" t="s">
        <v>108</v>
      </c>
      <c r="L45" s="467" t="s">
        <v>110</v>
      </c>
      <c r="M45" s="467" t="s">
        <v>112</v>
      </c>
      <c r="N45" s="467" t="s">
        <v>114</v>
      </c>
      <c r="O45" s="467" t="s">
        <v>116</v>
      </c>
      <c r="P45" s="467" t="s">
        <v>118</v>
      </c>
      <c r="Q45" s="467" t="s">
        <v>120</v>
      </c>
      <c r="R45" s="467" t="s">
        <v>121</v>
      </c>
      <c r="S45" s="467" t="s">
        <v>123</v>
      </c>
      <c r="T45" s="467" t="s">
        <v>125</v>
      </c>
      <c r="U45" s="467" t="s">
        <v>97</v>
      </c>
      <c r="V45" s="467" t="s">
        <v>127</v>
      </c>
      <c r="W45" s="686" t="s">
        <v>2</v>
      </c>
    </row>
    <row r="46" spans="1:23">
      <c r="A46" s="694"/>
      <c r="B46" s="517" t="s">
        <v>4</v>
      </c>
      <c r="C46" s="515" t="s">
        <v>91</v>
      </c>
      <c r="D46" s="515" t="s">
        <v>93</v>
      </c>
      <c r="E46" s="515" t="s">
        <v>95</v>
      </c>
      <c r="F46" s="515" t="s">
        <v>97</v>
      </c>
      <c r="G46" s="515" t="s">
        <v>99</v>
      </c>
      <c r="H46" s="515" t="s">
        <v>101</v>
      </c>
      <c r="I46" s="515" t="s">
        <v>103</v>
      </c>
      <c r="J46" s="515" t="s">
        <v>105</v>
      </c>
      <c r="K46" s="515" t="s">
        <v>107</v>
      </c>
      <c r="L46" s="515" t="s">
        <v>109</v>
      </c>
      <c r="M46" s="515" t="s">
        <v>111</v>
      </c>
      <c r="N46" s="515" t="s">
        <v>113</v>
      </c>
      <c r="O46" s="515" t="s">
        <v>115</v>
      </c>
      <c r="P46" s="515" t="s">
        <v>117</v>
      </c>
      <c r="Q46" s="515" t="s">
        <v>119</v>
      </c>
      <c r="R46" s="515" t="s">
        <v>104</v>
      </c>
      <c r="S46" s="515" t="s">
        <v>122</v>
      </c>
      <c r="T46" s="515" t="s">
        <v>124</v>
      </c>
      <c r="U46" s="515" t="s">
        <v>126</v>
      </c>
      <c r="V46" s="515" t="s">
        <v>96</v>
      </c>
      <c r="W46" s="699"/>
    </row>
    <row r="47" spans="1:23" ht="18.75">
      <c r="A47" s="8" t="s">
        <v>4</v>
      </c>
      <c r="B47" s="111">
        <f>SUM(B48:B59)</f>
        <v>3955</v>
      </c>
      <c r="C47" s="111">
        <f t="shared" ref="C47:V47" si="2">SUM(C48:C59)</f>
        <v>91</v>
      </c>
      <c r="D47" s="111">
        <f t="shared" si="2"/>
        <v>423</v>
      </c>
      <c r="E47" s="111">
        <f t="shared" si="2"/>
        <v>89</v>
      </c>
      <c r="F47" s="111">
        <f t="shared" si="2"/>
        <v>132</v>
      </c>
      <c r="G47" s="111">
        <f t="shared" si="2"/>
        <v>178</v>
      </c>
      <c r="H47" s="111">
        <f t="shared" si="2"/>
        <v>132</v>
      </c>
      <c r="I47" s="111">
        <f t="shared" si="2"/>
        <v>159</v>
      </c>
      <c r="J47" s="111">
        <f t="shared" si="2"/>
        <v>435</v>
      </c>
      <c r="K47" s="111">
        <f t="shared" si="2"/>
        <v>82</v>
      </c>
      <c r="L47" s="111">
        <f t="shared" si="2"/>
        <v>183</v>
      </c>
      <c r="M47" s="111">
        <f t="shared" si="2"/>
        <v>18</v>
      </c>
      <c r="N47" s="111">
        <f t="shared" si="2"/>
        <v>48</v>
      </c>
      <c r="O47" s="111">
        <f t="shared" si="2"/>
        <v>90</v>
      </c>
      <c r="P47" s="111">
        <f t="shared" si="2"/>
        <v>110</v>
      </c>
      <c r="Q47" s="111">
        <f t="shared" si="2"/>
        <v>145</v>
      </c>
      <c r="R47" s="111">
        <f t="shared" si="2"/>
        <v>223</v>
      </c>
      <c r="S47" s="111">
        <f t="shared" si="2"/>
        <v>183</v>
      </c>
      <c r="T47" s="111">
        <f t="shared" si="2"/>
        <v>188</v>
      </c>
      <c r="U47" s="111">
        <f t="shared" si="2"/>
        <v>336</v>
      </c>
      <c r="V47" s="111">
        <f t="shared" si="2"/>
        <v>710</v>
      </c>
      <c r="W47" s="112" t="s">
        <v>129</v>
      </c>
    </row>
    <row r="48" spans="1:23" ht="18.75">
      <c r="A48" s="100" t="s">
        <v>3</v>
      </c>
      <c r="B48" s="108">
        <f t="shared" ref="B48:B59" si="3">SUM(C48:V48)</f>
        <v>821</v>
      </c>
      <c r="C48" s="122">
        <v>20</v>
      </c>
      <c r="D48" s="122">
        <v>123</v>
      </c>
      <c r="E48" s="122">
        <v>2</v>
      </c>
      <c r="F48" s="122">
        <v>26</v>
      </c>
      <c r="G48" s="122">
        <v>32</v>
      </c>
      <c r="H48" s="122">
        <v>16</v>
      </c>
      <c r="I48" s="122">
        <v>45</v>
      </c>
      <c r="J48" s="122">
        <v>49</v>
      </c>
      <c r="K48" s="122">
        <v>10</v>
      </c>
      <c r="L48" s="122">
        <v>17</v>
      </c>
      <c r="M48" s="122">
        <v>1</v>
      </c>
      <c r="N48" s="122">
        <v>4</v>
      </c>
      <c r="O48" s="122">
        <v>10</v>
      </c>
      <c r="P48" s="122">
        <v>4</v>
      </c>
      <c r="Q48" s="122">
        <v>21</v>
      </c>
      <c r="R48" s="122">
        <v>62</v>
      </c>
      <c r="S48" s="122">
        <v>37</v>
      </c>
      <c r="T48" s="122">
        <v>44</v>
      </c>
      <c r="U48" s="122">
        <v>89</v>
      </c>
      <c r="V48" s="122">
        <v>209</v>
      </c>
      <c r="W48" s="65" t="s">
        <v>7</v>
      </c>
    </row>
    <row r="49" spans="1:23" ht="18.75">
      <c r="A49" s="100" t="s">
        <v>22</v>
      </c>
      <c r="B49" s="108">
        <f t="shared" si="3"/>
        <v>127</v>
      </c>
      <c r="C49" s="122">
        <v>1</v>
      </c>
      <c r="D49" s="122">
        <v>17</v>
      </c>
      <c r="E49" s="122">
        <v>0</v>
      </c>
      <c r="F49" s="122">
        <v>0</v>
      </c>
      <c r="G49" s="122">
        <v>2</v>
      </c>
      <c r="H49" s="122">
        <v>1</v>
      </c>
      <c r="I49" s="122">
        <v>3</v>
      </c>
      <c r="J49" s="122">
        <v>44</v>
      </c>
      <c r="K49" s="122">
        <v>1</v>
      </c>
      <c r="L49" s="122">
        <v>1</v>
      </c>
      <c r="M49" s="122">
        <v>0</v>
      </c>
      <c r="N49" s="122">
        <v>0</v>
      </c>
      <c r="O49" s="122">
        <v>2</v>
      </c>
      <c r="P49" s="122">
        <v>0</v>
      </c>
      <c r="Q49" s="122">
        <v>2</v>
      </c>
      <c r="R49" s="122">
        <v>4</v>
      </c>
      <c r="S49" s="122">
        <v>6</v>
      </c>
      <c r="T49" s="122">
        <v>4</v>
      </c>
      <c r="U49" s="122">
        <v>7</v>
      </c>
      <c r="V49" s="122">
        <v>32</v>
      </c>
      <c r="W49" s="65" t="s">
        <v>67</v>
      </c>
    </row>
    <row r="50" spans="1:23" ht="18.75">
      <c r="A50" s="100" t="s">
        <v>8</v>
      </c>
      <c r="B50" s="108">
        <f t="shared" si="3"/>
        <v>576</v>
      </c>
      <c r="C50" s="122">
        <v>14</v>
      </c>
      <c r="D50" s="122">
        <v>38</v>
      </c>
      <c r="E50" s="122">
        <v>17</v>
      </c>
      <c r="F50" s="122">
        <v>41</v>
      </c>
      <c r="G50" s="122">
        <v>58</v>
      </c>
      <c r="H50" s="122">
        <v>19</v>
      </c>
      <c r="I50" s="122">
        <v>31</v>
      </c>
      <c r="J50" s="122">
        <v>79</v>
      </c>
      <c r="K50" s="122">
        <v>11</v>
      </c>
      <c r="L50" s="122">
        <v>20</v>
      </c>
      <c r="M50" s="122">
        <v>4</v>
      </c>
      <c r="N50" s="122">
        <v>5</v>
      </c>
      <c r="O50" s="122">
        <v>5</v>
      </c>
      <c r="P50" s="122">
        <v>17</v>
      </c>
      <c r="Q50" s="122">
        <v>36</v>
      </c>
      <c r="R50" s="122">
        <v>29</v>
      </c>
      <c r="S50" s="122">
        <v>26</v>
      </c>
      <c r="T50" s="122">
        <v>32</v>
      </c>
      <c r="U50" s="122">
        <v>32</v>
      </c>
      <c r="V50" s="122">
        <v>62</v>
      </c>
      <c r="W50" s="65" t="s">
        <v>12</v>
      </c>
    </row>
    <row r="51" spans="1:23" ht="18.75">
      <c r="A51" s="100" t="s">
        <v>36</v>
      </c>
      <c r="B51" s="108">
        <f t="shared" si="3"/>
        <v>252</v>
      </c>
      <c r="C51" s="122">
        <v>5</v>
      </c>
      <c r="D51" s="122">
        <v>21</v>
      </c>
      <c r="E51" s="122">
        <v>6</v>
      </c>
      <c r="F51" s="122">
        <v>11</v>
      </c>
      <c r="G51" s="122">
        <v>9</v>
      </c>
      <c r="H51" s="122">
        <v>11</v>
      </c>
      <c r="I51" s="122">
        <v>13</v>
      </c>
      <c r="J51" s="122">
        <v>43</v>
      </c>
      <c r="K51" s="122">
        <v>6</v>
      </c>
      <c r="L51" s="122">
        <v>19</v>
      </c>
      <c r="M51" s="122">
        <v>2</v>
      </c>
      <c r="N51" s="122">
        <v>6</v>
      </c>
      <c r="O51" s="122">
        <v>6</v>
      </c>
      <c r="P51" s="122">
        <v>11</v>
      </c>
      <c r="Q51" s="122">
        <v>6</v>
      </c>
      <c r="R51" s="122">
        <v>11</v>
      </c>
      <c r="S51" s="122">
        <v>2</v>
      </c>
      <c r="T51" s="122">
        <v>6</v>
      </c>
      <c r="U51" s="122">
        <v>20</v>
      </c>
      <c r="V51" s="122">
        <v>38</v>
      </c>
      <c r="W51" s="65" t="s">
        <v>14</v>
      </c>
    </row>
    <row r="52" spans="1:23" ht="18.75">
      <c r="A52" s="100" t="s">
        <v>10</v>
      </c>
      <c r="B52" s="108">
        <f t="shared" si="3"/>
        <v>298</v>
      </c>
      <c r="C52" s="122">
        <v>5</v>
      </c>
      <c r="D52" s="122">
        <v>20</v>
      </c>
      <c r="E52" s="122">
        <v>4</v>
      </c>
      <c r="F52" s="122">
        <v>4</v>
      </c>
      <c r="G52" s="122">
        <v>16</v>
      </c>
      <c r="H52" s="122">
        <v>6</v>
      </c>
      <c r="I52" s="122">
        <v>5</v>
      </c>
      <c r="J52" s="122">
        <v>35</v>
      </c>
      <c r="K52" s="122">
        <v>6</v>
      </c>
      <c r="L52" s="122">
        <v>18</v>
      </c>
      <c r="M52" s="122">
        <v>2</v>
      </c>
      <c r="N52" s="122">
        <v>1</v>
      </c>
      <c r="O52" s="122">
        <v>11</v>
      </c>
      <c r="P52" s="122">
        <v>4</v>
      </c>
      <c r="Q52" s="122">
        <v>13</v>
      </c>
      <c r="R52" s="122">
        <v>20</v>
      </c>
      <c r="S52" s="122">
        <v>21</v>
      </c>
      <c r="T52" s="122">
        <v>15</v>
      </c>
      <c r="U52" s="122">
        <v>25</v>
      </c>
      <c r="V52" s="122">
        <v>67</v>
      </c>
      <c r="W52" s="65" t="s">
        <v>16</v>
      </c>
    </row>
    <row r="53" spans="1:23" ht="18.75">
      <c r="A53" s="100" t="s">
        <v>17</v>
      </c>
      <c r="B53" s="108">
        <f t="shared" si="3"/>
        <v>176</v>
      </c>
      <c r="C53" s="122">
        <v>3</v>
      </c>
      <c r="D53" s="122">
        <v>28</v>
      </c>
      <c r="E53" s="122">
        <v>4</v>
      </c>
      <c r="F53" s="122">
        <v>1</v>
      </c>
      <c r="G53" s="122">
        <v>3</v>
      </c>
      <c r="H53" s="122">
        <v>6</v>
      </c>
      <c r="I53" s="122">
        <v>8</v>
      </c>
      <c r="J53" s="122">
        <v>13</v>
      </c>
      <c r="K53" s="122">
        <v>2</v>
      </c>
      <c r="L53" s="122">
        <v>3</v>
      </c>
      <c r="M53" s="122">
        <v>0</v>
      </c>
      <c r="N53" s="122">
        <v>5</v>
      </c>
      <c r="O53" s="122">
        <v>2</v>
      </c>
      <c r="P53" s="122">
        <v>6</v>
      </c>
      <c r="Q53" s="122">
        <v>7</v>
      </c>
      <c r="R53" s="122">
        <v>6</v>
      </c>
      <c r="S53" s="122">
        <v>12</v>
      </c>
      <c r="T53" s="122">
        <v>4</v>
      </c>
      <c r="U53" s="122">
        <v>15</v>
      </c>
      <c r="V53" s="122">
        <v>48</v>
      </c>
      <c r="W53" s="65" t="s">
        <v>18</v>
      </c>
    </row>
    <row r="54" spans="1:23" ht="18.75">
      <c r="A54" s="100" t="s">
        <v>15</v>
      </c>
      <c r="B54" s="108">
        <f t="shared" si="3"/>
        <v>32</v>
      </c>
      <c r="C54" s="122">
        <v>0</v>
      </c>
      <c r="D54" s="122">
        <v>10</v>
      </c>
      <c r="E54" s="122">
        <v>0</v>
      </c>
      <c r="F54" s="122">
        <v>0</v>
      </c>
      <c r="G54" s="122">
        <v>0</v>
      </c>
      <c r="H54" s="122">
        <v>0</v>
      </c>
      <c r="I54" s="122">
        <v>1</v>
      </c>
      <c r="J54" s="122">
        <v>1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2">
        <v>0</v>
      </c>
      <c r="Q54" s="122">
        <v>0</v>
      </c>
      <c r="R54" s="122">
        <v>1</v>
      </c>
      <c r="S54" s="122">
        <v>2</v>
      </c>
      <c r="T54" s="122">
        <v>1</v>
      </c>
      <c r="U54" s="122">
        <v>8</v>
      </c>
      <c r="V54" s="122">
        <v>8</v>
      </c>
      <c r="W54" s="65" t="s">
        <v>21</v>
      </c>
    </row>
    <row r="55" spans="1:23" ht="18.75">
      <c r="A55" s="100" t="s">
        <v>24</v>
      </c>
      <c r="B55" s="108">
        <f t="shared" si="3"/>
        <v>226</v>
      </c>
      <c r="C55" s="122">
        <v>8</v>
      </c>
      <c r="D55" s="122">
        <v>23</v>
      </c>
      <c r="E55" s="122">
        <v>15</v>
      </c>
      <c r="F55" s="122">
        <v>11</v>
      </c>
      <c r="G55" s="122">
        <v>14</v>
      </c>
      <c r="H55" s="122">
        <v>10</v>
      </c>
      <c r="I55" s="122">
        <v>11</v>
      </c>
      <c r="J55" s="122">
        <v>17</v>
      </c>
      <c r="K55" s="122">
        <v>6</v>
      </c>
      <c r="L55" s="122">
        <v>8</v>
      </c>
      <c r="M55" s="122">
        <v>1</v>
      </c>
      <c r="N55" s="122">
        <v>4</v>
      </c>
      <c r="O55" s="122">
        <v>10</v>
      </c>
      <c r="P55" s="122">
        <v>7</v>
      </c>
      <c r="Q55" s="122">
        <v>10</v>
      </c>
      <c r="R55" s="122">
        <v>14</v>
      </c>
      <c r="S55" s="122">
        <v>13</v>
      </c>
      <c r="T55" s="122">
        <v>16</v>
      </c>
      <c r="U55" s="122">
        <v>9</v>
      </c>
      <c r="V55" s="122">
        <v>19</v>
      </c>
      <c r="W55" s="65" t="s">
        <v>25</v>
      </c>
    </row>
    <row r="56" spans="1:23" ht="18.75">
      <c r="A56" s="100" t="s">
        <v>23</v>
      </c>
      <c r="B56" s="108">
        <f t="shared" si="3"/>
        <v>284</v>
      </c>
      <c r="C56" s="122">
        <v>12</v>
      </c>
      <c r="D56" s="122">
        <v>26</v>
      </c>
      <c r="E56" s="122">
        <v>8</v>
      </c>
      <c r="F56" s="122">
        <v>10</v>
      </c>
      <c r="G56" s="122">
        <v>7</v>
      </c>
      <c r="H56" s="122">
        <v>22</v>
      </c>
      <c r="I56" s="122">
        <v>13</v>
      </c>
      <c r="J56" s="122">
        <v>28</v>
      </c>
      <c r="K56" s="122">
        <v>12</v>
      </c>
      <c r="L56" s="122">
        <v>22</v>
      </c>
      <c r="M56" s="122">
        <v>1</v>
      </c>
      <c r="N56" s="122">
        <v>5</v>
      </c>
      <c r="O56" s="122">
        <v>8</v>
      </c>
      <c r="P56" s="122">
        <v>17</v>
      </c>
      <c r="Q56" s="122">
        <v>12</v>
      </c>
      <c r="R56" s="122">
        <v>17</v>
      </c>
      <c r="S56" s="122">
        <v>11</v>
      </c>
      <c r="T56" s="122">
        <v>18</v>
      </c>
      <c r="U56" s="122">
        <v>14</v>
      </c>
      <c r="V56" s="122">
        <v>21</v>
      </c>
      <c r="W56" s="65" t="s">
        <v>27</v>
      </c>
    </row>
    <row r="57" spans="1:23" ht="18.75">
      <c r="A57" s="100" t="s">
        <v>26</v>
      </c>
      <c r="B57" s="108">
        <f t="shared" si="3"/>
        <v>128</v>
      </c>
      <c r="C57" s="122">
        <v>4</v>
      </c>
      <c r="D57" s="122">
        <v>16</v>
      </c>
      <c r="E57" s="122">
        <v>7</v>
      </c>
      <c r="F57" s="122">
        <v>4</v>
      </c>
      <c r="G57" s="122">
        <v>0</v>
      </c>
      <c r="H57" s="122">
        <v>3</v>
      </c>
      <c r="I57" s="122">
        <v>2</v>
      </c>
      <c r="J57" s="122">
        <v>3</v>
      </c>
      <c r="K57" s="122">
        <v>2</v>
      </c>
      <c r="L57" s="122">
        <v>7</v>
      </c>
      <c r="M57" s="122">
        <v>0</v>
      </c>
      <c r="N57" s="122">
        <v>1</v>
      </c>
      <c r="O57" s="122">
        <v>10</v>
      </c>
      <c r="P57" s="122">
        <v>3</v>
      </c>
      <c r="Q57" s="122">
        <v>4</v>
      </c>
      <c r="R57" s="122">
        <v>7</v>
      </c>
      <c r="S57" s="122">
        <v>3</v>
      </c>
      <c r="T57" s="122">
        <v>10</v>
      </c>
      <c r="U57" s="122">
        <v>15</v>
      </c>
      <c r="V57" s="122">
        <v>27</v>
      </c>
      <c r="W57" s="65" t="s">
        <v>29</v>
      </c>
    </row>
    <row r="58" spans="1:23" ht="18.75">
      <c r="A58" s="100" t="s">
        <v>28</v>
      </c>
      <c r="B58" s="108">
        <f t="shared" si="3"/>
        <v>18</v>
      </c>
      <c r="C58" s="122">
        <v>0</v>
      </c>
      <c r="D58" s="122">
        <v>0</v>
      </c>
      <c r="E58" s="122">
        <v>1</v>
      </c>
      <c r="F58" s="122">
        <v>0</v>
      </c>
      <c r="G58" s="122">
        <v>1</v>
      </c>
      <c r="H58" s="122">
        <v>1</v>
      </c>
      <c r="I58" s="122">
        <v>0</v>
      </c>
      <c r="J58" s="122">
        <v>4</v>
      </c>
      <c r="K58" s="122">
        <v>0</v>
      </c>
      <c r="L58" s="122">
        <v>2</v>
      </c>
      <c r="M58" s="122">
        <v>0</v>
      </c>
      <c r="N58" s="122">
        <v>0</v>
      </c>
      <c r="O58" s="122">
        <v>0</v>
      </c>
      <c r="P58" s="122">
        <v>1</v>
      </c>
      <c r="Q58" s="122">
        <v>0</v>
      </c>
      <c r="R58" s="122">
        <v>1</v>
      </c>
      <c r="S58" s="122">
        <v>1</v>
      </c>
      <c r="T58" s="122">
        <v>0</v>
      </c>
      <c r="U58" s="122">
        <v>3</v>
      </c>
      <c r="V58" s="122">
        <v>3</v>
      </c>
      <c r="W58" s="65" t="s">
        <v>131</v>
      </c>
    </row>
    <row r="59" spans="1:23" ht="18.75">
      <c r="A59" s="103" t="s">
        <v>11</v>
      </c>
      <c r="B59" s="115">
        <f t="shared" si="3"/>
        <v>1017</v>
      </c>
      <c r="C59" s="123">
        <v>19</v>
      </c>
      <c r="D59" s="123">
        <v>101</v>
      </c>
      <c r="E59" s="123">
        <v>25</v>
      </c>
      <c r="F59" s="123">
        <v>24</v>
      </c>
      <c r="G59" s="123">
        <v>36</v>
      </c>
      <c r="H59" s="123">
        <v>37</v>
      </c>
      <c r="I59" s="123">
        <v>27</v>
      </c>
      <c r="J59" s="123">
        <v>119</v>
      </c>
      <c r="K59" s="123">
        <v>26</v>
      </c>
      <c r="L59" s="123">
        <v>66</v>
      </c>
      <c r="M59" s="123">
        <v>7</v>
      </c>
      <c r="N59" s="123">
        <v>17</v>
      </c>
      <c r="O59" s="123">
        <v>26</v>
      </c>
      <c r="P59" s="123">
        <v>40</v>
      </c>
      <c r="Q59" s="123">
        <v>34</v>
      </c>
      <c r="R59" s="123">
        <v>51</v>
      </c>
      <c r="S59" s="123">
        <v>49</v>
      </c>
      <c r="T59" s="123">
        <v>38</v>
      </c>
      <c r="U59" s="123">
        <v>99</v>
      </c>
      <c r="V59" s="123">
        <v>176</v>
      </c>
      <c r="W59" s="75" t="s">
        <v>33</v>
      </c>
    </row>
    <row r="60" spans="1:23">
      <c r="A60" s="117" t="s">
        <v>56</v>
      </c>
      <c r="B60" s="118"/>
      <c r="C60" s="119"/>
      <c r="D60" s="119"/>
      <c r="E60" s="119"/>
      <c r="F60" s="119"/>
      <c r="G60" s="119"/>
      <c r="H60" s="119"/>
      <c r="I60" s="119"/>
      <c r="J60" s="26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468" t="s">
        <v>57</v>
      </c>
    </row>
  </sheetData>
  <mergeCells count="8">
    <mergeCell ref="A44:W44"/>
    <mergeCell ref="A45:A46"/>
    <mergeCell ref="W45:W46"/>
    <mergeCell ref="A1:W1"/>
    <mergeCell ref="A2:W2"/>
    <mergeCell ref="A3:A4"/>
    <mergeCell ref="W3:W4"/>
    <mergeCell ref="A43:W43"/>
  </mergeCells>
  <hyperlinks>
    <hyperlink ref="Y2" location="Contents!A1" display="GO 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T19"/>
  <sheetViews>
    <sheetView zoomScaleNormal="100" workbookViewId="0">
      <selection activeCell="V22" sqref="V22"/>
    </sheetView>
  </sheetViews>
  <sheetFormatPr defaultColWidth="9.140625" defaultRowHeight="15"/>
  <cols>
    <col min="1" max="1" width="21.7109375" style="124" customWidth="1"/>
    <col min="2" max="2" width="7.5703125" style="124" hidden="1" customWidth="1"/>
    <col min="3" max="7" width="12.7109375" style="124" hidden="1" customWidth="1"/>
    <col min="8" max="8" width="0.5703125" style="124" hidden="1" customWidth="1"/>
    <col min="9" max="15" width="12.7109375" style="124" customWidth="1"/>
    <col min="16" max="16" width="27.140625" style="124" customWidth="1"/>
    <col min="17" max="17" width="9.140625" style="124"/>
    <col min="18" max="18" width="22.140625" style="124" bestFit="1" customWidth="1"/>
    <col min="19" max="19" width="6.7109375" style="124" bestFit="1" customWidth="1"/>
    <col min="20" max="22" width="3.28515625" style="124" customWidth="1"/>
    <col min="23" max="23" width="7.5703125" style="124" customWidth="1"/>
    <col min="24" max="24" width="7.28515625" style="124" customWidth="1"/>
    <col min="25" max="30" width="3.28515625" style="124" customWidth="1"/>
    <col min="31" max="31" width="9.140625" style="124"/>
    <col min="32" max="36" width="9.85546875" style="124" customWidth="1"/>
    <col min="37" max="16384" width="9.140625" style="124"/>
  </cols>
  <sheetData>
    <row r="1" spans="1:20" ht="18.75">
      <c r="A1" s="727" t="s">
        <v>601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</row>
    <row r="2" spans="1:20" ht="15.75">
      <c r="A2" s="728" t="s">
        <v>600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</row>
    <row r="3" spans="1:20" ht="5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R3" s="2"/>
    </row>
    <row r="4" spans="1:20" s="128" customFormat="1" ht="15.75">
      <c r="A4" s="126" t="s">
        <v>132</v>
      </c>
      <c r="B4" s="127">
        <v>2009</v>
      </c>
      <c r="C4" s="127">
        <v>2010</v>
      </c>
      <c r="D4" s="127">
        <v>2011</v>
      </c>
      <c r="E4" s="127">
        <v>2012</v>
      </c>
      <c r="F4" s="127">
        <v>2013</v>
      </c>
      <c r="G4" s="127">
        <v>2014</v>
      </c>
      <c r="H4" s="127">
        <v>2015</v>
      </c>
      <c r="I4" s="127">
        <v>2016</v>
      </c>
      <c r="J4" s="127">
        <v>2017</v>
      </c>
      <c r="K4" s="127">
        <v>2018</v>
      </c>
      <c r="L4" s="127">
        <v>2019</v>
      </c>
      <c r="M4" s="127">
        <v>2020</v>
      </c>
      <c r="N4" s="127">
        <v>2021</v>
      </c>
      <c r="O4" s="127">
        <v>2022</v>
      </c>
      <c r="P4" s="469" t="s">
        <v>133</v>
      </c>
      <c r="Q4" s="124"/>
      <c r="R4" s="124"/>
      <c r="S4" s="124"/>
      <c r="T4" s="124"/>
    </row>
    <row r="5" spans="1:20" ht="15.75">
      <c r="A5" s="129" t="s">
        <v>4</v>
      </c>
      <c r="B5" s="130">
        <f t="shared" ref="B5:G5" si="0">SUM(B6:B17)</f>
        <v>19259</v>
      </c>
      <c r="C5" s="131">
        <f t="shared" si="0"/>
        <v>16994</v>
      </c>
      <c r="D5" s="130">
        <f t="shared" si="0"/>
        <v>17803</v>
      </c>
      <c r="E5" s="130">
        <f t="shared" si="0"/>
        <v>20512</v>
      </c>
      <c r="F5" s="130">
        <f t="shared" si="0"/>
        <v>21885</v>
      </c>
      <c r="G5" s="130">
        <f t="shared" si="0"/>
        <v>18193</v>
      </c>
      <c r="H5" s="130">
        <f t="shared" ref="H5:N5" si="1">SUM(H6:H17)</f>
        <v>16362</v>
      </c>
      <c r="I5" s="130">
        <f t="shared" si="1"/>
        <v>16287</v>
      </c>
      <c r="J5" s="130">
        <f t="shared" si="1"/>
        <v>15535</v>
      </c>
      <c r="K5" s="130">
        <f t="shared" si="1"/>
        <v>14811</v>
      </c>
      <c r="L5" s="130">
        <f t="shared" si="1"/>
        <v>16480</v>
      </c>
      <c r="M5" s="130">
        <f t="shared" si="1"/>
        <v>12787</v>
      </c>
      <c r="N5" s="130">
        <f t="shared" si="1"/>
        <v>14143</v>
      </c>
      <c r="O5" s="130">
        <f>SUM(O6:O17)</f>
        <v>13543</v>
      </c>
      <c r="P5" s="457" t="s">
        <v>5</v>
      </c>
      <c r="Q5" s="128"/>
      <c r="R5" s="128"/>
      <c r="S5" s="128"/>
      <c r="T5" s="128"/>
    </row>
    <row r="6" spans="1:20" ht="18.75">
      <c r="A6" s="471" t="s">
        <v>134</v>
      </c>
      <c r="B6" s="132">
        <v>1834</v>
      </c>
      <c r="C6" s="132">
        <v>1495</v>
      </c>
      <c r="D6" s="132">
        <v>1490</v>
      </c>
      <c r="E6" s="133">
        <v>1688</v>
      </c>
      <c r="F6" s="133">
        <v>1676</v>
      </c>
      <c r="G6" s="133">
        <v>2011</v>
      </c>
      <c r="H6" s="133">
        <v>1371</v>
      </c>
      <c r="I6" s="133">
        <v>1467</v>
      </c>
      <c r="J6" s="133">
        <v>1362</v>
      </c>
      <c r="K6" s="133">
        <v>1427</v>
      </c>
      <c r="L6" s="133">
        <v>1313</v>
      </c>
      <c r="M6" s="133">
        <v>1403</v>
      </c>
      <c r="N6" s="133">
        <v>1387</v>
      </c>
      <c r="O6" s="133">
        <v>1174</v>
      </c>
      <c r="P6" s="473" t="s">
        <v>135</v>
      </c>
      <c r="R6" s="128"/>
    </row>
    <row r="7" spans="1:20" ht="18.75">
      <c r="A7" s="471" t="s">
        <v>136</v>
      </c>
      <c r="B7" s="132">
        <v>1601</v>
      </c>
      <c r="C7" s="132">
        <v>1327</v>
      </c>
      <c r="D7" s="132">
        <v>1404</v>
      </c>
      <c r="E7" s="133">
        <v>1423</v>
      </c>
      <c r="F7" s="133">
        <v>1597</v>
      </c>
      <c r="G7" s="133">
        <v>1552</v>
      </c>
      <c r="H7" s="133">
        <v>1414</v>
      </c>
      <c r="I7" s="133">
        <v>1420</v>
      </c>
      <c r="J7" s="133">
        <v>1112</v>
      </c>
      <c r="K7" s="133">
        <v>1100</v>
      </c>
      <c r="L7" s="133">
        <v>1282</v>
      </c>
      <c r="M7" s="133">
        <v>1210</v>
      </c>
      <c r="N7" s="133">
        <v>1100</v>
      </c>
      <c r="O7" s="133">
        <v>1022</v>
      </c>
      <c r="P7" s="473" t="s">
        <v>137</v>
      </c>
      <c r="R7" s="128"/>
    </row>
    <row r="8" spans="1:20" ht="18.75">
      <c r="A8" s="471" t="s">
        <v>138</v>
      </c>
      <c r="B8" s="132">
        <v>1877</v>
      </c>
      <c r="C8" s="132">
        <v>1516</v>
      </c>
      <c r="D8" s="132">
        <v>1735</v>
      </c>
      <c r="E8" s="133">
        <v>1578</v>
      </c>
      <c r="F8" s="133">
        <v>1952</v>
      </c>
      <c r="G8" s="133">
        <v>1798</v>
      </c>
      <c r="H8" s="133">
        <v>1441</v>
      </c>
      <c r="I8" s="133">
        <v>1598</v>
      </c>
      <c r="J8" s="133">
        <v>1278</v>
      </c>
      <c r="K8" s="133">
        <v>1374</v>
      </c>
      <c r="L8" s="133">
        <v>1298</v>
      </c>
      <c r="M8" s="133">
        <v>1294</v>
      </c>
      <c r="N8" s="133">
        <v>1261</v>
      </c>
      <c r="O8" s="133">
        <v>1126</v>
      </c>
      <c r="P8" s="473" t="s">
        <v>139</v>
      </c>
      <c r="R8" s="128"/>
    </row>
    <row r="9" spans="1:20" ht="18.75">
      <c r="A9" s="471" t="s">
        <v>140</v>
      </c>
      <c r="B9" s="132">
        <v>1701</v>
      </c>
      <c r="C9" s="132">
        <v>1621</v>
      </c>
      <c r="D9" s="132">
        <v>1477</v>
      </c>
      <c r="E9" s="133">
        <v>1959</v>
      </c>
      <c r="F9" s="133">
        <v>1796</v>
      </c>
      <c r="G9" s="133">
        <v>1650</v>
      </c>
      <c r="H9" s="133">
        <v>1271</v>
      </c>
      <c r="I9" s="133">
        <v>1251</v>
      </c>
      <c r="J9" s="133">
        <v>1406</v>
      </c>
      <c r="K9" s="133">
        <v>1278</v>
      </c>
      <c r="L9" s="133">
        <v>1411</v>
      </c>
      <c r="M9" s="133">
        <v>748</v>
      </c>
      <c r="N9" s="133">
        <v>1173</v>
      </c>
      <c r="O9" s="133">
        <v>1088</v>
      </c>
      <c r="P9" s="473" t="s">
        <v>141</v>
      </c>
      <c r="R9" s="128"/>
    </row>
    <row r="10" spans="1:20" ht="18.75">
      <c r="A10" s="471" t="s">
        <v>142</v>
      </c>
      <c r="B10" s="132">
        <v>1556</v>
      </c>
      <c r="C10" s="132">
        <v>1493</v>
      </c>
      <c r="D10" s="132">
        <v>1473</v>
      </c>
      <c r="E10" s="133">
        <v>1621</v>
      </c>
      <c r="F10" s="133">
        <v>1740</v>
      </c>
      <c r="G10" s="133">
        <v>1640</v>
      </c>
      <c r="H10" s="133">
        <v>1332</v>
      </c>
      <c r="I10" s="133">
        <v>1539</v>
      </c>
      <c r="J10" s="133">
        <v>1270</v>
      </c>
      <c r="K10" s="133">
        <v>1156</v>
      </c>
      <c r="L10" s="133">
        <v>1393</v>
      </c>
      <c r="M10" s="133">
        <v>680</v>
      </c>
      <c r="N10" s="133">
        <v>1085</v>
      </c>
      <c r="O10" s="133">
        <v>1277</v>
      </c>
      <c r="P10" s="473" t="s">
        <v>143</v>
      </c>
      <c r="R10" s="128"/>
    </row>
    <row r="11" spans="1:20" ht="18.75">
      <c r="A11" s="471" t="s">
        <v>144</v>
      </c>
      <c r="B11" s="132">
        <v>1663</v>
      </c>
      <c r="C11" s="132">
        <v>1366</v>
      </c>
      <c r="D11" s="132">
        <v>1505</v>
      </c>
      <c r="E11" s="133">
        <v>1668</v>
      </c>
      <c r="F11" s="133">
        <v>1942</v>
      </c>
      <c r="G11" s="133">
        <v>1489</v>
      </c>
      <c r="H11" s="133">
        <v>1262</v>
      </c>
      <c r="I11" s="133">
        <v>1334</v>
      </c>
      <c r="J11" s="133">
        <v>1216</v>
      </c>
      <c r="K11" s="133">
        <v>1175</v>
      </c>
      <c r="L11" s="133">
        <v>1450</v>
      </c>
      <c r="M11" s="133">
        <v>780</v>
      </c>
      <c r="N11" s="133">
        <v>1077</v>
      </c>
      <c r="O11" s="133">
        <v>1206</v>
      </c>
      <c r="P11" s="473" t="s">
        <v>145</v>
      </c>
    </row>
    <row r="12" spans="1:20" ht="18.75">
      <c r="A12" s="471" t="s">
        <v>146</v>
      </c>
      <c r="B12" s="132">
        <v>1597</v>
      </c>
      <c r="C12" s="132">
        <v>1253</v>
      </c>
      <c r="D12" s="132">
        <v>1300</v>
      </c>
      <c r="E12" s="133">
        <v>1773</v>
      </c>
      <c r="F12" s="133">
        <v>2005</v>
      </c>
      <c r="G12" s="133">
        <v>1412</v>
      </c>
      <c r="H12" s="133">
        <v>1326</v>
      </c>
      <c r="I12" s="133">
        <v>1301</v>
      </c>
      <c r="J12" s="133">
        <v>1309</v>
      </c>
      <c r="K12" s="133">
        <v>1165</v>
      </c>
      <c r="L12" s="133">
        <v>1432</v>
      </c>
      <c r="M12" s="133">
        <v>990</v>
      </c>
      <c r="N12" s="133">
        <v>1044</v>
      </c>
      <c r="O12" s="133">
        <v>1077</v>
      </c>
      <c r="P12" s="473" t="s">
        <v>147</v>
      </c>
      <c r="R12" s="128"/>
    </row>
    <row r="13" spans="1:20" ht="18.75">
      <c r="A13" s="471" t="s">
        <v>148</v>
      </c>
      <c r="B13" s="132">
        <v>1433</v>
      </c>
      <c r="C13" s="132">
        <v>1510</v>
      </c>
      <c r="D13" s="132">
        <v>1464</v>
      </c>
      <c r="E13" s="133">
        <v>2001</v>
      </c>
      <c r="F13" s="133">
        <v>2007</v>
      </c>
      <c r="G13" s="133">
        <v>1380</v>
      </c>
      <c r="H13" s="133">
        <v>1609</v>
      </c>
      <c r="I13" s="133">
        <v>1267</v>
      </c>
      <c r="J13" s="133">
        <v>1308</v>
      </c>
      <c r="K13" s="133">
        <v>1296</v>
      </c>
      <c r="L13" s="133">
        <v>1300</v>
      </c>
      <c r="M13" s="133">
        <v>1109</v>
      </c>
      <c r="N13" s="133">
        <v>1205</v>
      </c>
      <c r="O13" s="133">
        <v>1351</v>
      </c>
      <c r="P13" s="473" t="s">
        <v>149</v>
      </c>
      <c r="R13" s="128"/>
    </row>
    <row r="14" spans="1:20" ht="18.75">
      <c r="A14" s="471" t="s">
        <v>150</v>
      </c>
      <c r="B14" s="132">
        <v>1699</v>
      </c>
      <c r="C14" s="132">
        <v>1395</v>
      </c>
      <c r="D14" s="132">
        <v>1460</v>
      </c>
      <c r="E14" s="133">
        <v>1732</v>
      </c>
      <c r="F14" s="133">
        <v>1833</v>
      </c>
      <c r="G14" s="133">
        <v>1245</v>
      </c>
      <c r="H14" s="133">
        <v>1428</v>
      </c>
      <c r="I14" s="133">
        <v>1189</v>
      </c>
      <c r="J14" s="133">
        <v>1223</v>
      </c>
      <c r="K14" s="133">
        <v>1278</v>
      </c>
      <c r="L14" s="133">
        <v>1409</v>
      </c>
      <c r="M14" s="133">
        <v>1174</v>
      </c>
      <c r="N14" s="133">
        <v>1206</v>
      </c>
      <c r="O14" s="133">
        <v>1060</v>
      </c>
      <c r="P14" s="473" t="s">
        <v>151</v>
      </c>
      <c r="R14" s="128"/>
    </row>
    <row r="15" spans="1:20" ht="18.75">
      <c r="A15" s="471" t="s">
        <v>152</v>
      </c>
      <c r="B15" s="132">
        <v>1574</v>
      </c>
      <c r="C15" s="132">
        <v>1517</v>
      </c>
      <c r="D15" s="132">
        <v>1712</v>
      </c>
      <c r="E15" s="133">
        <v>1704</v>
      </c>
      <c r="F15" s="133">
        <v>1727</v>
      </c>
      <c r="G15" s="133">
        <v>1497</v>
      </c>
      <c r="H15" s="133">
        <v>1369</v>
      </c>
      <c r="I15" s="133">
        <v>1252</v>
      </c>
      <c r="J15" s="133">
        <v>1482</v>
      </c>
      <c r="K15" s="133">
        <v>1300</v>
      </c>
      <c r="L15" s="133">
        <v>1505</v>
      </c>
      <c r="M15" s="133">
        <v>1107</v>
      </c>
      <c r="N15" s="133">
        <v>1189</v>
      </c>
      <c r="O15" s="133">
        <v>1050</v>
      </c>
      <c r="P15" s="473" t="s">
        <v>153</v>
      </c>
      <c r="R15" s="128"/>
    </row>
    <row r="16" spans="1:20" ht="18.75">
      <c r="A16" s="471" t="s">
        <v>154</v>
      </c>
      <c r="B16" s="132">
        <v>1387</v>
      </c>
      <c r="C16" s="132">
        <v>1252</v>
      </c>
      <c r="D16" s="132">
        <v>1374</v>
      </c>
      <c r="E16" s="133">
        <v>1724</v>
      </c>
      <c r="F16" s="133">
        <v>1706</v>
      </c>
      <c r="G16" s="133">
        <v>1349</v>
      </c>
      <c r="H16" s="133">
        <v>1285</v>
      </c>
      <c r="I16" s="133">
        <v>1300</v>
      </c>
      <c r="J16" s="133">
        <v>1296</v>
      </c>
      <c r="K16" s="133">
        <v>1096</v>
      </c>
      <c r="L16" s="133">
        <v>1244</v>
      </c>
      <c r="M16" s="133">
        <v>1116</v>
      </c>
      <c r="N16" s="133">
        <v>1161</v>
      </c>
      <c r="O16" s="133">
        <v>1076</v>
      </c>
      <c r="P16" s="473" t="s">
        <v>155</v>
      </c>
      <c r="R16" s="128"/>
    </row>
    <row r="17" spans="1:18" ht="18.75">
      <c r="A17" s="472" t="s">
        <v>156</v>
      </c>
      <c r="B17" s="134">
        <v>1337</v>
      </c>
      <c r="C17" s="134">
        <v>1249</v>
      </c>
      <c r="D17" s="134">
        <v>1409</v>
      </c>
      <c r="E17" s="135">
        <v>1641</v>
      </c>
      <c r="F17" s="135">
        <v>1904</v>
      </c>
      <c r="G17" s="135">
        <v>1170</v>
      </c>
      <c r="H17" s="135">
        <v>1254</v>
      </c>
      <c r="I17" s="135">
        <v>1369</v>
      </c>
      <c r="J17" s="135">
        <v>1273</v>
      </c>
      <c r="K17" s="135">
        <v>1166</v>
      </c>
      <c r="L17" s="135">
        <v>1443</v>
      </c>
      <c r="M17" s="135">
        <v>1176</v>
      </c>
      <c r="N17" s="135">
        <v>1255</v>
      </c>
      <c r="O17" s="135">
        <v>1036</v>
      </c>
      <c r="P17" s="474" t="s">
        <v>157</v>
      </c>
      <c r="R17" s="128"/>
    </row>
    <row r="18" spans="1:18">
      <c r="A18" s="136" t="s">
        <v>56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561"/>
      <c r="O18" s="561"/>
      <c r="P18" s="470" t="s">
        <v>57</v>
      </c>
    </row>
    <row r="19" spans="1:18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561"/>
      <c r="O19" s="561"/>
      <c r="P19" s="138"/>
    </row>
  </sheetData>
  <mergeCells count="2">
    <mergeCell ref="A1:P1"/>
    <mergeCell ref="A2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R76"/>
  <sheetViews>
    <sheetView topLeftCell="A16" zoomScale="112" zoomScaleNormal="112" workbookViewId="0">
      <selection activeCell="J51" sqref="J51"/>
    </sheetView>
  </sheetViews>
  <sheetFormatPr defaultColWidth="9.140625" defaultRowHeight="20.25" customHeight="1"/>
  <cols>
    <col min="1" max="1" width="26.7109375" style="113" customWidth="1"/>
    <col min="2" max="2" width="28.85546875" style="1" customWidth="1"/>
    <col min="3" max="3" width="9.140625" style="1"/>
    <col min="4" max="4" width="22.140625" style="1" bestFit="1" customWidth="1"/>
    <col min="5" max="5" width="9.140625" style="1"/>
    <col min="6" max="6" width="1.140625" style="1" customWidth="1"/>
    <col min="7" max="7" width="9.140625" style="1"/>
    <col min="8" max="8" width="3.28515625" style="1" customWidth="1"/>
    <col min="9" max="16384" width="9.140625" style="1"/>
  </cols>
  <sheetData>
    <row r="1" spans="1:18" ht="7.5" customHeight="1"/>
    <row r="2" spans="1:18" ht="20.25" customHeight="1">
      <c r="A2" s="729" t="s">
        <v>603</v>
      </c>
      <c r="B2" s="729"/>
      <c r="Q2" s="139"/>
      <c r="R2" s="139"/>
    </row>
    <row r="3" spans="1:18" ht="20.25" customHeight="1">
      <c r="A3" s="730" t="s">
        <v>602</v>
      </c>
      <c r="B3" s="730"/>
      <c r="C3" s="140"/>
      <c r="D3" s="2"/>
      <c r="E3" s="141"/>
      <c r="F3" s="141"/>
      <c r="G3" s="141"/>
      <c r="H3" s="142"/>
      <c r="I3" s="142"/>
    </row>
    <row r="4" spans="1:18" ht="6" customHeight="1">
      <c r="A4" s="143"/>
      <c r="B4" s="144"/>
      <c r="C4" s="142"/>
      <c r="D4" s="142"/>
      <c r="E4" s="142"/>
      <c r="F4" s="142"/>
      <c r="G4" s="142"/>
      <c r="H4" s="142"/>
      <c r="I4" s="142"/>
    </row>
    <row r="5" spans="1:18" ht="20.25" customHeight="1">
      <c r="A5" s="145" t="s">
        <v>158</v>
      </c>
      <c r="B5" s="145" t="s">
        <v>159</v>
      </c>
      <c r="C5" s="142"/>
      <c r="D5" s="142"/>
      <c r="E5" s="142"/>
      <c r="F5" s="142"/>
      <c r="G5" s="142"/>
      <c r="H5" s="142"/>
      <c r="I5" s="142"/>
    </row>
    <row r="6" spans="1:18" ht="20.25" customHeight="1">
      <c r="A6" s="146" t="s">
        <v>160</v>
      </c>
      <c r="B6" s="146" t="s">
        <v>161</v>
      </c>
      <c r="C6" s="142"/>
      <c r="D6" s="142"/>
      <c r="E6" s="142"/>
      <c r="F6" s="142"/>
      <c r="G6" s="142"/>
      <c r="H6" s="142"/>
      <c r="I6" s="142"/>
    </row>
    <row r="7" spans="1:18" ht="18.75" customHeight="1">
      <c r="A7" s="147">
        <v>1992</v>
      </c>
      <c r="B7" s="148">
        <v>3843</v>
      </c>
      <c r="C7" s="149"/>
      <c r="D7" s="142"/>
      <c r="E7" s="142"/>
      <c r="F7" s="142"/>
      <c r="G7" s="142"/>
      <c r="H7" s="142"/>
      <c r="I7" s="142"/>
    </row>
    <row r="8" spans="1:18" ht="18.75" customHeight="1">
      <c r="A8" s="147">
        <v>1993</v>
      </c>
      <c r="B8" s="148">
        <v>5067</v>
      </c>
      <c r="C8" s="149"/>
      <c r="D8" s="142"/>
      <c r="E8" s="142"/>
      <c r="F8" s="142"/>
      <c r="G8" s="142"/>
      <c r="H8" s="142"/>
      <c r="I8" s="142"/>
    </row>
    <row r="9" spans="1:18" ht="18.75" customHeight="1">
      <c r="A9" s="147">
        <v>1994</v>
      </c>
      <c r="B9" s="148">
        <v>5344</v>
      </c>
      <c r="C9" s="149"/>
      <c r="D9" s="142"/>
      <c r="E9" s="142"/>
      <c r="F9" s="142"/>
      <c r="G9" s="142"/>
      <c r="H9" s="142"/>
      <c r="I9" s="142"/>
    </row>
    <row r="10" spans="1:18" ht="18.75" customHeight="1">
      <c r="A10" s="147">
        <v>1995</v>
      </c>
      <c r="B10" s="148">
        <v>5449</v>
      </c>
      <c r="C10" s="149"/>
      <c r="D10" s="142"/>
      <c r="E10" s="142"/>
      <c r="F10" s="142"/>
      <c r="G10" s="142"/>
      <c r="H10" s="142"/>
      <c r="I10" s="142"/>
    </row>
    <row r="11" spans="1:18" ht="18.75" customHeight="1">
      <c r="A11" s="147">
        <v>1996</v>
      </c>
      <c r="B11" s="148">
        <v>5287</v>
      </c>
      <c r="C11" s="149"/>
      <c r="D11" s="142"/>
      <c r="E11" s="142"/>
      <c r="F11" s="142"/>
      <c r="G11" s="142"/>
      <c r="H11" s="142"/>
      <c r="I11" s="142"/>
    </row>
    <row r="12" spans="1:18" ht="18.75" customHeight="1">
      <c r="A12" s="147">
        <v>1997</v>
      </c>
      <c r="B12" s="148">
        <v>6979</v>
      </c>
      <c r="C12" s="149"/>
      <c r="D12" s="142"/>
      <c r="E12" s="142"/>
      <c r="F12" s="142"/>
      <c r="G12" s="142"/>
      <c r="H12" s="142"/>
      <c r="I12" s="142"/>
    </row>
    <row r="13" spans="1:18" ht="18.75" customHeight="1">
      <c r="A13" s="147">
        <v>1998</v>
      </c>
      <c r="B13" s="148">
        <v>6266</v>
      </c>
      <c r="C13" s="149"/>
      <c r="D13" s="142"/>
      <c r="E13" s="142"/>
      <c r="F13" s="142"/>
      <c r="G13" s="142"/>
      <c r="H13" s="142"/>
      <c r="I13" s="142"/>
    </row>
    <row r="14" spans="1:18" ht="18.75" customHeight="1">
      <c r="A14" s="147">
        <v>1999</v>
      </c>
      <c r="B14" s="148">
        <v>4586</v>
      </c>
      <c r="C14" s="149"/>
      <c r="D14" s="142"/>
      <c r="E14" s="142"/>
      <c r="F14" s="142"/>
      <c r="G14" s="142"/>
      <c r="H14" s="142"/>
      <c r="I14" s="142"/>
    </row>
    <row r="15" spans="1:18" ht="18.75" customHeight="1">
      <c r="A15" s="147">
        <v>2000</v>
      </c>
      <c r="B15" s="148">
        <v>4567</v>
      </c>
      <c r="C15" s="149"/>
      <c r="D15" s="142"/>
      <c r="E15" s="142"/>
      <c r="F15" s="142"/>
      <c r="G15" s="142"/>
      <c r="H15" s="142"/>
      <c r="I15" s="142"/>
    </row>
    <row r="16" spans="1:18" ht="18.75" customHeight="1">
      <c r="A16" s="147">
        <v>2001</v>
      </c>
      <c r="B16" s="148">
        <v>6417</v>
      </c>
      <c r="C16" s="149"/>
      <c r="D16" s="142"/>
      <c r="E16" s="142"/>
      <c r="F16" s="142"/>
      <c r="G16" s="142"/>
      <c r="H16" s="142"/>
      <c r="I16" s="142"/>
    </row>
    <row r="17" spans="1:9" ht="18.75" customHeight="1">
      <c r="A17" s="147">
        <v>2002</v>
      </c>
      <c r="B17" s="148">
        <v>7045</v>
      </c>
      <c r="C17" s="149"/>
      <c r="D17" s="142"/>
      <c r="E17" s="142"/>
      <c r="F17" s="142"/>
      <c r="G17" s="142"/>
      <c r="H17" s="142"/>
      <c r="I17" s="142"/>
    </row>
    <row r="18" spans="1:9" ht="18.75" customHeight="1">
      <c r="A18" s="147">
        <v>2003</v>
      </c>
      <c r="B18" s="148">
        <v>9085</v>
      </c>
      <c r="C18" s="149"/>
      <c r="D18" s="142"/>
      <c r="E18" s="142"/>
      <c r="F18" s="142"/>
      <c r="G18" s="142"/>
      <c r="H18" s="142"/>
      <c r="I18" s="142"/>
    </row>
    <row r="19" spans="1:9" ht="18.75" customHeight="1">
      <c r="A19" s="147">
        <v>2004</v>
      </c>
      <c r="B19" s="148">
        <v>9140</v>
      </c>
      <c r="C19" s="149"/>
      <c r="D19" s="142"/>
      <c r="E19" s="142"/>
      <c r="F19" s="142"/>
      <c r="G19" s="142"/>
      <c r="H19" s="142"/>
      <c r="I19" s="142"/>
    </row>
    <row r="20" spans="1:9" ht="18.75" customHeight="1">
      <c r="A20" s="147">
        <v>2005</v>
      </c>
      <c r="B20" s="148">
        <v>8230</v>
      </c>
      <c r="C20" s="149"/>
      <c r="D20" s="142"/>
      <c r="E20" s="142"/>
      <c r="F20" s="142"/>
      <c r="G20" s="142"/>
      <c r="H20" s="142"/>
      <c r="I20" s="142"/>
    </row>
    <row r="21" spans="1:9" ht="18.75" customHeight="1">
      <c r="A21" s="147">
        <v>2006</v>
      </c>
      <c r="B21" s="148">
        <v>8560</v>
      </c>
      <c r="C21" s="149"/>
      <c r="D21" s="142"/>
      <c r="E21" s="142"/>
      <c r="F21" s="142"/>
      <c r="G21" s="142"/>
      <c r="H21" s="142"/>
      <c r="I21" s="142"/>
    </row>
    <row r="22" spans="1:9" ht="18.75" customHeight="1">
      <c r="A22" s="147">
        <v>2007</v>
      </c>
      <c r="B22" s="148">
        <v>11452</v>
      </c>
      <c r="C22" s="149"/>
      <c r="D22" s="142"/>
      <c r="E22" s="142"/>
      <c r="F22" s="142"/>
      <c r="G22" s="142"/>
      <c r="H22" s="142"/>
      <c r="I22" s="142"/>
    </row>
    <row r="23" spans="1:9" ht="18.75" customHeight="1">
      <c r="A23" s="147">
        <v>2008</v>
      </c>
      <c r="B23" s="150">
        <v>17674</v>
      </c>
      <c r="C23" s="149"/>
      <c r="D23" s="142"/>
      <c r="E23" s="142"/>
      <c r="F23" s="142"/>
      <c r="G23" s="142"/>
      <c r="H23" s="142"/>
      <c r="I23" s="142"/>
    </row>
    <row r="24" spans="1:9" ht="18.75" customHeight="1">
      <c r="A24" s="147">
        <v>2009</v>
      </c>
      <c r="B24" s="148">
        <v>19259</v>
      </c>
      <c r="C24" s="149"/>
      <c r="D24" s="142"/>
      <c r="E24" s="142"/>
      <c r="F24" s="142"/>
      <c r="G24" s="142"/>
      <c r="H24" s="142"/>
      <c r="I24" s="142"/>
    </row>
    <row r="25" spans="1:9" ht="18.75" customHeight="1">
      <c r="A25" s="147">
        <v>2010</v>
      </c>
      <c r="B25" s="148">
        <v>16994</v>
      </c>
      <c r="C25" s="149"/>
      <c r="D25" s="142"/>
      <c r="E25" s="142"/>
      <c r="F25" s="142"/>
      <c r="G25" s="142"/>
      <c r="H25" s="142"/>
      <c r="I25" s="142"/>
    </row>
    <row r="26" spans="1:9" ht="18.75" customHeight="1">
      <c r="A26" s="147">
        <v>2011</v>
      </c>
      <c r="B26" s="148">
        <v>17803</v>
      </c>
      <c r="C26" s="149"/>
      <c r="D26" s="142"/>
      <c r="E26" s="142"/>
      <c r="F26" s="142"/>
      <c r="G26" s="142"/>
      <c r="H26" s="142"/>
      <c r="I26" s="142"/>
    </row>
    <row r="27" spans="1:9" ht="18.75" customHeight="1">
      <c r="A27" s="147">
        <v>2012</v>
      </c>
      <c r="B27" s="148">
        <v>20512</v>
      </c>
      <c r="C27" s="149"/>
      <c r="D27" s="142"/>
      <c r="E27" s="151"/>
      <c r="F27" s="142"/>
      <c r="G27" s="142"/>
      <c r="H27" s="142"/>
      <c r="I27" s="142"/>
    </row>
    <row r="28" spans="1:9" ht="18.75" customHeight="1">
      <c r="A28" s="521">
        <v>2013</v>
      </c>
      <c r="B28" s="148">
        <v>21885</v>
      </c>
      <c r="C28" s="149"/>
      <c r="D28" s="142"/>
      <c r="E28" s="151"/>
      <c r="F28" s="142"/>
      <c r="G28" s="142"/>
      <c r="H28" s="142"/>
      <c r="I28" s="142"/>
    </row>
    <row r="29" spans="1:9" ht="18.75" customHeight="1">
      <c r="A29" s="521">
        <v>2014</v>
      </c>
      <c r="B29" s="148">
        <v>18193</v>
      </c>
      <c r="C29" s="149"/>
      <c r="D29" s="142"/>
      <c r="E29" s="151"/>
      <c r="F29" s="142"/>
      <c r="G29" s="142"/>
      <c r="H29" s="142"/>
      <c r="I29" s="142"/>
    </row>
    <row r="30" spans="1:9" ht="18.75" customHeight="1">
      <c r="A30" s="521">
        <v>2015</v>
      </c>
      <c r="B30" s="148">
        <v>16362</v>
      </c>
      <c r="C30" s="149"/>
      <c r="D30" s="142"/>
      <c r="E30" s="151"/>
      <c r="F30" s="142"/>
      <c r="G30" s="142"/>
      <c r="H30" s="142"/>
      <c r="I30" s="142"/>
    </row>
    <row r="31" spans="1:9" ht="18.75" customHeight="1">
      <c r="A31" s="521">
        <v>2016</v>
      </c>
      <c r="B31" s="148">
        <v>16287</v>
      </c>
      <c r="C31" s="149"/>
      <c r="D31" s="142"/>
      <c r="E31" s="151"/>
      <c r="F31" s="142"/>
      <c r="G31" s="142"/>
      <c r="H31" s="142"/>
      <c r="I31" s="142"/>
    </row>
    <row r="32" spans="1:9" ht="18.75" customHeight="1">
      <c r="A32" s="521">
        <v>2017</v>
      </c>
      <c r="B32" s="148">
        <v>15535</v>
      </c>
      <c r="C32" s="149"/>
      <c r="D32" s="142"/>
      <c r="E32" s="151"/>
      <c r="F32" s="142"/>
      <c r="G32" s="142"/>
      <c r="H32" s="142"/>
      <c r="I32" s="142"/>
    </row>
    <row r="33" spans="1:9" ht="18.75" customHeight="1">
      <c r="A33" s="521">
        <v>2018</v>
      </c>
      <c r="B33" s="148">
        <v>14811</v>
      </c>
      <c r="C33" s="149"/>
      <c r="D33" s="142"/>
      <c r="E33" s="151"/>
      <c r="F33" s="142"/>
      <c r="G33" s="142"/>
      <c r="H33" s="142"/>
      <c r="I33" s="142"/>
    </row>
    <row r="34" spans="1:9" ht="18.75" customHeight="1">
      <c r="A34" s="521">
        <v>2019</v>
      </c>
      <c r="B34" s="148">
        <v>16480</v>
      </c>
      <c r="C34" s="149"/>
      <c r="D34" s="142"/>
      <c r="E34" s="151"/>
      <c r="F34" s="142"/>
      <c r="G34" s="142"/>
      <c r="H34" s="142"/>
      <c r="I34" s="142"/>
    </row>
    <row r="35" spans="1:9" ht="18.75" customHeight="1">
      <c r="A35" s="521">
        <v>2020</v>
      </c>
      <c r="B35" s="148">
        <v>12787</v>
      </c>
      <c r="C35" s="149"/>
      <c r="D35" s="142"/>
      <c r="E35" s="151"/>
      <c r="F35" s="142"/>
      <c r="G35" s="142"/>
      <c r="H35" s="142"/>
      <c r="I35" s="142"/>
    </row>
    <row r="36" spans="1:9" ht="18.75" customHeight="1">
      <c r="A36" s="521">
        <v>2021</v>
      </c>
      <c r="B36" s="148">
        <v>14143</v>
      </c>
      <c r="C36" s="149"/>
      <c r="D36" s="142"/>
      <c r="E36" s="151"/>
      <c r="F36" s="142"/>
      <c r="G36" s="142"/>
      <c r="H36" s="142"/>
      <c r="I36" s="142"/>
    </row>
    <row r="37" spans="1:9" ht="18.75" customHeight="1">
      <c r="A37" s="532">
        <v>2022</v>
      </c>
      <c r="B37" s="650">
        <f>'8.5'!O5</f>
        <v>13543</v>
      </c>
      <c r="C37" s="149"/>
      <c r="D37" s="142"/>
      <c r="E37" s="151"/>
      <c r="F37" s="142"/>
      <c r="G37" s="142"/>
      <c r="H37" s="142"/>
      <c r="I37" s="142"/>
    </row>
    <row r="38" spans="1:9" ht="20.25" customHeight="1">
      <c r="A38" s="152" t="s">
        <v>56</v>
      </c>
      <c r="B38" s="153" t="s">
        <v>162</v>
      </c>
    </row>
    <row r="55" spans="1:2" ht="20.25" customHeight="1">
      <c r="A55" s="154"/>
      <c r="B55" s="155"/>
    </row>
    <row r="56" spans="1:2" ht="20.25" customHeight="1">
      <c r="A56" s="156"/>
      <c r="B56" s="157"/>
    </row>
    <row r="57" spans="1:2" ht="20.25" customHeight="1">
      <c r="A57" s="156"/>
      <c r="B57" s="157"/>
    </row>
    <row r="58" spans="1:2" ht="20.25" customHeight="1">
      <c r="A58" s="156"/>
      <c r="B58" s="157"/>
    </row>
    <row r="59" spans="1:2" ht="20.25" customHeight="1">
      <c r="A59" s="156"/>
      <c r="B59" s="157"/>
    </row>
    <row r="60" spans="1:2" ht="20.25" customHeight="1">
      <c r="A60" s="156"/>
      <c r="B60" s="157"/>
    </row>
    <row r="61" spans="1:2" ht="20.25" customHeight="1">
      <c r="A61" s="156"/>
      <c r="B61" s="157"/>
    </row>
    <row r="62" spans="1:2" ht="20.25" customHeight="1">
      <c r="A62" s="156"/>
      <c r="B62" s="157"/>
    </row>
    <row r="63" spans="1:2" ht="20.25" customHeight="1">
      <c r="A63" s="156"/>
      <c r="B63" s="157"/>
    </row>
    <row r="64" spans="1:2" ht="20.25" customHeight="1">
      <c r="A64" s="156"/>
      <c r="B64" s="157"/>
    </row>
    <row r="65" spans="1:2" ht="20.25" customHeight="1">
      <c r="A65" s="156"/>
      <c r="B65" s="157"/>
    </row>
    <row r="66" spans="1:2" ht="20.25" customHeight="1">
      <c r="A66" s="156"/>
      <c r="B66" s="157"/>
    </row>
    <row r="67" spans="1:2" ht="20.25" customHeight="1">
      <c r="A67" s="156"/>
      <c r="B67" s="157"/>
    </row>
    <row r="68" spans="1:2" ht="20.25" customHeight="1">
      <c r="A68" s="156"/>
      <c r="B68" s="157"/>
    </row>
    <row r="69" spans="1:2" ht="20.25" customHeight="1">
      <c r="A69" s="156"/>
      <c r="B69" s="157"/>
    </row>
    <row r="70" spans="1:2" ht="20.25" customHeight="1">
      <c r="A70" s="156"/>
      <c r="B70" s="157"/>
    </row>
    <row r="71" spans="1:2" ht="20.25" customHeight="1">
      <c r="A71" s="156"/>
      <c r="B71" s="157"/>
    </row>
    <row r="72" spans="1:2" ht="20.25" customHeight="1">
      <c r="A72" s="156"/>
      <c r="B72" s="157"/>
    </row>
    <row r="73" spans="1:2" ht="20.25" customHeight="1">
      <c r="A73" s="156"/>
      <c r="B73" s="157"/>
    </row>
    <row r="74" spans="1:2" ht="20.25" customHeight="1">
      <c r="A74" s="156"/>
      <c r="B74" s="157"/>
    </row>
    <row r="75" spans="1:2" ht="20.25" customHeight="1">
      <c r="A75" s="156"/>
      <c r="B75" s="157"/>
    </row>
    <row r="76" spans="1:2" ht="20.25" customHeight="1">
      <c r="A76" s="156"/>
      <c r="B76" s="157"/>
    </row>
  </sheetData>
  <mergeCells count="2">
    <mergeCell ref="A2:B2"/>
    <mergeCell ref="A3:B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Y23"/>
  <sheetViews>
    <sheetView workbookViewId="0">
      <selection activeCell="P13" sqref="P13"/>
    </sheetView>
  </sheetViews>
  <sheetFormatPr defaultColWidth="9.140625" defaultRowHeight="15"/>
  <cols>
    <col min="1" max="1" width="33" style="1" customWidth="1"/>
    <col min="2" max="6" width="9.7109375" style="1" hidden="1" customWidth="1"/>
    <col min="7" max="13" width="9.7109375" style="1" customWidth="1"/>
    <col min="14" max="14" width="2.7109375" style="1" customWidth="1"/>
    <col min="15" max="15" width="15.5703125" style="1" customWidth="1"/>
    <col min="16" max="16" width="14.28515625" style="1" customWidth="1"/>
    <col min="17" max="17" width="34.5703125" style="1" customWidth="1"/>
    <col min="18" max="18" width="5.42578125" style="1" customWidth="1"/>
    <col min="19" max="19" width="22.140625" style="1" bestFit="1" customWidth="1"/>
    <col min="20" max="16384" width="9.140625" style="1"/>
  </cols>
  <sheetData>
    <row r="1" spans="1:25" ht="21">
      <c r="A1" s="701" t="s">
        <v>605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</row>
    <row r="2" spans="1:25" ht="15.75" customHeight="1">
      <c r="A2" s="689" t="s">
        <v>604</v>
      </c>
      <c r="B2" s="689"/>
      <c r="C2" s="689"/>
      <c r="D2" s="689"/>
      <c r="E2" s="689"/>
      <c r="F2" s="689"/>
      <c r="G2" s="689"/>
      <c r="H2" s="689"/>
      <c r="I2" s="689"/>
      <c r="J2" s="690"/>
      <c r="K2" s="690"/>
      <c r="L2" s="691"/>
      <c r="M2" s="692"/>
      <c r="N2" s="689"/>
      <c r="O2" s="690"/>
      <c r="P2" s="690"/>
      <c r="Q2" s="689"/>
      <c r="S2" s="2"/>
    </row>
    <row r="3" spans="1:25" ht="17.25">
      <c r="A3" s="734" t="s">
        <v>163</v>
      </c>
      <c r="B3" s="731">
        <v>2011</v>
      </c>
      <c r="C3" s="731">
        <v>2012</v>
      </c>
      <c r="D3" s="731">
        <v>2013</v>
      </c>
      <c r="E3" s="731">
        <v>2014</v>
      </c>
      <c r="F3" s="731">
        <v>2015</v>
      </c>
      <c r="G3" s="731">
        <v>2016</v>
      </c>
      <c r="H3" s="731">
        <v>2017</v>
      </c>
      <c r="I3" s="731">
        <v>2018</v>
      </c>
      <c r="J3" s="731">
        <v>2019</v>
      </c>
      <c r="K3" s="731">
        <v>2020</v>
      </c>
      <c r="L3" s="731">
        <v>2021</v>
      </c>
      <c r="M3" s="731">
        <v>2022</v>
      </c>
      <c r="N3" s="518"/>
      <c r="O3" s="516" t="s">
        <v>86</v>
      </c>
      <c r="P3" s="158" t="s">
        <v>164</v>
      </c>
      <c r="Q3" s="723" t="s">
        <v>165</v>
      </c>
      <c r="T3" s="3"/>
      <c r="U3" s="3"/>
      <c r="V3" s="3"/>
      <c r="W3" s="3"/>
      <c r="X3" s="3"/>
      <c r="Y3" s="3"/>
    </row>
    <row r="4" spans="1:25" ht="34.5">
      <c r="A4" s="735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519"/>
      <c r="O4" s="159" t="s">
        <v>88</v>
      </c>
      <c r="P4" s="160" t="s">
        <v>166</v>
      </c>
      <c r="Q4" s="724"/>
      <c r="T4" s="3"/>
      <c r="U4" s="3"/>
      <c r="V4" s="3"/>
      <c r="W4" s="3"/>
      <c r="X4" s="3"/>
      <c r="Y4" s="3"/>
    </row>
    <row r="5" spans="1:25" ht="17.25">
      <c r="A5" s="736"/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520"/>
      <c r="O5" s="161" t="s">
        <v>606</v>
      </c>
      <c r="P5" s="161">
        <v>2022</v>
      </c>
      <c r="Q5" s="687"/>
      <c r="T5" s="3"/>
      <c r="U5" s="3"/>
      <c r="V5" s="3"/>
      <c r="W5" s="3"/>
      <c r="X5" s="3"/>
      <c r="Y5" s="3"/>
    </row>
    <row r="6" spans="1:25" s="96" customFormat="1" ht="17.25">
      <c r="A6" s="8" t="s">
        <v>4</v>
      </c>
      <c r="B6" s="162">
        <f t="shared" ref="B6:K6" si="0">SUM(B7:B13)</f>
        <v>4734</v>
      </c>
      <c r="C6" s="162">
        <f t="shared" si="0"/>
        <v>6571</v>
      </c>
      <c r="D6" s="162">
        <f t="shared" si="0"/>
        <v>6683</v>
      </c>
      <c r="E6" s="162">
        <f t="shared" si="0"/>
        <v>5080</v>
      </c>
      <c r="F6" s="162">
        <f t="shared" si="0"/>
        <v>4008</v>
      </c>
      <c r="G6" s="162">
        <f t="shared" si="0"/>
        <v>3616</v>
      </c>
      <c r="H6" s="162">
        <f t="shared" si="0"/>
        <v>3503</v>
      </c>
      <c r="I6" s="162">
        <f t="shared" si="0"/>
        <v>3270</v>
      </c>
      <c r="J6" s="162">
        <f t="shared" si="0"/>
        <v>4554</v>
      </c>
      <c r="K6" s="162">
        <f t="shared" si="0"/>
        <v>3581</v>
      </c>
      <c r="L6" s="162">
        <f>SUM(L7:L13)</f>
        <v>4662</v>
      </c>
      <c r="M6" s="162">
        <f>SUM(M7:M13)</f>
        <v>3982</v>
      </c>
      <c r="N6" s="162"/>
      <c r="O6" s="475">
        <f>((M6-L6)/L6*100)</f>
        <v>-14.586014586014587</v>
      </c>
      <c r="P6" s="234">
        <f>M6/$M$6*100</f>
        <v>100</v>
      </c>
      <c r="Q6" s="604" t="s">
        <v>129</v>
      </c>
      <c r="S6" s="162"/>
      <c r="T6" s="99"/>
      <c r="U6" s="99"/>
      <c r="V6" s="99"/>
      <c r="W6" s="99"/>
      <c r="X6" s="99"/>
      <c r="Y6" s="99"/>
    </row>
    <row r="7" spans="1:25" s="113" customFormat="1" ht="18.75">
      <c r="A7" s="100" t="s">
        <v>167</v>
      </c>
      <c r="B7" s="163">
        <v>2194</v>
      </c>
      <c r="C7" s="163">
        <v>3099</v>
      </c>
      <c r="D7" s="163">
        <v>3285</v>
      </c>
      <c r="E7" s="163">
        <v>2275</v>
      </c>
      <c r="F7" s="163">
        <v>1393</v>
      </c>
      <c r="G7" s="163">
        <v>1054</v>
      </c>
      <c r="H7" s="163">
        <v>1217</v>
      </c>
      <c r="I7" s="163">
        <v>1290</v>
      </c>
      <c r="J7" s="163">
        <v>1777</v>
      </c>
      <c r="K7" s="163">
        <v>1609</v>
      </c>
      <c r="L7" s="163">
        <v>2251</v>
      </c>
      <c r="M7" s="163">
        <v>1989</v>
      </c>
      <c r="N7" s="163"/>
      <c r="O7" s="652">
        <f>((M7-L7)/L7*100)</f>
        <v>-11.639271434917815</v>
      </c>
      <c r="P7" s="651">
        <f>M7/$M$6*100</f>
        <v>49.949773982923155</v>
      </c>
      <c r="Q7" s="65" t="s">
        <v>168</v>
      </c>
      <c r="S7" s="162"/>
      <c r="T7" s="99"/>
      <c r="U7" s="99"/>
      <c r="V7" s="102"/>
      <c r="W7" s="102"/>
      <c r="X7" s="102"/>
      <c r="Y7" s="102"/>
    </row>
    <row r="8" spans="1:25" s="113" customFormat="1" ht="18.75">
      <c r="A8" s="100" t="s">
        <v>169</v>
      </c>
      <c r="B8" s="163">
        <v>913</v>
      </c>
      <c r="C8" s="163">
        <v>1379</v>
      </c>
      <c r="D8" s="163">
        <v>1017</v>
      </c>
      <c r="E8" s="163">
        <v>602</v>
      </c>
      <c r="F8" s="163">
        <v>657</v>
      </c>
      <c r="G8" s="163">
        <v>650</v>
      </c>
      <c r="H8" s="163">
        <v>666</v>
      </c>
      <c r="I8" s="163">
        <v>494</v>
      </c>
      <c r="J8" s="163">
        <v>777</v>
      </c>
      <c r="K8" s="163">
        <v>479</v>
      </c>
      <c r="L8" s="163">
        <v>685</v>
      </c>
      <c r="M8" s="163">
        <v>493</v>
      </c>
      <c r="N8" s="163"/>
      <c r="O8" s="652">
        <f t="shared" ref="O8:O13" si="1">((M8-L8)/L8*100)</f>
        <v>-28.029197080291972</v>
      </c>
      <c r="P8" s="651">
        <f t="shared" ref="P8:P13" si="2">M8/$M$6*100</f>
        <v>12.380713209442492</v>
      </c>
      <c r="Q8" s="65" t="s">
        <v>170</v>
      </c>
      <c r="S8" s="162"/>
      <c r="T8" s="163"/>
      <c r="U8" s="99"/>
      <c r="V8" s="102"/>
      <c r="W8" s="102"/>
      <c r="X8" s="102"/>
      <c r="Y8" s="102"/>
    </row>
    <row r="9" spans="1:25" s="113" customFormat="1" ht="18.75">
      <c r="A9" s="100" t="s">
        <v>171</v>
      </c>
      <c r="B9" s="163">
        <v>643</v>
      </c>
      <c r="C9" s="163">
        <v>865</v>
      </c>
      <c r="D9" s="163">
        <v>1022</v>
      </c>
      <c r="E9" s="163">
        <v>817</v>
      </c>
      <c r="F9" s="163">
        <v>811</v>
      </c>
      <c r="G9" s="163">
        <v>778</v>
      </c>
      <c r="H9" s="163">
        <v>606</v>
      </c>
      <c r="I9" s="163">
        <v>523</v>
      </c>
      <c r="J9" s="163">
        <v>757</v>
      </c>
      <c r="K9" s="163">
        <v>583</v>
      </c>
      <c r="L9" s="163">
        <v>705</v>
      </c>
      <c r="M9" s="163">
        <v>561</v>
      </c>
      <c r="N9" s="163"/>
      <c r="O9" s="652">
        <f t="shared" si="1"/>
        <v>-20.425531914893615</v>
      </c>
      <c r="P9" s="651">
        <f t="shared" si="2"/>
        <v>14.088397790055248</v>
      </c>
      <c r="Q9" s="65" t="s">
        <v>172</v>
      </c>
      <c r="S9" s="162"/>
      <c r="T9" s="163"/>
      <c r="U9" s="99"/>
      <c r="V9" s="102"/>
      <c r="W9" s="102"/>
      <c r="X9" s="102"/>
      <c r="Y9" s="102"/>
    </row>
    <row r="10" spans="1:25" s="113" customFormat="1" ht="18.75">
      <c r="A10" s="100" t="s">
        <v>173</v>
      </c>
      <c r="B10" s="163">
        <v>200</v>
      </c>
      <c r="C10" s="163">
        <v>278</v>
      </c>
      <c r="D10" s="163">
        <v>324</v>
      </c>
      <c r="E10" s="163">
        <v>258</v>
      </c>
      <c r="F10" s="163">
        <v>286</v>
      </c>
      <c r="G10" s="163">
        <v>278</v>
      </c>
      <c r="H10" s="163">
        <v>237</v>
      </c>
      <c r="I10" s="163">
        <v>223</v>
      </c>
      <c r="J10" s="163">
        <v>232</v>
      </c>
      <c r="K10" s="163">
        <v>129</v>
      </c>
      <c r="L10" s="163">
        <v>105</v>
      </c>
      <c r="M10" s="163">
        <v>276</v>
      </c>
      <c r="N10" s="163"/>
      <c r="O10" s="652">
        <f>((M10-L10)/L10*100)</f>
        <v>162.85714285714286</v>
      </c>
      <c r="P10" s="651">
        <f t="shared" si="2"/>
        <v>6.9311903566047217</v>
      </c>
      <c r="Q10" s="65" t="s">
        <v>174</v>
      </c>
      <c r="T10" s="163"/>
      <c r="U10" s="99"/>
      <c r="V10" s="102"/>
      <c r="W10" s="102"/>
      <c r="X10" s="102"/>
      <c r="Y10" s="102"/>
    </row>
    <row r="11" spans="1:25" s="113" customFormat="1" ht="18.75">
      <c r="A11" s="100" t="s">
        <v>175</v>
      </c>
      <c r="B11" s="163">
        <v>174</v>
      </c>
      <c r="C11" s="163">
        <v>235</v>
      </c>
      <c r="D11" s="163">
        <v>218</v>
      </c>
      <c r="E11" s="163">
        <v>238</v>
      </c>
      <c r="F11" s="163">
        <v>167</v>
      </c>
      <c r="G11" s="163">
        <v>181</v>
      </c>
      <c r="H11" s="163">
        <v>135</v>
      </c>
      <c r="I11" s="163">
        <v>92</v>
      </c>
      <c r="J11" s="163">
        <v>94</v>
      </c>
      <c r="K11" s="163">
        <v>73</v>
      </c>
      <c r="L11" s="163">
        <v>53</v>
      </c>
      <c r="M11" s="163">
        <v>43</v>
      </c>
      <c r="N11" s="163"/>
      <c r="O11" s="652">
        <f t="shared" si="1"/>
        <v>-18.867924528301888</v>
      </c>
      <c r="P11" s="651">
        <f t="shared" si="2"/>
        <v>1.079859367152185</v>
      </c>
      <c r="Q11" s="65" t="s">
        <v>176</v>
      </c>
      <c r="S11" s="162"/>
      <c r="T11" s="163"/>
      <c r="U11" s="99"/>
      <c r="V11" s="163"/>
      <c r="W11" s="102"/>
      <c r="X11" s="102"/>
      <c r="Y11" s="102"/>
    </row>
    <row r="12" spans="1:25" s="113" customFormat="1" ht="18.75">
      <c r="A12" s="100" t="s">
        <v>177</v>
      </c>
      <c r="B12" s="163">
        <v>111</v>
      </c>
      <c r="C12" s="163">
        <v>73</v>
      </c>
      <c r="D12" s="163">
        <v>130</v>
      </c>
      <c r="E12" s="163">
        <v>237</v>
      </c>
      <c r="F12" s="163">
        <v>220</v>
      </c>
      <c r="G12" s="163">
        <v>258</v>
      </c>
      <c r="H12" s="163">
        <v>174</v>
      </c>
      <c r="I12" s="163">
        <v>227</v>
      </c>
      <c r="J12" s="163">
        <v>306</v>
      </c>
      <c r="K12" s="163">
        <v>190</v>
      </c>
      <c r="L12" s="163">
        <v>236</v>
      </c>
      <c r="M12" s="163">
        <v>156</v>
      </c>
      <c r="N12" s="163"/>
      <c r="O12" s="652">
        <f t="shared" si="1"/>
        <v>-33.898305084745758</v>
      </c>
      <c r="P12" s="651">
        <f t="shared" si="2"/>
        <v>3.917629331993973</v>
      </c>
      <c r="Q12" s="65" t="s">
        <v>178</v>
      </c>
      <c r="S12" s="162"/>
      <c r="T12" s="163"/>
      <c r="U12" s="99"/>
      <c r="V12" s="163"/>
      <c r="W12" s="102"/>
      <c r="X12" s="102"/>
      <c r="Y12" s="102"/>
    </row>
    <row r="13" spans="1:25" s="113" customFormat="1" ht="18.75">
      <c r="A13" s="103" t="s">
        <v>179</v>
      </c>
      <c r="B13" s="164">
        <v>499</v>
      </c>
      <c r="C13" s="164">
        <v>642</v>
      </c>
      <c r="D13" s="164">
        <v>687</v>
      </c>
      <c r="E13" s="164">
        <v>653</v>
      </c>
      <c r="F13" s="164">
        <v>474</v>
      </c>
      <c r="G13" s="164">
        <v>417</v>
      </c>
      <c r="H13" s="164">
        <v>468</v>
      </c>
      <c r="I13" s="164">
        <v>421</v>
      </c>
      <c r="J13" s="164">
        <v>611</v>
      </c>
      <c r="K13" s="164">
        <v>518</v>
      </c>
      <c r="L13" s="164">
        <v>627</v>
      </c>
      <c r="M13" s="164">
        <v>464</v>
      </c>
      <c r="N13" s="164"/>
      <c r="O13" s="653">
        <f t="shared" si="1"/>
        <v>-25.996810207336523</v>
      </c>
      <c r="P13" s="654">
        <f t="shared" si="2"/>
        <v>11.652435961828226</v>
      </c>
      <c r="Q13" s="75" t="s">
        <v>180</v>
      </c>
      <c r="S13" s="162"/>
      <c r="T13" s="163"/>
      <c r="U13" s="99"/>
      <c r="V13" s="163"/>
      <c r="W13" s="102"/>
      <c r="X13" s="102"/>
      <c r="Y13" s="102"/>
    </row>
    <row r="14" spans="1:25">
      <c r="A14" s="79" t="s">
        <v>56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476" t="s">
        <v>57</v>
      </c>
      <c r="S14" s="162"/>
      <c r="T14" s="163"/>
      <c r="U14" s="99"/>
      <c r="V14" s="163"/>
      <c r="W14" s="3"/>
      <c r="X14" s="3"/>
      <c r="Y14" s="3"/>
    </row>
    <row r="15" spans="1:25">
      <c r="S15" s="162"/>
      <c r="T15" s="99"/>
      <c r="U15" s="99"/>
      <c r="V15" s="163"/>
      <c r="W15" s="3"/>
      <c r="X15" s="3"/>
      <c r="Y15" s="3"/>
    </row>
    <row r="16" spans="1:25">
      <c r="A16" s="106"/>
      <c r="S16" s="162"/>
      <c r="T16" s="99"/>
      <c r="U16" s="99"/>
      <c r="V16" s="163"/>
      <c r="W16" s="3"/>
      <c r="X16" s="3"/>
      <c r="Y16" s="3"/>
    </row>
    <row r="17" spans="1:25">
      <c r="S17" s="162"/>
      <c r="T17" s="99"/>
      <c r="U17" s="99"/>
      <c r="V17" s="163"/>
      <c r="W17" s="3"/>
      <c r="X17" s="3"/>
      <c r="Y17" s="3"/>
    </row>
    <row r="18" spans="1:25">
      <c r="S18" s="162"/>
      <c r="T18" s="99"/>
      <c r="U18" s="99"/>
      <c r="V18" s="3"/>
      <c r="W18" s="3"/>
      <c r="X18" s="3"/>
      <c r="Y18" s="3"/>
    </row>
    <row r="19" spans="1:25">
      <c r="T19" s="3"/>
      <c r="U19" s="3"/>
      <c r="V19" s="3"/>
      <c r="W19" s="3"/>
      <c r="X19" s="3"/>
      <c r="Y19" s="3"/>
    </row>
    <row r="20" spans="1:25">
      <c r="T20" s="3"/>
      <c r="U20" s="3"/>
      <c r="V20" s="3"/>
      <c r="W20" s="3"/>
      <c r="X20" s="3"/>
      <c r="Y20" s="3"/>
    </row>
    <row r="21" spans="1:25" ht="17.25">
      <c r="A21" s="81"/>
      <c r="B21" s="1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82"/>
      <c r="T21" s="3"/>
      <c r="U21" s="3"/>
      <c r="V21" s="3"/>
      <c r="W21" s="3"/>
      <c r="X21" s="3"/>
      <c r="Y21" s="3"/>
    </row>
    <row r="22" spans="1:25">
      <c r="T22" s="3"/>
      <c r="U22" s="3"/>
      <c r="V22" s="3"/>
      <c r="W22" s="3"/>
      <c r="X22" s="3"/>
      <c r="Y22" s="3"/>
    </row>
    <row r="23" spans="1:25">
      <c r="T23" s="3"/>
      <c r="U23" s="3"/>
      <c r="V23" s="3"/>
      <c r="W23" s="3"/>
      <c r="X23" s="3"/>
      <c r="Y23" s="3"/>
    </row>
  </sheetData>
  <mergeCells count="16">
    <mergeCell ref="I3:I5"/>
    <mergeCell ref="Q3:Q5"/>
    <mergeCell ref="A1:Q1"/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L3:L5"/>
    <mergeCell ref="M3:M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BC31"/>
  <sheetViews>
    <sheetView zoomScaleNormal="100" workbookViewId="0">
      <selection activeCell="U43" sqref="U43"/>
    </sheetView>
  </sheetViews>
  <sheetFormatPr defaultColWidth="9.140625" defaultRowHeight="15"/>
  <cols>
    <col min="1" max="1" width="14.5703125" style="1" customWidth="1"/>
    <col min="2" max="8" width="11.42578125" style="1" hidden="1" customWidth="1"/>
    <col min="9" max="13" width="11.42578125" style="1" customWidth="1"/>
    <col min="14" max="14" width="2.7109375" style="1" customWidth="1"/>
    <col min="15" max="15" width="20.5703125" style="1" customWidth="1"/>
    <col min="16" max="16" width="15" style="1" customWidth="1"/>
    <col min="17" max="17" width="20.28515625" style="1" customWidth="1"/>
    <col min="18" max="18" width="7.5703125" style="1" customWidth="1"/>
    <col min="19" max="19" width="9.140625" style="1"/>
    <col min="20" max="25" width="9.28515625" style="1" customWidth="1"/>
    <col min="26" max="26" width="11.140625" style="1" customWidth="1"/>
    <col min="27" max="16384" width="9.140625" style="1"/>
  </cols>
  <sheetData>
    <row r="1" spans="1:55" ht="21">
      <c r="A1" s="701" t="s">
        <v>608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</row>
    <row r="2" spans="1:55" ht="21.75" customHeight="1">
      <c r="A2" s="689" t="s">
        <v>607</v>
      </c>
      <c r="B2" s="689"/>
      <c r="C2" s="689"/>
      <c r="D2" s="689"/>
      <c r="E2" s="689"/>
      <c r="F2" s="689"/>
      <c r="G2" s="689"/>
      <c r="H2" s="689"/>
      <c r="I2" s="689"/>
      <c r="J2" s="690"/>
      <c r="K2" s="690"/>
      <c r="L2" s="691"/>
      <c r="M2" s="692"/>
      <c r="N2" s="689"/>
      <c r="O2" s="741"/>
      <c r="P2" s="741"/>
      <c r="Q2" s="689"/>
    </row>
    <row r="3" spans="1:55" ht="17.25">
      <c r="A3" s="734" t="s">
        <v>163</v>
      </c>
      <c r="B3" s="737">
        <v>2011</v>
      </c>
      <c r="C3" s="737">
        <v>2012</v>
      </c>
      <c r="D3" s="737">
        <v>2013</v>
      </c>
      <c r="E3" s="737">
        <v>2014</v>
      </c>
      <c r="F3" s="737">
        <v>2015</v>
      </c>
      <c r="G3" s="737">
        <v>2016</v>
      </c>
      <c r="H3" s="737">
        <v>2017</v>
      </c>
      <c r="I3" s="737">
        <v>2018</v>
      </c>
      <c r="J3" s="737">
        <v>2019</v>
      </c>
      <c r="K3" s="737">
        <v>2020</v>
      </c>
      <c r="L3" s="737">
        <v>2021</v>
      </c>
      <c r="M3" s="737">
        <v>2022</v>
      </c>
      <c r="N3" s="166"/>
      <c r="O3" s="516" t="s">
        <v>86</v>
      </c>
      <c r="P3" s="167">
        <v>2022</v>
      </c>
      <c r="Q3" s="723" t="s">
        <v>181</v>
      </c>
    </row>
    <row r="4" spans="1:55" ht="27" customHeight="1">
      <c r="A4" s="735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158"/>
      <c r="O4" s="159" t="s">
        <v>88</v>
      </c>
      <c r="P4" s="158" t="s">
        <v>164</v>
      </c>
      <c r="Q4" s="724"/>
      <c r="S4" s="3"/>
      <c r="T4" s="3"/>
      <c r="U4" s="3"/>
      <c r="V4" s="3"/>
    </row>
    <row r="5" spans="1:55" ht="25.5" customHeight="1">
      <c r="A5" s="736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161"/>
      <c r="O5" s="161" t="s">
        <v>589</v>
      </c>
      <c r="P5" s="161" t="s">
        <v>166</v>
      </c>
      <c r="Q5" s="740"/>
      <c r="S5" s="3"/>
      <c r="T5" s="3"/>
      <c r="U5" s="3"/>
      <c r="V5" s="3"/>
    </row>
    <row r="6" spans="1:55" s="172" customFormat="1" ht="18.75">
      <c r="A6" s="8" t="s">
        <v>4</v>
      </c>
      <c r="B6" s="168">
        <f t="shared" ref="B6:G6" si="0">B7+B14+B21</f>
        <v>1823</v>
      </c>
      <c r="C6" s="168">
        <f t="shared" si="0"/>
        <v>2534</v>
      </c>
      <c r="D6" s="169">
        <f t="shared" si="0"/>
        <v>3965</v>
      </c>
      <c r="E6" s="169">
        <f>E7+E14+E21</f>
        <v>3140</v>
      </c>
      <c r="F6" s="169">
        <f t="shared" si="0"/>
        <v>2079</v>
      </c>
      <c r="G6" s="169">
        <f t="shared" si="0"/>
        <v>2375</v>
      </c>
      <c r="H6" s="169">
        <f t="shared" ref="H6:M6" si="1">H7+H14+H21</f>
        <v>2038</v>
      </c>
      <c r="I6" s="169">
        <f t="shared" si="1"/>
        <v>2230</v>
      </c>
      <c r="J6" s="169">
        <f t="shared" si="1"/>
        <v>2188</v>
      </c>
      <c r="K6" s="169">
        <f t="shared" si="1"/>
        <v>1425</v>
      </c>
      <c r="L6" s="169">
        <f t="shared" si="1"/>
        <v>1440</v>
      </c>
      <c r="M6" s="169">
        <f t="shared" si="1"/>
        <v>1429</v>
      </c>
      <c r="N6" s="170"/>
      <c r="O6" s="655">
        <f>IFERROR(((M6-L6)/L6)*100,"-")</f>
        <v>-0.76388888888888884</v>
      </c>
      <c r="P6" s="656">
        <f>IFERROR((M6/$M$6*100),"-")</f>
        <v>100</v>
      </c>
      <c r="Q6" s="171" t="s">
        <v>129</v>
      </c>
      <c r="S6" s="173"/>
      <c r="T6" s="173"/>
      <c r="U6" s="173"/>
      <c r="V6" s="173"/>
    </row>
    <row r="7" spans="1:55" s="58" customFormat="1" ht="18.75">
      <c r="A7" s="8" t="s">
        <v>8</v>
      </c>
      <c r="B7" s="170">
        <f t="shared" ref="B7:L7" si="2">SUM(B8:B13)</f>
        <v>1618</v>
      </c>
      <c r="C7" s="170">
        <f t="shared" si="2"/>
        <v>2349</v>
      </c>
      <c r="D7" s="170">
        <f t="shared" si="2"/>
        <v>3444</v>
      </c>
      <c r="E7" s="170">
        <f t="shared" si="2"/>
        <v>2868</v>
      </c>
      <c r="F7" s="170">
        <f t="shared" si="2"/>
        <v>1912</v>
      </c>
      <c r="G7" s="170">
        <f t="shared" si="2"/>
        <v>2216</v>
      </c>
      <c r="H7" s="170">
        <f t="shared" si="2"/>
        <v>1857</v>
      </c>
      <c r="I7" s="170">
        <f t="shared" si="2"/>
        <v>2046</v>
      </c>
      <c r="J7" s="170">
        <f t="shared" si="2"/>
        <v>1966</v>
      </c>
      <c r="K7" s="170">
        <f t="shared" si="2"/>
        <v>1280</v>
      </c>
      <c r="L7" s="170">
        <f t="shared" si="2"/>
        <v>1296</v>
      </c>
      <c r="M7" s="170">
        <f>SUM(M8:M13)</f>
        <v>1289</v>
      </c>
      <c r="N7" s="170"/>
      <c r="O7" s="657">
        <f t="shared" ref="O7:O21" si="3">IFERROR(((M7-L7)/L7)*100,"-")</f>
        <v>-0.54012345679012341</v>
      </c>
      <c r="P7" s="658">
        <f>IFERROR((M7/$M$6*100),"-")</f>
        <v>90.202939118264524</v>
      </c>
      <c r="Q7" s="171" t="s">
        <v>182</v>
      </c>
      <c r="R7" s="170"/>
      <c r="S7" s="173"/>
      <c r="T7" s="173"/>
      <c r="U7" s="173"/>
      <c r="V7" s="173"/>
    </row>
    <row r="8" spans="1:55" ht="18.75">
      <c r="A8" s="100" t="s">
        <v>183</v>
      </c>
      <c r="B8" s="174">
        <v>660</v>
      </c>
      <c r="C8" s="174">
        <v>1374</v>
      </c>
      <c r="D8" s="174">
        <v>2139</v>
      </c>
      <c r="E8" s="174">
        <v>2036</v>
      </c>
      <c r="F8" s="174">
        <v>1145</v>
      </c>
      <c r="G8" s="174">
        <v>1281</v>
      </c>
      <c r="H8" s="174">
        <v>949</v>
      </c>
      <c r="I8" s="174">
        <v>718</v>
      </c>
      <c r="J8" s="174">
        <v>561</v>
      </c>
      <c r="K8" s="174">
        <v>174</v>
      </c>
      <c r="L8" s="174">
        <v>344</v>
      </c>
      <c r="M8" s="174">
        <v>142</v>
      </c>
      <c r="N8" s="174"/>
      <c r="O8" s="659">
        <f>IFERROR(((M8-L8)/L8)*100,"-")</f>
        <v>-58.720930232558146</v>
      </c>
      <c r="P8" s="652">
        <f t="shared" ref="P8:P21" si="4">IFERROR((M8/$M$6*100),"-")</f>
        <v>9.9370188943317004</v>
      </c>
      <c r="Q8" s="23" t="s">
        <v>184</v>
      </c>
      <c r="R8" s="174"/>
      <c r="S8" s="3"/>
      <c r="V8" s="3"/>
      <c r="BB8" s="8" t="s">
        <v>8</v>
      </c>
      <c r="BC8" s="3">
        <f>M7</f>
        <v>1289</v>
      </c>
    </row>
    <row r="9" spans="1:55" ht="18.75">
      <c r="A9" s="100" t="s">
        <v>185</v>
      </c>
      <c r="B9" s="174">
        <v>842</v>
      </c>
      <c r="C9" s="174">
        <v>809</v>
      </c>
      <c r="D9" s="174">
        <v>833</v>
      </c>
      <c r="E9" s="174">
        <v>597</v>
      </c>
      <c r="F9" s="174">
        <v>580</v>
      </c>
      <c r="G9" s="174">
        <v>550</v>
      </c>
      <c r="H9" s="174">
        <v>492</v>
      </c>
      <c r="I9" s="174">
        <v>918</v>
      </c>
      <c r="J9" s="174">
        <v>878</v>
      </c>
      <c r="K9" s="174">
        <v>590</v>
      </c>
      <c r="L9" s="174">
        <v>543</v>
      </c>
      <c r="M9" s="174">
        <v>632</v>
      </c>
      <c r="N9" s="174"/>
      <c r="O9" s="659">
        <f t="shared" si="3"/>
        <v>16.390423572744016</v>
      </c>
      <c r="P9" s="652">
        <f t="shared" si="4"/>
        <v>44.226731980405873</v>
      </c>
      <c r="Q9" s="23" t="s">
        <v>186</v>
      </c>
      <c r="R9" s="174"/>
      <c r="S9" s="3"/>
      <c r="V9" s="3"/>
      <c r="BB9" s="8" t="s">
        <v>194</v>
      </c>
      <c r="BC9" s="170">
        <f>M14</f>
        <v>138</v>
      </c>
    </row>
    <row r="10" spans="1:55" ht="22.5" customHeight="1">
      <c r="A10" s="100" t="s">
        <v>187</v>
      </c>
      <c r="B10" s="174" t="s">
        <v>128</v>
      </c>
      <c r="C10" s="174" t="s">
        <v>128</v>
      </c>
      <c r="D10" s="174">
        <v>2</v>
      </c>
      <c r="E10" s="174">
        <v>7</v>
      </c>
      <c r="F10" s="174">
        <v>2</v>
      </c>
      <c r="G10" s="174">
        <v>0</v>
      </c>
      <c r="H10" s="174" t="s">
        <v>128</v>
      </c>
      <c r="I10" s="174">
        <v>2</v>
      </c>
      <c r="J10" s="174">
        <v>1</v>
      </c>
      <c r="K10" s="174">
        <v>1</v>
      </c>
      <c r="L10" s="174" t="s">
        <v>128</v>
      </c>
      <c r="M10" s="174" t="s">
        <v>128</v>
      </c>
      <c r="N10" s="235"/>
      <c r="O10" s="235" t="s">
        <v>128</v>
      </c>
      <c r="P10" s="652" t="str">
        <f t="shared" si="4"/>
        <v>-</v>
      </c>
      <c r="Q10" s="23" t="s">
        <v>188</v>
      </c>
      <c r="R10" s="174"/>
      <c r="S10" s="3"/>
      <c r="V10" s="3"/>
      <c r="BB10" s="175" t="s">
        <v>196</v>
      </c>
      <c r="BC10" s="3">
        <f>M21</f>
        <v>2</v>
      </c>
    </row>
    <row r="11" spans="1:55" ht="18.75">
      <c r="A11" s="100" t="s">
        <v>189</v>
      </c>
      <c r="B11" s="174">
        <v>87</v>
      </c>
      <c r="C11" s="174">
        <v>106</v>
      </c>
      <c r="D11" s="174">
        <v>130</v>
      </c>
      <c r="E11" s="174">
        <v>98</v>
      </c>
      <c r="F11" s="174">
        <v>71</v>
      </c>
      <c r="G11" s="174">
        <v>122</v>
      </c>
      <c r="H11" s="174">
        <v>159</v>
      </c>
      <c r="I11" s="174">
        <v>146</v>
      </c>
      <c r="J11" s="174">
        <v>175</v>
      </c>
      <c r="K11" s="174">
        <v>132</v>
      </c>
      <c r="L11" s="174">
        <v>102</v>
      </c>
      <c r="M11" s="174">
        <v>91</v>
      </c>
      <c r="N11" s="174"/>
      <c r="O11" s="659">
        <f t="shared" si="3"/>
        <v>-10.784313725490197</v>
      </c>
      <c r="P11" s="652">
        <f t="shared" si="4"/>
        <v>6.3680895731280618</v>
      </c>
      <c r="Q11" s="23" t="s">
        <v>190</v>
      </c>
      <c r="R11" s="174"/>
      <c r="S11" s="3"/>
      <c r="T11" s="3"/>
      <c r="U11" s="3"/>
      <c r="V11" s="3"/>
    </row>
    <row r="12" spans="1:55" ht="18.75">
      <c r="A12" s="100" t="s">
        <v>191</v>
      </c>
      <c r="B12" s="174">
        <v>29</v>
      </c>
      <c r="C12" s="174">
        <v>60</v>
      </c>
      <c r="D12" s="174">
        <v>38</v>
      </c>
      <c r="E12" s="174">
        <v>27</v>
      </c>
      <c r="F12" s="174">
        <v>78</v>
      </c>
      <c r="G12" s="174">
        <v>184</v>
      </c>
      <c r="H12" s="174">
        <v>210</v>
      </c>
      <c r="I12" s="174">
        <v>207</v>
      </c>
      <c r="J12" s="174">
        <v>305</v>
      </c>
      <c r="K12" s="174">
        <v>334</v>
      </c>
      <c r="L12" s="174">
        <v>277</v>
      </c>
      <c r="M12" s="174">
        <v>400</v>
      </c>
      <c r="N12" s="174"/>
      <c r="O12" s="659">
        <f t="shared" si="3"/>
        <v>44.404332129963898</v>
      </c>
      <c r="P12" s="652">
        <f t="shared" si="4"/>
        <v>27.991602519244225</v>
      </c>
      <c r="Q12" s="23" t="s">
        <v>192</v>
      </c>
      <c r="R12" s="174"/>
      <c r="S12" s="3"/>
      <c r="T12" s="3"/>
      <c r="U12" s="3"/>
      <c r="V12" s="3"/>
    </row>
    <row r="13" spans="1:55" ht="18.75">
      <c r="A13" s="100" t="s">
        <v>193</v>
      </c>
      <c r="B13" s="174" t="s">
        <v>128</v>
      </c>
      <c r="C13" s="174" t="s">
        <v>128</v>
      </c>
      <c r="D13" s="174">
        <v>302</v>
      </c>
      <c r="E13" s="174">
        <v>103</v>
      </c>
      <c r="F13" s="174">
        <v>36</v>
      </c>
      <c r="G13" s="174">
        <v>79</v>
      </c>
      <c r="H13" s="174">
        <v>47</v>
      </c>
      <c r="I13" s="174">
        <v>55</v>
      </c>
      <c r="J13" s="174">
        <v>46</v>
      </c>
      <c r="K13" s="174">
        <v>49</v>
      </c>
      <c r="L13" s="174">
        <v>30</v>
      </c>
      <c r="M13" s="174">
        <v>24</v>
      </c>
      <c r="N13" s="174"/>
      <c r="O13" s="659">
        <f t="shared" si="3"/>
        <v>-20</v>
      </c>
      <c r="P13" s="652">
        <f t="shared" si="4"/>
        <v>1.6794961511546536</v>
      </c>
      <c r="Q13" s="32" t="s">
        <v>33</v>
      </c>
      <c r="R13" s="174"/>
      <c r="S13" s="3"/>
      <c r="T13" s="3"/>
      <c r="U13" s="3"/>
      <c r="V13" s="3"/>
    </row>
    <row r="14" spans="1:55" s="58" customFormat="1" ht="18.75">
      <c r="A14" s="8" t="s">
        <v>194</v>
      </c>
      <c r="B14" s="170">
        <f t="shared" ref="B14:J14" si="5">SUM(B15:B20)</f>
        <v>182</v>
      </c>
      <c r="C14" s="170">
        <f t="shared" si="5"/>
        <v>166</v>
      </c>
      <c r="D14" s="170">
        <f t="shared" si="5"/>
        <v>502</v>
      </c>
      <c r="E14" s="170">
        <f>SUM(E15:E20)</f>
        <v>262</v>
      </c>
      <c r="F14" s="170">
        <f t="shared" si="5"/>
        <v>162</v>
      </c>
      <c r="G14" s="170">
        <f t="shared" si="5"/>
        <v>151</v>
      </c>
      <c r="H14" s="170">
        <f t="shared" si="5"/>
        <v>168</v>
      </c>
      <c r="I14" s="170">
        <f t="shared" si="5"/>
        <v>178</v>
      </c>
      <c r="J14" s="170">
        <f t="shared" si="5"/>
        <v>216</v>
      </c>
      <c r="K14" s="170">
        <f>SUM(K15:K20)</f>
        <v>141</v>
      </c>
      <c r="L14" s="170">
        <f>SUM(L15:L20)</f>
        <v>143</v>
      </c>
      <c r="M14" s="170">
        <f>SUM(M15:M20)</f>
        <v>138</v>
      </c>
      <c r="N14" s="170"/>
      <c r="O14" s="657">
        <f t="shared" si="3"/>
        <v>-3.4965034965034967</v>
      </c>
      <c r="P14" s="658">
        <f t="shared" si="4"/>
        <v>9.6571028691392584</v>
      </c>
      <c r="Q14" s="171" t="s">
        <v>195</v>
      </c>
      <c r="R14" s="170"/>
      <c r="S14" s="173"/>
      <c r="T14" s="173"/>
      <c r="U14" s="173"/>
      <c r="V14" s="173"/>
    </row>
    <row r="15" spans="1:55" ht="18.75">
      <c r="A15" s="100" t="s">
        <v>183</v>
      </c>
      <c r="B15" s="174">
        <v>65</v>
      </c>
      <c r="C15" s="174">
        <v>71</v>
      </c>
      <c r="D15" s="174">
        <v>75</v>
      </c>
      <c r="E15" s="174">
        <v>62</v>
      </c>
      <c r="F15" s="174">
        <v>63</v>
      </c>
      <c r="G15" s="174">
        <v>48</v>
      </c>
      <c r="H15" s="174">
        <v>59</v>
      </c>
      <c r="I15" s="174">
        <v>46</v>
      </c>
      <c r="J15" s="174">
        <v>32</v>
      </c>
      <c r="K15" s="174">
        <v>10</v>
      </c>
      <c r="L15" s="174">
        <v>16</v>
      </c>
      <c r="M15" s="174">
        <v>6</v>
      </c>
      <c r="N15" s="174"/>
      <c r="O15" s="659">
        <f t="shared" si="3"/>
        <v>-62.5</v>
      </c>
      <c r="P15" s="652">
        <f t="shared" si="4"/>
        <v>0.41987403778866339</v>
      </c>
      <c r="Q15" s="23" t="s">
        <v>184</v>
      </c>
      <c r="R15" s="174"/>
      <c r="S15" s="3"/>
      <c r="T15" s="3"/>
      <c r="U15" s="3"/>
      <c r="V15" s="3"/>
    </row>
    <row r="16" spans="1:55" ht="18.75">
      <c r="A16" s="100" t="s">
        <v>185</v>
      </c>
      <c r="B16" s="174">
        <v>96</v>
      </c>
      <c r="C16" s="174">
        <v>55</v>
      </c>
      <c r="D16" s="174">
        <v>359</v>
      </c>
      <c r="E16" s="174">
        <v>170</v>
      </c>
      <c r="F16" s="174">
        <v>57</v>
      </c>
      <c r="G16" s="174">
        <v>55</v>
      </c>
      <c r="H16" s="174">
        <v>70</v>
      </c>
      <c r="I16" s="174">
        <v>83</v>
      </c>
      <c r="J16" s="174">
        <v>123</v>
      </c>
      <c r="K16" s="174">
        <v>54</v>
      </c>
      <c r="L16" s="174">
        <v>62</v>
      </c>
      <c r="M16" s="174">
        <v>72</v>
      </c>
      <c r="N16" s="174"/>
      <c r="O16" s="659">
        <f t="shared" si="3"/>
        <v>16.129032258064516</v>
      </c>
      <c r="P16" s="652">
        <f t="shared" si="4"/>
        <v>5.0384884534639607</v>
      </c>
      <c r="Q16" s="23" t="s">
        <v>186</v>
      </c>
      <c r="R16" s="174"/>
      <c r="S16" s="3"/>
      <c r="T16" s="3"/>
      <c r="U16" s="3"/>
      <c r="V16" s="3"/>
    </row>
    <row r="17" spans="1:23" ht="18.75">
      <c r="A17" s="100" t="s">
        <v>187</v>
      </c>
      <c r="B17" s="174">
        <v>8</v>
      </c>
      <c r="C17" s="174">
        <v>17</v>
      </c>
      <c r="D17" s="174">
        <v>17</v>
      </c>
      <c r="E17" s="174">
        <v>13</v>
      </c>
      <c r="F17" s="174">
        <v>13</v>
      </c>
      <c r="G17" s="174">
        <v>15</v>
      </c>
      <c r="H17" s="174">
        <v>6</v>
      </c>
      <c r="I17" s="174">
        <v>9</v>
      </c>
      <c r="J17" s="174">
        <v>11</v>
      </c>
      <c r="K17" s="174">
        <v>25</v>
      </c>
      <c r="L17" s="174">
        <v>1</v>
      </c>
      <c r="M17" s="174">
        <v>4</v>
      </c>
      <c r="N17" s="174"/>
      <c r="O17" s="659">
        <f t="shared" si="3"/>
        <v>300</v>
      </c>
      <c r="P17" s="652">
        <f t="shared" si="4"/>
        <v>0.27991602519244224</v>
      </c>
      <c r="Q17" s="23" t="s">
        <v>188</v>
      </c>
      <c r="R17" s="174"/>
      <c r="S17" s="3"/>
      <c r="T17" s="3"/>
      <c r="U17" s="3"/>
      <c r="V17" s="3"/>
    </row>
    <row r="18" spans="1:23" ht="18.75">
      <c r="A18" s="100" t="s">
        <v>189</v>
      </c>
      <c r="B18" s="174">
        <v>7</v>
      </c>
      <c r="C18" s="174">
        <v>11</v>
      </c>
      <c r="D18" s="174">
        <v>11</v>
      </c>
      <c r="E18" s="174">
        <v>3</v>
      </c>
      <c r="F18" s="174">
        <v>9</v>
      </c>
      <c r="G18" s="174">
        <v>6</v>
      </c>
      <c r="H18" s="174">
        <v>6</v>
      </c>
      <c r="I18" s="174">
        <v>7</v>
      </c>
      <c r="J18" s="174">
        <v>7</v>
      </c>
      <c r="K18" s="174">
        <v>4</v>
      </c>
      <c r="L18" s="174">
        <v>2</v>
      </c>
      <c r="M18" s="174">
        <v>4</v>
      </c>
      <c r="N18" s="174"/>
      <c r="O18" s="659">
        <f t="shared" si="3"/>
        <v>100</v>
      </c>
      <c r="P18" s="652">
        <f t="shared" si="4"/>
        <v>0.27991602519244224</v>
      </c>
      <c r="Q18" s="23" t="s">
        <v>190</v>
      </c>
      <c r="R18" s="174"/>
      <c r="S18" s="3"/>
      <c r="T18" s="3"/>
      <c r="U18" s="3"/>
      <c r="V18" s="3"/>
    </row>
    <row r="19" spans="1:23" ht="18.75">
      <c r="A19" s="100" t="s">
        <v>191</v>
      </c>
      <c r="B19" s="174">
        <v>4</v>
      </c>
      <c r="C19" s="174">
        <v>12</v>
      </c>
      <c r="D19" s="174">
        <v>6</v>
      </c>
      <c r="E19" s="174">
        <v>3</v>
      </c>
      <c r="F19" s="174">
        <v>13</v>
      </c>
      <c r="G19" s="174">
        <v>23</v>
      </c>
      <c r="H19" s="174">
        <v>26</v>
      </c>
      <c r="I19" s="174">
        <v>29</v>
      </c>
      <c r="J19" s="174">
        <v>41</v>
      </c>
      <c r="K19" s="174">
        <v>38</v>
      </c>
      <c r="L19" s="174">
        <v>48</v>
      </c>
      <c r="M19" s="174">
        <v>44</v>
      </c>
      <c r="N19" s="174"/>
      <c r="O19" s="659">
        <f t="shared" si="3"/>
        <v>-8.3333333333333321</v>
      </c>
      <c r="P19" s="652">
        <f t="shared" si="4"/>
        <v>3.0790762771168647</v>
      </c>
      <c r="Q19" s="23" t="s">
        <v>192</v>
      </c>
      <c r="R19" s="174"/>
      <c r="S19" s="3"/>
      <c r="T19" s="3"/>
      <c r="U19" s="3"/>
      <c r="V19" s="3"/>
    </row>
    <row r="20" spans="1:23" ht="18.75">
      <c r="A20" s="100" t="s">
        <v>11</v>
      </c>
      <c r="B20" s="174">
        <v>2</v>
      </c>
      <c r="C20" s="174">
        <v>0</v>
      </c>
      <c r="D20" s="174">
        <v>34</v>
      </c>
      <c r="E20" s="174">
        <v>11</v>
      </c>
      <c r="F20" s="174">
        <v>7</v>
      </c>
      <c r="G20" s="174">
        <v>4</v>
      </c>
      <c r="H20" s="174">
        <v>1</v>
      </c>
      <c r="I20" s="174">
        <v>4</v>
      </c>
      <c r="J20" s="174">
        <v>2</v>
      </c>
      <c r="K20" s="174">
        <v>10</v>
      </c>
      <c r="L20" s="174">
        <v>14</v>
      </c>
      <c r="M20" s="174">
        <v>8</v>
      </c>
      <c r="N20" s="174"/>
      <c r="O20" s="659">
        <f t="shared" si="3"/>
        <v>-42.857142857142854</v>
      </c>
      <c r="P20" s="652">
        <f t="shared" si="4"/>
        <v>0.55983205038488448</v>
      </c>
      <c r="Q20" s="32" t="s">
        <v>33</v>
      </c>
      <c r="R20" s="174"/>
      <c r="S20" s="3"/>
      <c r="T20" s="3"/>
      <c r="U20" s="3"/>
      <c r="V20" s="3"/>
    </row>
    <row r="21" spans="1:23" s="172" customFormat="1" ht="38.25">
      <c r="A21" s="175" t="s">
        <v>196</v>
      </c>
      <c r="B21" s="176">
        <v>23</v>
      </c>
      <c r="C21" s="176">
        <v>19</v>
      </c>
      <c r="D21" s="176">
        <v>19</v>
      </c>
      <c r="E21" s="176">
        <v>10</v>
      </c>
      <c r="F21" s="176">
        <v>5</v>
      </c>
      <c r="G21" s="176">
        <v>8</v>
      </c>
      <c r="H21" s="176">
        <v>13</v>
      </c>
      <c r="I21" s="176">
        <v>6</v>
      </c>
      <c r="J21" s="176">
        <v>6</v>
      </c>
      <c r="K21" s="176">
        <v>4</v>
      </c>
      <c r="L21" s="176">
        <v>1</v>
      </c>
      <c r="M21" s="176">
        <v>2</v>
      </c>
      <c r="N21" s="177"/>
      <c r="O21" s="660">
        <f t="shared" si="3"/>
        <v>100</v>
      </c>
      <c r="P21" s="661">
        <f t="shared" si="4"/>
        <v>0.13995801259622112</v>
      </c>
      <c r="Q21" s="557" t="s">
        <v>197</v>
      </c>
      <c r="R21" s="170"/>
      <c r="S21" s="173"/>
      <c r="T21" s="173"/>
      <c r="U21" s="173"/>
    </row>
    <row r="22" spans="1:23" ht="15.6" customHeight="1">
      <c r="A22" s="79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65"/>
      <c r="Q22" s="476" t="s">
        <v>57</v>
      </c>
      <c r="S22" s="3"/>
      <c r="T22" s="3"/>
      <c r="U22" s="3"/>
      <c r="V22" s="3"/>
    </row>
    <row r="23" spans="1:23" ht="25.5" customHeight="1">
      <c r="A23" s="106"/>
      <c r="S23" s="3"/>
      <c r="T23" s="3"/>
      <c r="U23" s="3"/>
      <c r="V23" s="3"/>
    </row>
    <row r="24" spans="1:23">
      <c r="S24" s="3"/>
      <c r="T24" s="3"/>
      <c r="U24" s="3"/>
      <c r="V24" s="3"/>
    </row>
    <row r="25" spans="1:23">
      <c r="S25" s="3"/>
      <c r="T25" s="3"/>
      <c r="U25" s="3"/>
      <c r="V25" s="3"/>
    </row>
    <row r="26" spans="1:23">
      <c r="S26" s="3"/>
      <c r="T26" s="3"/>
      <c r="U26" s="3"/>
      <c r="V26" s="3"/>
    </row>
    <row r="27" spans="1:23">
      <c r="S27" s="3"/>
      <c r="T27" s="3"/>
      <c r="U27" s="3"/>
      <c r="V27" s="3"/>
    </row>
    <row r="28" spans="1:23" ht="17.25">
      <c r="A28" s="8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7"/>
      <c r="P28" s="37"/>
      <c r="Q28" s="82"/>
      <c r="S28" s="3"/>
      <c r="T28" s="3"/>
      <c r="U28" s="3"/>
      <c r="V28" s="3"/>
    </row>
    <row r="29" spans="1:23">
      <c r="S29" s="3"/>
      <c r="T29" s="3"/>
      <c r="U29" s="8"/>
      <c r="V29" s="170"/>
      <c r="W29" s="178"/>
    </row>
    <row r="30" spans="1:23">
      <c r="S30" s="3"/>
      <c r="T30" s="3"/>
      <c r="U30" s="8"/>
      <c r="V30" s="170"/>
      <c r="W30" s="178"/>
    </row>
    <row r="31" spans="1:23">
      <c r="U31" s="8"/>
      <c r="V31" s="170"/>
      <c r="W31" s="178"/>
    </row>
  </sheetData>
  <mergeCells count="16">
    <mergeCell ref="I3:I5"/>
    <mergeCell ref="Q3:Q5"/>
    <mergeCell ref="A1:Q1"/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L3:L5"/>
    <mergeCell ref="M3:M5"/>
  </mergeCells>
  <pageMargins left="0.7" right="0.7" top="0.75" bottom="0.75" header="0.3" footer="0.3"/>
  <pageSetup paperSize="9" orientation="portrait" horizontalDpi="4294967295" verticalDpi="4294967295" r:id="rId1"/>
  <ignoredErrors>
    <ignoredError sqref="N14 G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Y32"/>
  <sheetViews>
    <sheetView zoomScale="130" zoomScaleNormal="130" workbookViewId="0">
      <selection activeCell="G4" sqref="G4:J4"/>
    </sheetView>
  </sheetViews>
  <sheetFormatPr defaultColWidth="9.140625" defaultRowHeight="15"/>
  <cols>
    <col min="1" max="1" width="13.5703125" style="1" customWidth="1"/>
    <col min="2" max="5" width="10.85546875" style="1" hidden="1" customWidth="1"/>
    <col min="6" max="6" width="13.85546875" style="1" hidden="1" customWidth="1"/>
    <col min="7" max="15" width="11.28515625" style="1" customWidth="1"/>
    <col min="16" max="16" width="15.5703125" style="1" customWidth="1"/>
    <col min="17" max="17" width="6.7109375" style="1" customWidth="1"/>
    <col min="18" max="16384" width="9.140625" style="1"/>
  </cols>
  <sheetData>
    <row r="1" spans="1:17" ht="21">
      <c r="A1" s="742" t="s">
        <v>610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</row>
    <row r="2" spans="1:17" ht="17.25" customHeight="1">
      <c r="A2" s="743" t="s">
        <v>609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179"/>
    </row>
    <row r="3" spans="1:17" ht="6" hidden="1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179"/>
    </row>
    <row r="4" spans="1:17" ht="18.75">
      <c r="A4" s="744" t="s">
        <v>198</v>
      </c>
      <c r="B4" s="180"/>
      <c r="C4" s="181"/>
      <c r="D4" s="181"/>
      <c r="E4" s="180"/>
      <c r="F4" s="180"/>
      <c r="G4" s="748" t="s">
        <v>479</v>
      </c>
      <c r="H4" s="748"/>
      <c r="I4" s="748"/>
      <c r="J4" s="748"/>
      <c r="K4" s="749" t="s">
        <v>199</v>
      </c>
      <c r="L4" s="749"/>
      <c r="M4" s="749"/>
      <c r="N4" s="749"/>
      <c r="O4" s="749"/>
      <c r="P4" s="746" t="s">
        <v>200</v>
      </c>
      <c r="Q4" s="182"/>
    </row>
    <row r="5" spans="1:17" ht="23.25" customHeight="1">
      <c r="A5" s="745"/>
      <c r="B5" s="183">
        <v>2009</v>
      </c>
      <c r="C5" s="183">
        <v>2010</v>
      </c>
      <c r="D5" s="183">
        <v>2011</v>
      </c>
      <c r="E5" s="183">
        <v>2012</v>
      </c>
      <c r="F5" s="183">
        <v>2013</v>
      </c>
      <c r="G5" s="183">
        <v>2014</v>
      </c>
      <c r="H5" s="183">
        <v>2015</v>
      </c>
      <c r="I5" s="183">
        <v>2016</v>
      </c>
      <c r="J5" s="183">
        <v>2017</v>
      </c>
      <c r="K5" s="183">
        <v>2018</v>
      </c>
      <c r="L5" s="183">
        <v>2019</v>
      </c>
      <c r="M5" s="183">
        <v>2020</v>
      </c>
      <c r="N5" s="183">
        <v>2021</v>
      </c>
      <c r="O5" s="183">
        <v>2022</v>
      </c>
      <c r="P5" s="747"/>
    </row>
    <row r="6" spans="1:17" ht="25.5" customHeight="1">
      <c r="A6" s="184" t="s">
        <v>4</v>
      </c>
      <c r="B6" s="185">
        <f t="shared" ref="B6:K6" si="0">SUM(B7:B15)</f>
        <v>5627.6266999999998</v>
      </c>
      <c r="C6" s="185">
        <f t="shared" si="0"/>
        <v>3737.2701000000002</v>
      </c>
      <c r="D6" s="186">
        <f t="shared" si="0"/>
        <v>10180.494439999999</v>
      </c>
      <c r="E6" s="186">
        <f t="shared" si="0"/>
        <v>26936.360290000001</v>
      </c>
      <c r="F6" s="186">
        <f t="shared" si="0"/>
        <v>10288.645349999999</v>
      </c>
      <c r="G6" s="186">
        <f t="shared" si="0"/>
        <v>26925.248299999999</v>
      </c>
      <c r="H6" s="186">
        <f t="shared" si="0"/>
        <v>7901</v>
      </c>
      <c r="I6" s="186">
        <f t="shared" si="0"/>
        <v>114278.9142</v>
      </c>
      <c r="J6" s="186">
        <f t="shared" si="0"/>
        <v>65503.018799999998</v>
      </c>
      <c r="K6" s="186">
        <f t="shared" si="0"/>
        <v>104661.29379999994</v>
      </c>
      <c r="L6" s="186">
        <f>SUM(L7:L14)</f>
        <v>408255.53896000207</v>
      </c>
      <c r="M6" s="186">
        <f>SUM(M7:M14)</f>
        <v>148265.30670000025</v>
      </c>
      <c r="N6" s="186">
        <f>SUM(N7:N14)</f>
        <v>463357.12455000001</v>
      </c>
      <c r="O6" s="186">
        <f>SUM(O7:O14)</f>
        <v>216614.0007</v>
      </c>
      <c r="P6" s="454" t="s">
        <v>129</v>
      </c>
    </row>
    <row r="7" spans="1:17" ht="15" hidden="1" customHeight="1">
      <c r="A7" s="187" t="s">
        <v>201</v>
      </c>
      <c r="B7" s="188">
        <v>1350.5146999999999</v>
      </c>
      <c r="C7" s="188">
        <v>1754.8649</v>
      </c>
      <c r="D7" s="189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 t="s">
        <v>128</v>
      </c>
      <c r="K7" s="189" t="s">
        <v>128</v>
      </c>
      <c r="L7" s="189" t="s">
        <v>128</v>
      </c>
      <c r="M7" s="189" t="s">
        <v>128</v>
      </c>
      <c r="N7" s="189"/>
      <c r="O7" s="189"/>
      <c r="P7" s="190" t="s">
        <v>202</v>
      </c>
    </row>
    <row r="8" spans="1:17" ht="15" customHeight="1">
      <c r="A8" s="191" t="s">
        <v>203</v>
      </c>
      <c r="B8" s="188">
        <v>0</v>
      </c>
      <c r="C8" s="188">
        <v>0</v>
      </c>
      <c r="D8" s="189">
        <v>5154.4753999999994</v>
      </c>
      <c r="E8" s="189">
        <v>10107.0682</v>
      </c>
      <c r="F8" s="189">
        <v>8869.9667499999996</v>
      </c>
      <c r="G8" s="189">
        <v>21947.937300000001</v>
      </c>
      <c r="H8" s="189">
        <v>2359</v>
      </c>
      <c r="I8" s="189">
        <v>46885.842600000004</v>
      </c>
      <c r="J8" s="189">
        <v>17064.1921</v>
      </c>
      <c r="K8" s="189">
        <v>75799.18469999994</v>
      </c>
      <c r="L8" s="189">
        <v>221508.68388000206</v>
      </c>
      <c r="M8" s="189">
        <v>132964.03650000022</v>
      </c>
      <c r="N8" s="189">
        <v>409944.88545</v>
      </c>
      <c r="O8" s="189">
        <v>107321.61</v>
      </c>
      <c r="P8" s="190" t="s">
        <v>204</v>
      </c>
    </row>
    <row r="9" spans="1:17" ht="15" customHeight="1">
      <c r="A9" s="191" t="s">
        <v>205</v>
      </c>
      <c r="B9" s="1">
        <v>3739.5270999999998</v>
      </c>
      <c r="C9" s="1">
        <v>1957.8159000000001</v>
      </c>
      <c r="D9" s="1">
        <v>5026.0190400000001</v>
      </c>
      <c r="E9" s="1">
        <v>16821.554290000004</v>
      </c>
      <c r="F9" s="1">
        <v>1418.6786</v>
      </c>
      <c r="G9" s="189">
        <v>4977.3109999999997</v>
      </c>
      <c r="H9" s="189">
        <v>5542</v>
      </c>
      <c r="I9" s="189">
        <v>67393.071599999996</v>
      </c>
      <c r="J9" s="189">
        <v>48438.826699999998</v>
      </c>
      <c r="K9" s="189">
        <v>28862.109100000005</v>
      </c>
      <c r="L9" s="189">
        <v>146538.08030000003</v>
      </c>
      <c r="M9" s="189">
        <v>14409.403600000011</v>
      </c>
      <c r="N9" s="189">
        <v>13745.461599999995</v>
      </c>
      <c r="O9" s="189">
        <v>50794.7644</v>
      </c>
      <c r="P9" s="190" t="s">
        <v>206</v>
      </c>
    </row>
    <row r="10" spans="1:17" ht="15" customHeight="1">
      <c r="A10" s="191" t="s">
        <v>480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189">
        <v>31034.909600000014</v>
      </c>
      <c r="M10" s="189">
        <v>891.86660000000018</v>
      </c>
      <c r="N10" s="189">
        <v>31505.142199999995</v>
      </c>
      <c r="O10" s="189">
        <v>16244.001099999999</v>
      </c>
      <c r="P10" s="190" t="s">
        <v>481</v>
      </c>
    </row>
    <row r="11" spans="1:17" ht="15" hidden="1" customHeight="1">
      <c r="A11" s="191" t="s">
        <v>565</v>
      </c>
      <c r="G11" s="445"/>
      <c r="H11" s="445"/>
      <c r="I11" s="445"/>
      <c r="J11" s="445"/>
      <c r="K11" s="445"/>
      <c r="L11" s="189"/>
      <c r="M11" s="189"/>
      <c r="N11" s="189"/>
      <c r="O11" s="189"/>
      <c r="P11" s="190"/>
    </row>
    <row r="12" spans="1:17" ht="18" hidden="1" customHeight="1">
      <c r="A12" s="191" t="s">
        <v>566</v>
      </c>
      <c r="G12" s="445"/>
      <c r="H12" s="445"/>
      <c r="I12" s="445"/>
      <c r="J12" s="445"/>
      <c r="K12" s="445"/>
      <c r="L12" s="189"/>
      <c r="M12" s="189"/>
      <c r="N12" s="189"/>
      <c r="O12" s="189"/>
      <c r="P12" s="190"/>
    </row>
    <row r="13" spans="1:17" ht="18" hidden="1" customHeight="1">
      <c r="A13" s="191" t="s">
        <v>567</v>
      </c>
      <c r="G13" s="445"/>
      <c r="H13" s="445"/>
      <c r="I13" s="445"/>
      <c r="J13" s="445"/>
      <c r="K13" s="445"/>
      <c r="L13" s="189"/>
      <c r="M13" s="189"/>
      <c r="N13" s="189"/>
      <c r="O13" s="189"/>
      <c r="P13" s="190"/>
    </row>
    <row r="14" spans="1:17" ht="15" customHeight="1">
      <c r="A14" s="192" t="s">
        <v>11</v>
      </c>
      <c r="B14" s="42"/>
      <c r="C14" s="42"/>
      <c r="D14" s="42"/>
      <c r="E14" s="42"/>
      <c r="F14" s="42"/>
      <c r="G14" s="577">
        <v>0</v>
      </c>
      <c r="H14" s="577">
        <v>0</v>
      </c>
      <c r="I14" s="577">
        <v>0</v>
      </c>
      <c r="J14" s="577">
        <v>0</v>
      </c>
      <c r="K14" s="577">
        <v>0</v>
      </c>
      <c r="L14" s="193">
        <v>9173.8651799999898</v>
      </c>
      <c r="M14" s="193" t="s">
        <v>128</v>
      </c>
      <c r="N14" s="193">
        <v>8161.6353000000008</v>
      </c>
      <c r="O14" s="193">
        <v>42253.625200000002</v>
      </c>
      <c r="P14" s="195" t="s">
        <v>33</v>
      </c>
    </row>
    <row r="15" spans="1:17" ht="15" hidden="1" customHeight="1">
      <c r="A15" s="192" t="s">
        <v>207</v>
      </c>
      <c r="B15" s="193">
        <v>537.58489999999995</v>
      </c>
      <c r="C15" s="193">
        <v>24.589300000000001</v>
      </c>
      <c r="D15" s="194">
        <v>0</v>
      </c>
      <c r="E15" s="194">
        <v>7.7378</v>
      </c>
      <c r="F15" s="194">
        <v>0</v>
      </c>
      <c r="G15" s="194">
        <v>0</v>
      </c>
      <c r="H15" s="194">
        <v>0</v>
      </c>
      <c r="I15" s="194">
        <v>0</v>
      </c>
      <c r="J15" s="194" t="s">
        <v>128</v>
      </c>
      <c r="K15" s="194" t="s">
        <v>128</v>
      </c>
      <c r="L15" s="194" t="s">
        <v>128</v>
      </c>
      <c r="M15" s="193" t="s">
        <v>128</v>
      </c>
      <c r="N15" s="194"/>
      <c r="O15" s="194"/>
      <c r="P15" s="195" t="s">
        <v>208</v>
      </c>
    </row>
    <row r="16" spans="1:17" s="199" customFormat="1" ht="17.25">
      <c r="A16" s="201" t="s">
        <v>56</v>
      </c>
      <c r="B16" s="152"/>
      <c r="C16" s="196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202" t="s">
        <v>162</v>
      </c>
    </row>
    <row r="17" spans="1:25">
      <c r="A17" s="200"/>
      <c r="B17" s="200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25">
      <c r="A18" s="200"/>
      <c r="B18" s="200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25">
      <c r="A19" s="200"/>
      <c r="B19" s="200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Y19" s="156"/>
    </row>
    <row r="20" spans="1:25">
      <c r="A20" s="200"/>
      <c r="B20" s="200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25">
      <c r="A21" s="200"/>
      <c r="B21" s="200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7" spans="1:25">
      <c r="Q27" s="139"/>
    </row>
    <row r="32" spans="1:25">
      <c r="J32" s="139"/>
      <c r="K32" s="139"/>
      <c r="L32" s="139"/>
      <c r="M32" s="139"/>
      <c r="N32" s="139"/>
      <c r="O32" s="139"/>
    </row>
  </sheetData>
  <mergeCells count="6">
    <mergeCell ref="A1:P1"/>
    <mergeCell ref="A2:P2"/>
    <mergeCell ref="A4:A5"/>
    <mergeCell ref="P4:P5"/>
    <mergeCell ref="G4:J4"/>
    <mergeCell ref="K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</vt:i4>
      </vt:variant>
    </vt:vector>
  </HeadingPairs>
  <TitlesOfParts>
    <vt:vector size="34" baseType="lpstr"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8.19</vt:lpstr>
      <vt:lpstr>8.20</vt:lpstr>
      <vt:lpstr>8.21</vt:lpstr>
      <vt:lpstr>8.22</vt:lpstr>
      <vt:lpstr>8.23</vt:lpstr>
      <vt:lpstr>8.24</vt:lpstr>
      <vt:lpstr>8.25</vt:lpstr>
      <vt:lpstr>8.26</vt:lpstr>
      <vt:lpstr>8.27</vt:lpstr>
      <vt:lpstr>2.28</vt:lpstr>
      <vt:lpstr>2.29</vt:lpstr>
      <vt:lpstr>'8.1'!Print_Area</vt:lpstr>
      <vt:lpstr>'8.10'!Print_Area</vt:lpstr>
      <vt:lpstr>'8.21'!Print_Area</vt:lpstr>
      <vt:lpstr>'8.22'!Print_Area</vt:lpstr>
      <vt:lpstr>'8.27'!Print_Area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dcterms:created xsi:type="dcterms:W3CDTF">2019-06-30T04:22:49Z</dcterms:created>
  <dcterms:modified xsi:type="dcterms:W3CDTF">2023-09-17T05:23:34Z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2023-07-17T04:33:18Z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75c82633-bac2-4eeb-a472-e92fb7a90b9f</vt:lpwstr>
  </property>
  <property fmtid="{D5CDD505-2E9C-101B-9397-08002B2CF9AE}" pid="7" name="MSIP_Label_defa4170-0d19-0005-0004-bc88714345d2_ActionId">
    <vt:lpwstr>b5bda0bc-38ca-4d61-82ae-4e15e380adf9</vt:lpwstr>
  </property>
  <property fmtid="{D5CDD505-2E9C-101B-9397-08002B2CF9AE}" pid="8" name="MSIP_Label_defa4170-0d19-0005-0004-bc88714345d2_ContentBits">
    <vt:lpwstr>0</vt:lpwstr>
  </property>
</Properties>
</file>