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drawings/drawing5.xml" ContentType="application/vnd.openxmlformats-officedocument.drawing+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drawings/drawing7.xml" ContentType="application/vnd.openxmlformats-officedocument.drawingml.chartshapes+xml"/>
  <Override PartName="/xl/charts/chart16.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fileserver\ST4\Dissemination\Publications\Statistical Year Book\YEARBOOK 2023\FINAL\"/>
    </mc:Choice>
  </mc:AlternateContent>
  <xr:revisionPtr revIDLastSave="0" documentId="8_{52089D83-FCF4-4BF5-9C44-6181A67DE06E}" xr6:coauthVersionLast="47" xr6:coauthVersionMax="47" xr10:uidLastSave="{00000000-0000-0000-0000-000000000000}"/>
  <bookViews>
    <workbookView xWindow="-120" yWindow="-120" windowWidth="29040" windowHeight="15720" tabRatio="831" xr2:uid="{00000000-000D-0000-FFFF-FFFF00000000}"/>
  </bookViews>
  <sheets>
    <sheet name="9.1" sheetId="1" r:id="rId1"/>
    <sheet name="9.2" sheetId="2" r:id="rId2"/>
    <sheet name="9.3" sheetId="3" r:id="rId3"/>
    <sheet name="9.4" sheetId="4" r:id="rId4"/>
    <sheet name="9.5" sheetId="5" r:id="rId5"/>
    <sheet name="9.6" sheetId="6" r:id="rId6"/>
    <sheet name="9.8" sheetId="8" r:id="rId7"/>
    <sheet name="9.9" sheetId="9" r:id="rId8"/>
    <sheet name="9.10" sheetId="10" r:id="rId9"/>
  </sheets>
  <definedNames>
    <definedName name="_xlnm.Print_Area" localSheetId="0">'9.1'!$A$1:$AF$21</definedName>
    <definedName name="_xlnm.Print_Area" localSheetId="6">'9.8'!$A$1:$E$65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8" i="4" l="1"/>
  <c r="AS9" i="4"/>
  <c r="AS10" i="4"/>
  <c r="AS11" i="4"/>
  <c r="AS12" i="4"/>
  <c r="AS13" i="4"/>
  <c r="AS14" i="4"/>
  <c r="AS15" i="4"/>
  <c r="AS16" i="4"/>
  <c r="AS17" i="4"/>
  <c r="AS18" i="4"/>
  <c r="AS7" i="4"/>
  <c r="AR8" i="4"/>
  <c r="AR9" i="4"/>
  <c r="AR10" i="4"/>
  <c r="AR11" i="4"/>
  <c r="AR12" i="4"/>
  <c r="AR13" i="4"/>
  <c r="AR14" i="4"/>
  <c r="AR15" i="4"/>
  <c r="AR16" i="4"/>
  <c r="AR17" i="4"/>
  <c r="AR18" i="4"/>
  <c r="AR7" i="4"/>
  <c r="AA11" i="2"/>
  <c r="AB11" i="2"/>
  <c r="V21" i="4"/>
  <c r="V20" i="4"/>
  <c r="V19" i="4"/>
  <c r="V18" i="4"/>
  <c r="V17" i="4"/>
  <c r="V16" i="4"/>
  <c r="V15" i="4"/>
  <c r="V14" i="4"/>
  <c r="V13" i="4"/>
  <c r="V12" i="4"/>
  <c r="V11" i="4"/>
  <c r="V10" i="4"/>
  <c r="W31" i="2"/>
  <c r="W30" i="2"/>
  <c r="W29" i="2"/>
  <c r="W28" i="2"/>
  <c r="W27" i="2"/>
  <c r="W26" i="2"/>
  <c r="W25" i="2"/>
  <c r="W24" i="2"/>
  <c r="W23" i="2"/>
  <c r="W22" i="2"/>
  <c r="W21" i="2"/>
  <c r="W20" i="2"/>
  <c r="W19" i="2"/>
  <c r="W18" i="2"/>
  <c r="W17" i="2"/>
  <c r="W16" i="2"/>
  <c r="W15" i="2"/>
  <c r="W14" i="2"/>
  <c r="W13" i="2"/>
  <c r="W12" i="2"/>
  <c r="W11" i="2"/>
  <c r="W10" i="2"/>
  <c r="W9" i="2"/>
  <c r="W8" i="2"/>
  <c r="U8" i="2"/>
  <c r="V8" i="2"/>
  <c r="S9" i="1"/>
  <c r="F30" i="10"/>
  <c r="F29" i="10"/>
  <c r="F26" i="10"/>
  <c r="E30" i="10"/>
  <c r="E12" i="10"/>
  <c r="E13" i="10"/>
  <c r="E14" i="10"/>
  <c r="E15" i="10"/>
  <c r="E16" i="10"/>
  <c r="E17" i="10"/>
  <c r="E18" i="10"/>
  <c r="E19" i="10"/>
  <c r="E20" i="10"/>
  <c r="E21" i="10"/>
  <c r="E22" i="10"/>
  <c r="E23" i="10"/>
  <c r="E24" i="10"/>
  <c r="E25" i="10"/>
  <c r="E26" i="10"/>
  <c r="E27" i="10"/>
  <c r="E28" i="10"/>
  <c r="E29" i="10"/>
  <c r="E11" i="10"/>
  <c r="B99" i="9" l="1"/>
  <c r="C89" i="9"/>
  <c r="G88" i="9"/>
  <c r="D86" i="9"/>
  <c r="D82" i="9"/>
  <c r="C81" i="9"/>
  <c r="G80" i="9"/>
  <c r="B79" i="9"/>
  <c r="B78" i="9"/>
  <c r="B77" i="9"/>
  <c r="B76" i="9"/>
  <c r="B75" i="9"/>
  <c r="B74" i="9"/>
  <c r="B73" i="9"/>
  <c r="B72" i="9"/>
  <c r="B71" i="9"/>
  <c r="G70" i="9"/>
  <c r="G87" i="9" s="1"/>
  <c r="F70" i="9"/>
  <c r="F88" i="9" s="1"/>
  <c r="E70" i="9"/>
  <c r="E88" i="9" s="1"/>
  <c r="D70" i="9"/>
  <c r="D87" i="9" s="1"/>
  <c r="C70" i="9"/>
  <c r="C87" i="9" s="1"/>
  <c r="T7" i="6"/>
  <c r="T8" i="6"/>
  <c r="T9" i="6"/>
  <c r="T10" i="6"/>
  <c r="T11" i="6"/>
  <c r="T12" i="6"/>
  <c r="T13" i="6"/>
  <c r="T20" i="6"/>
  <c r="T27" i="6"/>
  <c r="W10" i="4"/>
  <c r="W11" i="4"/>
  <c r="W12" i="4"/>
  <c r="W13" i="4"/>
  <c r="W14" i="4"/>
  <c r="W15" i="4"/>
  <c r="W16" i="4"/>
  <c r="W17" i="4"/>
  <c r="W18" i="4"/>
  <c r="W19" i="4"/>
  <c r="W20" i="4"/>
  <c r="W21" i="4"/>
  <c r="M9" i="4"/>
  <c r="W9" i="4" s="1"/>
  <c r="B113" i="3"/>
  <c r="B112" i="3"/>
  <c r="B111" i="3"/>
  <c r="B110" i="3"/>
  <c r="B109" i="3"/>
  <c r="B108" i="3"/>
  <c r="B107" i="3"/>
  <c r="B106" i="3"/>
  <c r="B105" i="3"/>
  <c r="B104" i="3"/>
  <c r="B103" i="3"/>
  <c r="B102" i="3"/>
  <c r="B101" i="3"/>
  <c r="B100" i="3"/>
  <c r="B99" i="3"/>
  <c r="B98" i="3"/>
  <c r="B97" i="3"/>
  <c r="B96" i="3"/>
  <c r="B95" i="3"/>
  <c r="B94" i="3"/>
  <c r="B93" i="3"/>
  <c r="J92" i="3"/>
  <c r="J90" i="3" s="1"/>
  <c r="I92" i="3"/>
  <c r="H92" i="3"/>
  <c r="H90" i="3" s="1"/>
  <c r="G92" i="3"/>
  <c r="F92" i="3"/>
  <c r="F90" i="3" s="1"/>
  <c r="E92" i="3"/>
  <c r="D92" i="3"/>
  <c r="B91" i="3"/>
  <c r="I90" i="3"/>
  <c r="G90" i="3"/>
  <c r="E90" i="3"/>
  <c r="D90" i="3"/>
  <c r="AE9" i="2"/>
  <c r="AE12" i="2"/>
  <c r="AE13" i="2"/>
  <c r="AE14" i="2"/>
  <c r="AE15" i="2"/>
  <c r="AE16" i="2"/>
  <c r="AE17" i="2"/>
  <c r="AE18" i="2"/>
  <c r="AE19" i="2"/>
  <c r="AE20" i="2"/>
  <c r="AE21" i="2"/>
  <c r="AE22" i="2"/>
  <c r="AE23" i="2"/>
  <c r="AE24" i="2"/>
  <c r="AE25" i="2"/>
  <c r="AE26" i="2"/>
  <c r="AE27" i="2"/>
  <c r="AE28" i="2"/>
  <c r="AE29" i="2"/>
  <c r="AE30" i="2"/>
  <c r="AE31" i="2"/>
  <c r="O10" i="2"/>
  <c r="O8" i="2" s="1"/>
  <c r="AE11" i="1"/>
  <c r="AE12" i="1"/>
  <c r="AE13" i="1"/>
  <c r="AE14" i="1"/>
  <c r="AE15" i="1"/>
  <c r="S10" i="1"/>
  <c r="AE9" i="1" s="1"/>
  <c r="AC9" i="2"/>
  <c r="AD9"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E87" i="9" l="1"/>
  <c r="B70" i="9"/>
  <c r="B89" i="9" s="1"/>
  <c r="E82" i="9"/>
  <c r="C82" i="9"/>
  <c r="E83" i="9"/>
  <c r="G84" i="9"/>
  <c r="C85" i="9"/>
  <c r="C86" i="9"/>
  <c r="E86" i="9"/>
  <c r="AE8" i="2"/>
  <c r="AE10" i="2"/>
  <c r="AE8" i="1"/>
  <c r="AE10" i="1"/>
  <c r="V9" i="4"/>
  <c r="F83" i="9"/>
  <c r="D81" i="9"/>
  <c r="F82" i="9"/>
  <c r="D85" i="9"/>
  <c r="F86" i="9"/>
  <c r="D89" i="9"/>
  <c r="G83" i="9"/>
  <c r="C80" i="9"/>
  <c r="E81" i="9"/>
  <c r="G82" i="9"/>
  <c r="C84" i="9"/>
  <c r="E85" i="9"/>
  <c r="G86" i="9"/>
  <c r="C88" i="9"/>
  <c r="E89" i="9"/>
  <c r="F87" i="9"/>
  <c r="D80" i="9"/>
  <c r="F81" i="9"/>
  <c r="D84" i="9"/>
  <c r="F85" i="9"/>
  <c r="D88" i="9"/>
  <c r="F89" i="9"/>
  <c r="E80" i="9"/>
  <c r="G81" i="9"/>
  <c r="C83" i="9"/>
  <c r="E84" i="9"/>
  <c r="G85" i="9"/>
  <c r="G89" i="9"/>
  <c r="F80" i="9"/>
  <c r="D83" i="9"/>
  <c r="F84" i="9"/>
  <c r="T6" i="6"/>
  <c r="B90" i="3"/>
  <c r="B92" i="3"/>
  <c r="H9" i="10"/>
  <c r="H7" i="10" s="1"/>
  <c r="G9" i="10"/>
  <c r="G7" i="10" s="1"/>
  <c r="C9" i="10"/>
  <c r="C7" i="10" s="1"/>
  <c r="B9" i="10"/>
  <c r="C43" i="8"/>
  <c r="C40" i="8" s="1"/>
  <c r="B43" i="8"/>
  <c r="B40" i="8" s="1"/>
  <c r="C12" i="8"/>
  <c r="C9" i="8" s="1"/>
  <c r="B12" i="8"/>
  <c r="B9" i="8" s="1"/>
  <c r="S27" i="6"/>
  <c r="B7" i="10" l="1"/>
  <c r="E9" i="10"/>
  <c r="E7" i="10" s="1"/>
  <c r="B88" i="9"/>
  <c r="B87" i="9"/>
  <c r="B84" i="9"/>
  <c r="B83" i="9"/>
  <c r="B86" i="9"/>
  <c r="B80" i="9"/>
  <c r="B82" i="9"/>
  <c r="B81" i="9"/>
  <c r="B85" i="9"/>
  <c r="F9" i="10"/>
  <c r="F7" i="10" s="1"/>
  <c r="S7" i="6"/>
  <c r="S8" i="6"/>
  <c r="S9" i="6"/>
  <c r="S10" i="6"/>
  <c r="S11" i="6"/>
  <c r="S12" i="6"/>
  <c r="S13" i="6"/>
  <c r="S20" i="6"/>
  <c r="B21" i="5"/>
  <c r="B20" i="5"/>
  <c r="B19" i="5"/>
  <c r="B18" i="5"/>
  <c r="B17" i="5"/>
  <c r="B16" i="5"/>
  <c r="B15" i="5"/>
  <c r="B14" i="5"/>
  <c r="B13" i="5"/>
  <c r="B12" i="5"/>
  <c r="B11" i="5"/>
  <c r="B10" i="5"/>
  <c r="B9" i="5"/>
  <c r="I8" i="5"/>
  <c r="H8" i="5"/>
  <c r="G8" i="5"/>
  <c r="F8" i="5"/>
  <c r="E8" i="5"/>
  <c r="D8" i="5"/>
  <c r="C8" i="5"/>
  <c r="S6" i="6" l="1"/>
  <c r="B8" i="5"/>
  <c r="Q56" i="4"/>
  <c r="L9" i="4"/>
  <c r="B32" i="3"/>
  <c r="B31" i="3"/>
  <c r="B30" i="3"/>
  <c r="B29" i="3"/>
  <c r="B28" i="3"/>
  <c r="B27" i="3"/>
  <c r="B26" i="3"/>
  <c r="B25" i="3"/>
  <c r="B24" i="3"/>
  <c r="B23" i="3"/>
  <c r="B22" i="3"/>
  <c r="B21" i="3"/>
  <c r="B20" i="3"/>
  <c r="B19" i="3"/>
  <c r="B18" i="3"/>
  <c r="B17" i="3"/>
  <c r="B16" i="3"/>
  <c r="B15" i="3"/>
  <c r="B14" i="3"/>
  <c r="B13" i="3"/>
  <c r="B12" i="3"/>
  <c r="J11" i="3"/>
  <c r="J9" i="3" s="1"/>
  <c r="I11" i="3"/>
  <c r="I9" i="3" s="1"/>
  <c r="H11" i="3"/>
  <c r="H9" i="3" s="1"/>
  <c r="G11" i="3"/>
  <c r="G9" i="3" s="1"/>
  <c r="F11" i="3"/>
  <c r="F9" i="3" s="1"/>
  <c r="E11" i="3"/>
  <c r="E9" i="3" s="1"/>
  <c r="D11" i="3"/>
  <c r="D9" i="3" s="1"/>
  <c r="B10" i="3"/>
  <c r="N10" i="2"/>
  <c r="R10" i="1"/>
  <c r="AD14" i="1" l="1"/>
  <c r="AD13" i="1"/>
  <c r="R9" i="1"/>
  <c r="AD9" i="1" s="1"/>
  <c r="AD12" i="1"/>
  <c r="AD15" i="1"/>
  <c r="AD8" i="1"/>
  <c r="AD11" i="1"/>
  <c r="U9" i="4"/>
  <c r="U14" i="4"/>
  <c r="U19" i="4"/>
  <c r="U15" i="4"/>
  <c r="U16" i="4"/>
  <c r="U17" i="4"/>
  <c r="U10" i="4"/>
  <c r="U18" i="4"/>
  <c r="U11" i="4"/>
  <c r="U12" i="4"/>
  <c r="U20" i="4"/>
  <c r="U13" i="4"/>
  <c r="U21" i="4"/>
  <c r="N8" i="2"/>
  <c r="B9" i="3"/>
  <c r="B11" i="3"/>
  <c r="AD10" i="1"/>
  <c r="V18" i="2" l="1"/>
  <c r="V26" i="2"/>
  <c r="V31" i="2"/>
  <c r="V29" i="2"/>
  <c r="V13" i="2"/>
  <c r="V21" i="2"/>
  <c r="V22" i="2"/>
  <c r="V28" i="2"/>
  <c r="V20" i="2"/>
  <c r="V15" i="2"/>
  <c r="V23" i="2"/>
  <c r="V16" i="2"/>
  <c r="V24" i="2"/>
  <c r="V30" i="2"/>
  <c r="V14" i="2"/>
  <c r="V17" i="2"/>
  <c r="V12" i="2"/>
  <c r="V11" i="2"/>
  <c r="V19" i="2"/>
  <c r="V27" i="2"/>
  <c r="V9" i="2"/>
  <c r="V25" i="2"/>
  <c r="V10" i="2"/>
  <c r="B35" i="9" l="1"/>
  <c r="B15" i="9"/>
  <c r="B14" i="9"/>
  <c r="B13" i="9"/>
  <c r="B12" i="9"/>
  <c r="B11" i="9"/>
  <c r="B10" i="9"/>
  <c r="B9" i="9"/>
  <c r="B8" i="9"/>
  <c r="B7" i="9"/>
  <c r="G6" i="9"/>
  <c r="G22" i="9" s="1"/>
  <c r="F6" i="9"/>
  <c r="F22" i="9" s="1"/>
  <c r="E6" i="9"/>
  <c r="E23" i="9" s="1"/>
  <c r="D6" i="9"/>
  <c r="D25" i="9" s="1"/>
  <c r="C6" i="9"/>
  <c r="C20" i="9" s="1"/>
  <c r="AB31" i="2"/>
  <c r="AA31" i="2"/>
  <c r="Z31" i="2"/>
  <c r="Y31" i="2"/>
  <c r="X31" i="2"/>
  <c r="AB30" i="2"/>
  <c r="AA30" i="2"/>
  <c r="Z30" i="2"/>
  <c r="Y30" i="2"/>
  <c r="X30" i="2"/>
  <c r="AB29" i="2"/>
  <c r="AA29" i="2"/>
  <c r="Z29" i="2"/>
  <c r="Y29" i="2"/>
  <c r="X29" i="2"/>
  <c r="AB28" i="2"/>
  <c r="AA28" i="2"/>
  <c r="Z28" i="2"/>
  <c r="Y28" i="2"/>
  <c r="X28" i="2"/>
  <c r="AB27" i="2"/>
  <c r="AA27" i="2"/>
  <c r="Z27" i="2"/>
  <c r="Y27" i="2"/>
  <c r="X27" i="2"/>
  <c r="AB26" i="2"/>
  <c r="AA26" i="2"/>
  <c r="Z26" i="2"/>
  <c r="Y26" i="2"/>
  <c r="X26" i="2"/>
  <c r="AB25" i="2"/>
  <c r="AA25" i="2"/>
  <c r="Z25" i="2"/>
  <c r="Y25" i="2"/>
  <c r="X25" i="2"/>
  <c r="AB24" i="2"/>
  <c r="AA24" i="2"/>
  <c r="Z24" i="2"/>
  <c r="Y24" i="2"/>
  <c r="X24" i="2"/>
  <c r="AB23" i="2"/>
  <c r="AA23" i="2"/>
  <c r="Z23" i="2"/>
  <c r="Y23" i="2"/>
  <c r="X23" i="2"/>
  <c r="AB22" i="2"/>
  <c r="AA22" i="2"/>
  <c r="Z22" i="2"/>
  <c r="Y22" i="2"/>
  <c r="X22" i="2"/>
  <c r="AB21" i="2"/>
  <c r="AA21" i="2"/>
  <c r="Z21" i="2"/>
  <c r="Y21" i="2"/>
  <c r="X21" i="2"/>
  <c r="AB20" i="2"/>
  <c r="AA20" i="2"/>
  <c r="Z20" i="2"/>
  <c r="Y20" i="2"/>
  <c r="X20" i="2"/>
  <c r="AB19" i="2"/>
  <c r="AA19" i="2"/>
  <c r="Z19" i="2"/>
  <c r="Y19" i="2"/>
  <c r="X19" i="2"/>
  <c r="AB18" i="2"/>
  <c r="AA18" i="2"/>
  <c r="Z18" i="2"/>
  <c r="Y18" i="2"/>
  <c r="X18" i="2"/>
  <c r="AB17" i="2"/>
  <c r="AA17" i="2"/>
  <c r="Z17" i="2"/>
  <c r="Y17" i="2"/>
  <c r="X17" i="2"/>
  <c r="AB16" i="2"/>
  <c r="AA16" i="2"/>
  <c r="Z16" i="2"/>
  <c r="Y16" i="2"/>
  <c r="X16" i="2"/>
  <c r="AB15" i="2"/>
  <c r="AA15" i="2"/>
  <c r="Z15" i="2"/>
  <c r="Y15" i="2"/>
  <c r="X15" i="2"/>
  <c r="AB14" i="2"/>
  <c r="AA14" i="2"/>
  <c r="Z14" i="2"/>
  <c r="Y14" i="2"/>
  <c r="X14" i="2"/>
  <c r="AB13" i="2"/>
  <c r="AA13" i="2"/>
  <c r="Z13" i="2"/>
  <c r="Y13" i="2"/>
  <c r="X13" i="2"/>
  <c r="AB12" i="2"/>
  <c r="AA12" i="2"/>
  <c r="Z12" i="2"/>
  <c r="Y12" i="2"/>
  <c r="X12" i="2"/>
  <c r="Z11" i="2"/>
  <c r="Y11" i="2"/>
  <c r="X11" i="2"/>
  <c r="M10" i="2"/>
  <c r="L10" i="2"/>
  <c r="K10" i="2"/>
  <c r="J10" i="2"/>
  <c r="J8" i="2" s="1"/>
  <c r="I10" i="2"/>
  <c r="H10" i="2"/>
  <c r="G10" i="2"/>
  <c r="G8" i="2" s="1"/>
  <c r="F10" i="2"/>
  <c r="F8" i="2" s="1"/>
  <c r="E10" i="2"/>
  <c r="E8" i="2" s="1"/>
  <c r="D10" i="2"/>
  <c r="D8" i="2" s="1"/>
  <c r="C10" i="2"/>
  <c r="C8" i="2" s="1"/>
  <c r="B10" i="2"/>
  <c r="B8" i="2" s="1"/>
  <c r="AB9" i="2"/>
  <c r="AA9" i="2"/>
  <c r="Z9" i="2"/>
  <c r="Y9" i="2"/>
  <c r="X9" i="2"/>
  <c r="L8" i="2"/>
  <c r="K8" i="2"/>
  <c r="Q10" i="1"/>
  <c r="AC13" i="1" s="1"/>
  <c r="G91" i="9" l="1"/>
  <c r="F91" i="9"/>
  <c r="E91" i="9"/>
  <c r="D91" i="9"/>
  <c r="C91" i="9"/>
  <c r="C92" i="9"/>
  <c r="D92" i="9"/>
  <c r="G92" i="9"/>
  <c r="F92" i="9"/>
  <c r="E92" i="9"/>
  <c r="E93" i="9"/>
  <c r="D93" i="9"/>
  <c r="C93" i="9"/>
  <c r="F93" i="9"/>
  <c r="G93" i="9"/>
  <c r="G95" i="9"/>
  <c r="F95" i="9"/>
  <c r="E95" i="9"/>
  <c r="D95" i="9"/>
  <c r="C95" i="9"/>
  <c r="C96" i="9"/>
  <c r="G96" i="9"/>
  <c r="F96" i="9"/>
  <c r="D96" i="9"/>
  <c r="E96" i="9"/>
  <c r="F97" i="9"/>
  <c r="E97" i="9"/>
  <c r="D97" i="9"/>
  <c r="C97" i="9"/>
  <c r="G97" i="9"/>
  <c r="G98" i="9"/>
  <c r="F98" i="9"/>
  <c r="E98" i="9"/>
  <c r="D98" i="9"/>
  <c r="C98" i="9"/>
  <c r="AC10" i="2"/>
  <c r="AD10" i="2"/>
  <c r="AC12" i="1"/>
  <c r="AC11" i="1"/>
  <c r="AC8" i="1"/>
  <c r="S31" i="2"/>
  <c r="S28" i="2"/>
  <c r="AA8" i="2"/>
  <c r="T16" i="2"/>
  <c r="T24" i="2"/>
  <c r="T30" i="2"/>
  <c r="T8" i="2"/>
  <c r="T18" i="2"/>
  <c r="T28" i="2"/>
  <c r="T11" i="2"/>
  <c r="T19" i="2"/>
  <c r="T27" i="2"/>
  <c r="T14" i="2"/>
  <c r="T22" i="2"/>
  <c r="T12" i="2"/>
  <c r="T20" i="2"/>
  <c r="T23" i="2"/>
  <c r="T29" i="2"/>
  <c r="T9" i="2"/>
  <c r="T17" i="2"/>
  <c r="T25" i="2"/>
  <c r="T31" i="2"/>
  <c r="T15" i="2"/>
  <c r="T26" i="2"/>
  <c r="T13" i="2"/>
  <c r="T21" i="2"/>
  <c r="M8" i="2"/>
  <c r="T10" i="2"/>
  <c r="R31" i="2"/>
  <c r="R26" i="2"/>
  <c r="R22" i="2"/>
  <c r="R18" i="2"/>
  <c r="R14" i="2"/>
  <c r="R8" i="2"/>
  <c r="R30" i="2"/>
  <c r="R24" i="2"/>
  <c r="R20" i="2"/>
  <c r="R16" i="2"/>
  <c r="R12" i="2"/>
  <c r="R28" i="2"/>
  <c r="R9" i="2"/>
  <c r="R10" i="2"/>
  <c r="S14" i="2"/>
  <c r="S18" i="2"/>
  <c r="S22" i="2"/>
  <c r="Q9" i="1"/>
  <c r="AC9" i="1" s="1"/>
  <c r="AC15" i="1"/>
  <c r="AC14" i="1"/>
  <c r="S9" i="2"/>
  <c r="AA10" i="2"/>
  <c r="S10" i="2"/>
  <c r="AC10" i="1"/>
  <c r="AB10" i="2"/>
  <c r="S12" i="2"/>
  <c r="S16" i="2"/>
  <c r="S20" i="2"/>
  <c r="S24" i="2"/>
  <c r="Z10" i="2"/>
  <c r="G16" i="9"/>
  <c r="G29" i="9"/>
  <c r="E18" i="9"/>
  <c r="D19" i="9"/>
  <c r="C34" i="9"/>
  <c r="E25" i="9"/>
  <c r="G24" i="9"/>
  <c r="E31" i="9"/>
  <c r="F31" i="9"/>
  <c r="F24" i="9"/>
  <c r="F16" i="9"/>
  <c r="F17" i="9"/>
  <c r="F25" i="9"/>
  <c r="F19" i="9"/>
  <c r="F23" i="9"/>
  <c r="E16" i="9"/>
  <c r="E20" i="9"/>
  <c r="E17" i="9"/>
  <c r="E24" i="9"/>
  <c r="E33" i="9"/>
  <c r="F32" i="9"/>
  <c r="G31" i="9"/>
  <c r="C29" i="9"/>
  <c r="C28" i="9"/>
  <c r="D28" i="9"/>
  <c r="C27" i="9"/>
  <c r="D27" i="9"/>
  <c r="D20" i="9"/>
  <c r="D18" i="9"/>
  <c r="B6" i="9"/>
  <c r="C21" i="9"/>
  <c r="C19" i="9"/>
  <c r="AC5" i="9"/>
  <c r="G23" i="9"/>
  <c r="E32" i="9"/>
  <c r="D34" i="9"/>
  <c r="G17" i="9"/>
  <c r="F18" i="9"/>
  <c r="E19" i="9"/>
  <c r="D21" i="9"/>
  <c r="C22" i="9"/>
  <c r="G25" i="9"/>
  <c r="E27" i="9"/>
  <c r="D29" i="9"/>
  <c r="G32" i="9"/>
  <c r="F33" i="9"/>
  <c r="E34" i="9"/>
  <c r="G18" i="9"/>
  <c r="D22" i="9"/>
  <c r="C23" i="9"/>
  <c r="F27" i="9"/>
  <c r="E28" i="9"/>
  <c r="G33" i="9"/>
  <c r="F34" i="9"/>
  <c r="C16" i="9"/>
  <c r="G19" i="9"/>
  <c r="F20" i="9"/>
  <c r="E21" i="9"/>
  <c r="D23" i="9"/>
  <c r="C24" i="9"/>
  <c r="G27" i="9"/>
  <c r="F28" i="9"/>
  <c r="E29" i="9"/>
  <c r="C31" i="9"/>
  <c r="G34" i="9"/>
  <c r="D16" i="9"/>
  <c r="C17" i="9"/>
  <c r="G20" i="9"/>
  <c r="F21" i="9"/>
  <c r="E22" i="9"/>
  <c r="D24" i="9"/>
  <c r="C25" i="9"/>
  <c r="G28" i="9"/>
  <c r="F29" i="9"/>
  <c r="D31" i="9"/>
  <c r="C32" i="9"/>
  <c r="D17" i="9"/>
  <c r="C18" i="9"/>
  <c r="G21" i="9"/>
  <c r="D32" i="9"/>
  <c r="C33" i="9"/>
  <c r="D33" i="9"/>
  <c r="S26" i="2"/>
  <c r="S30" i="2"/>
  <c r="H8" i="2"/>
  <c r="X10" i="2"/>
  <c r="R11" i="2"/>
  <c r="R13" i="2"/>
  <c r="R15" i="2"/>
  <c r="R17" i="2"/>
  <c r="R19" i="2"/>
  <c r="R21" i="2"/>
  <c r="R23" i="2"/>
  <c r="AB8" i="2"/>
  <c r="I8" i="2"/>
  <c r="S8" i="2"/>
  <c r="Y10" i="2"/>
  <c r="S11" i="2"/>
  <c r="S13" i="2"/>
  <c r="S15" i="2"/>
  <c r="S17" i="2"/>
  <c r="S19" i="2"/>
  <c r="S21" i="2"/>
  <c r="S23" i="2"/>
  <c r="R25" i="2"/>
  <c r="R27" i="2"/>
  <c r="R29" i="2"/>
  <c r="S25" i="2"/>
  <c r="S27" i="2"/>
  <c r="S29" i="2"/>
  <c r="R7" i="6"/>
  <c r="R8" i="6"/>
  <c r="R9" i="6"/>
  <c r="R10" i="6"/>
  <c r="R11" i="6"/>
  <c r="R12" i="6"/>
  <c r="R27" i="6"/>
  <c r="R20" i="6"/>
  <c r="R13" i="6"/>
  <c r="K9" i="4"/>
  <c r="B95" i="9" l="1"/>
  <c r="B92" i="9"/>
  <c r="B98" i="9"/>
  <c r="B97" i="9"/>
  <c r="B96" i="9"/>
  <c r="B91" i="9"/>
  <c r="B93" i="9"/>
  <c r="B19" i="9"/>
  <c r="C90" i="9"/>
  <c r="D90" i="9"/>
  <c r="E90" i="9"/>
  <c r="F90" i="9"/>
  <c r="G90" i="9"/>
  <c r="AC8" i="2"/>
  <c r="U28" i="2"/>
  <c r="U13" i="2"/>
  <c r="U21" i="2"/>
  <c r="U29" i="2"/>
  <c r="U18" i="2"/>
  <c r="U16" i="2"/>
  <c r="U24" i="2"/>
  <c r="U30" i="2"/>
  <c r="U9" i="2"/>
  <c r="U17" i="2"/>
  <c r="U20" i="2"/>
  <c r="U15" i="2"/>
  <c r="U23" i="2"/>
  <c r="U11" i="2"/>
  <c r="U19" i="2"/>
  <c r="U27" i="2"/>
  <c r="U25" i="2"/>
  <c r="U31" i="2"/>
  <c r="U12" i="2"/>
  <c r="U14" i="2"/>
  <c r="U22" i="2"/>
  <c r="U26" i="2"/>
  <c r="AD8" i="2"/>
  <c r="T14" i="4"/>
  <c r="T11" i="4"/>
  <c r="T15" i="4"/>
  <c r="T19" i="4"/>
  <c r="T13" i="4"/>
  <c r="T21" i="4"/>
  <c r="T10" i="4"/>
  <c r="T12" i="4"/>
  <c r="T16" i="4"/>
  <c r="T20" i="4"/>
  <c r="T17" i="4"/>
  <c r="T18" i="4"/>
  <c r="B31" i="9"/>
  <c r="U10" i="2"/>
  <c r="B27" i="9"/>
  <c r="B34" i="9"/>
  <c r="Z5" i="9"/>
  <c r="B29" i="9"/>
  <c r="AB5" i="9"/>
  <c r="B17" i="9"/>
  <c r="B23" i="9"/>
  <c r="AA5" i="9"/>
  <c r="B18" i="9"/>
  <c r="B28" i="9"/>
  <c r="B20" i="9"/>
  <c r="E26" i="9"/>
  <c r="G26" i="9"/>
  <c r="B16" i="9"/>
  <c r="B21" i="9"/>
  <c r="B22" i="9"/>
  <c r="B24" i="9"/>
  <c r="F26" i="9"/>
  <c r="B25" i="9"/>
  <c r="C26" i="9"/>
  <c r="D26" i="9"/>
  <c r="T9" i="4"/>
  <c r="B32" i="9"/>
  <c r="B33" i="9"/>
  <c r="Q28" i="2"/>
  <c r="Q31" i="2"/>
  <c r="Q29" i="2"/>
  <c r="Q27" i="2"/>
  <c r="Q25" i="2"/>
  <c r="Q23" i="2"/>
  <c r="Q21" i="2"/>
  <c r="Q19" i="2"/>
  <c r="Q17" i="2"/>
  <c r="Q15" i="2"/>
  <c r="Q13" i="2"/>
  <c r="Q11" i="2"/>
  <c r="Q8" i="2"/>
  <c r="Y8" i="2"/>
  <c r="Q30" i="2"/>
  <c r="Q24" i="2"/>
  <c r="Q22" i="2"/>
  <c r="Q20" i="2"/>
  <c r="Q18" i="2"/>
  <c r="Q16" i="2"/>
  <c r="Q14" i="2"/>
  <c r="Q12" i="2"/>
  <c r="Q9" i="2"/>
  <c r="Q26" i="2"/>
  <c r="Q10" i="2"/>
  <c r="P24" i="2"/>
  <c r="P22" i="2"/>
  <c r="P20" i="2"/>
  <c r="P18" i="2"/>
  <c r="P16" i="2"/>
  <c r="P14" i="2"/>
  <c r="P12" i="2"/>
  <c r="P31" i="2"/>
  <c r="P29" i="2"/>
  <c r="P27" i="2"/>
  <c r="P25" i="2"/>
  <c r="P23" i="2"/>
  <c r="P21" i="2"/>
  <c r="P19" i="2"/>
  <c r="P17" i="2"/>
  <c r="P15" i="2"/>
  <c r="P13" i="2"/>
  <c r="P11" i="2"/>
  <c r="P8" i="2"/>
  <c r="X8" i="2"/>
  <c r="P30" i="2"/>
  <c r="P28" i="2"/>
  <c r="P26" i="2"/>
  <c r="P9" i="2"/>
  <c r="Z8" i="2"/>
  <c r="P10" i="2"/>
  <c r="R6" i="6"/>
  <c r="B90" i="9" l="1"/>
  <c r="B26" i="9"/>
  <c r="Q7" i="6" l="1"/>
  <c r="Q8" i="6"/>
  <c r="Q9" i="6"/>
  <c r="Q10" i="6"/>
  <c r="Q11" i="6"/>
  <c r="Q12" i="6"/>
  <c r="Q27" i="6"/>
  <c r="Q20" i="6"/>
  <c r="Q13" i="6"/>
  <c r="J9" i="4"/>
  <c r="P10" i="1"/>
  <c r="S11" i="4" l="1"/>
  <c r="S15" i="4"/>
  <c r="S19" i="4"/>
  <c r="S21" i="4"/>
  <c r="S12" i="4"/>
  <c r="S16" i="4"/>
  <c r="S20" i="4"/>
  <c r="S13" i="4"/>
  <c r="S17" i="4"/>
  <c r="S10" i="4"/>
  <c r="S14" i="4"/>
  <c r="S18" i="4"/>
  <c r="AB14" i="1"/>
  <c r="AB15" i="1"/>
  <c r="AB13" i="1"/>
  <c r="AB11" i="1"/>
  <c r="AB12" i="1"/>
  <c r="AB8" i="1"/>
  <c r="S9" i="4"/>
  <c r="P9" i="1"/>
  <c r="AB9" i="1" s="1"/>
  <c r="Q6" i="6"/>
  <c r="AB10" i="1"/>
  <c r="F39" i="6" l="1"/>
  <c r="P27" i="6"/>
  <c r="O27" i="6"/>
  <c r="N27" i="6"/>
  <c r="M27" i="6"/>
  <c r="L27" i="6"/>
  <c r="K27" i="6"/>
  <c r="J27" i="6"/>
  <c r="I27" i="6"/>
  <c r="H27" i="6"/>
  <c r="G27" i="6"/>
  <c r="F27" i="6"/>
  <c r="E27" i="6"/>
  <c r="D27" i="6"/>
  <c r="C27" i="6"/>
  <c r="P20" i="6"/>
  <c r="O20" i="6"/>
  <c r="N20" i="6"/>
  <c r="M20" i="6"/>
  <c r="L20" i="6"/>
  <c r="K20" i="6"/>
  <c r="J20" i="6"/>
  <c r="I20" i="6"/>
  <c r="H20" i="6"/>
  <c r="G20" i="6"/>
  <c r="F20" i="6"/>
  <c r="E20" i="6"/>
  <c r="D20" i="6"/>
  <c r="C20" i="6"/>
  <c r="P13" i="6"/>
  <c r="O13" i="6"/>
  <c r="N13" i="6"/>
  <c r="M13" i="6"/>
  <c r="L13" i="6"/>
  <c r="K13" i="6"/>
  <c r="J13" i="6"/>
  <c r="I13" i="6"/>
  <c r="H13" i="6"/>
  <c r="G13" i="6"/>
  <c r="F13" i="6"/>
  <c r="E13" i="6"/>
  <c r="D13" i="6"/>
  <c r="P12" i="6"/>
  <c r="O12" i="6"/>
  <c r="N12" i="6"/>
  <c r="M12" i="6"/>
  <c r="L12" i="6"/>
  <c r="K12" i="6"/>
  <c r="J12" i="6"/>
  <c r="I12" i="6"/>
  <c r="H12" i="6"/>
  <c r="G12" i="6"/>
  <c r="F12" i="6"/>
  <c r="E12" i="6"/>
  <c r="D12" i="6"/>
  <c r="C12" i="6"/>
  <c r="P11" i="6"/>
  <c r="O11" i="6"/>
  <c r="N11" i="6"/>
  <c r="M11" i="6"/>
  <c r="L11" i="6"/>
  <c r="K11" i="6"/>
  <c r="J11" i="6"/>
  <c r="I11" i="6"/>
  <c r="H11" i="6"/>
  <c r="G11" i="6"/>
  <c r="F11" i="6"/>
  <c r="E11" i="6"/>
  <c r="D11" i="6"/>
  <c r="C11" i="6"/>
  <c r="P10" i="6"/>
  <c r="O10" i="6"/>
  <c r="N10" i="6"/>
  <c r="M10" i="6"/>
  <c r="L10" i="6"/>
  <c r="K10" i="6"/>
  <c r="J10" i="6"/>
  <c r="I10" i="6"/>
  <c r="H10" i="6"/>
  <c r="G10" i="6"/>
  <c r="P9" i="6"/>
  <c r="O9" i="6"/>
  <c r="N9" i="6"/>
  <c r="M9" i="6"/>
  <c r="L9" i="6"/>
  <c r="K9" i="6"/>
  <c r="J9" i="6"/>
  <c r="I9" i="6"/>
  <c r="H9" i="6"/>
  <c r="G9" i="6"/>
  <c r="P8" i="6"/>
  <c r="O8" i="6"/>
  <c r="N8" i="6"/>
  <c r="M8" i="6"/>
  <c r="L8" i="6"/>
  <c r="K8" i="6"/>
  <c r="J8" i="6"/>
  <c r="I8" i="6"/>
  <c r="H8" i="6"/>
  <c r="G8" i="6"/>
  <c r="F8" i="6"/>
  <c r="E8" i="6"/>
  <c r="D8" i="6"/>
  <c r="C8" i="6"/>
  <c r="P7" i="6"/>
  <c r="O7" i="6"/>
  <c r="O6" i="6" s="1"/>
  <c r="N7" i="6"/>
  <c r="M7" i="6"/>
  <c r="L7" i="6"/>
  <c r="K7" i="6"/>
  <c r="J7" i="6"/>
  <c r="J6" i="6" s="1"/>
  <c r="I7" i="6"/>
  <c r="I6" i="6" s="1"/>
  <c r="H7" i="6"/>
  <c r="H6" i="6" s="1"/>
  <c r="G7" i="6"/>
  <c r="G6" i="6" s="1"/>
  <c r="F7" i="6"/>
  <c r="F6" i="6" s="1"/>
  <c r="E7" i="6"/>
  <c r="D7" i="6"/>
  <c r="D6" i="6" s="1"/>
  <c r="C7" i="6"/>
  <c r="C13" i="6" s="1"/>
  <c r="E6" i="6"/>
  <c r="I9" i="4"/>
  <c r="H9" i="4"/>
  <c r="Q10" i="4" s="1"/>
  <c r="G9" i="4"/>
  <c r="F9" i="4"/>
  <c r="O19" i="4" s="1"/>
  <c r="E9" i="4"/>
  <c r="N19" i="4" s="1"/>
  <c r="D9" i="4"/>
  <c r="C9" i="4"/>
  <c r="B9" i="4"/>
  <c r="O10" i="1"/>
  <c r="AA12" i="1" s="1"/>
  <c r="N10" i="1"/>
  <c r="Z12" i="1" s="1"/>
  <c r="M10" i="1"/>
  <c r="Y15" i="1" s="1"/>
  <c r="L10" i="1"/>
  <c r="X12" i="1" s="1"/>
  <c r="K10" i="1"/>
  <c r="W10" i="1" s="1"/>
  <c r="J10" i="1"/>
  <c r="V12" i="1" s="1"/>
  <c r="I10" i="1"/>
  <c r="U12" i="1" s="1"/>
  <c r="H10" i="1"/>
  <c r="T12" i="1" s="1"/>
  <c r="G10" i="1"/>
  <c r="G9" i="1" s="1"/>
  <c r="F10" i="1"/>
  <c r="E10" i="1"/>
  <c r="D10" i="1"/>
  <c r="C10" i="1"/>
  <c r="V9" i="1" l="1"/>
  <c r="X8" i="1"/>
  <c r="H9" i="1"/>
  <c r="T9" i="1" s="1"/>
  <c r="P19" i="4"/>
  <c r="P10" i="4"/>
  <c r="R21" i="4"/>
  <c r="R14" i="4"/>
  <c r="R19" i="4"/>
  <c r="R13" i="4"/>
  <c r="R15" i="4"/>
  <c r="R16" i="4"/>
  <c r="R10" i="4"/>
  <c r="R17" i="4"/>
  <c r="R18" i="4"/>
  <c r="R11" i="4"/>
  <c r="R12" i="4"/>
  <c r="R20" i="4"/>
  <c r="Y8" i="1"/>
  <c r="P6" i="6"/>
  <c r="N6" i="6"/>
  <c r="U8" i="1"/>
  <c r="Y9" i="1"/>
  <c r="V8" i="1"/>
  <c r="I9" i="1"/>
  <c r="U9" i="1" s="1"/>
  <c r="Z8" i="1"/>
  <c r="Z13" i="1"/>
  <c r="Z9" i="1"/>
  <c r="AA13" i="1"/>
  <c r="AA9" i="1"/>
  <c r="Z14" i="1"/>
  <c r="AA14" i="1"/>
  <c r="Z15" i="1"/>
  <c r="AA8" i="1"/>
  <c r="AA15" i="1"/>
  <c r="R9" i="4"/>
  <c r="N10" i="4"/>
  <c r="N13" i="4"/>
  <c r="L6" i="6"/>
  <c r="K6" i="6"/>
  <c r="M6" i="6"/>
  <c r="N11" i="4"/>
  <c r="N20" i="4"/>
  <c r="N14" i="4"/>
  <c r="O21" i="4"/>
  <c r="N12" i="4"/>
  <c r="N9" i="4"/>
  <c r="C6" i="6"/>
  <c r="N21" i="4"/>
  <c r="N15" i="4"/>
  <c r="N16" i="4"/>
  <c r="N17" i="4"/>
  <c r="N18" i="4"/>
  <c r="O20" i="4"/>
  <c r="P21" i="4"/>
  <c r="O9" i="4"/>
  <c r="O10" i="4"/>
  <c r="O11" i="4"/>
  <c r="O12" i="4"/>
  <c r="O13" i="4"/>
  <c r="O14" i="4"/>
  <c r="O15" i="4"/>
  <c r="O16" i="4"/>
  <c r="O17" i="4"/>
  <c r="O18" i="4"/>
  <c r="P20" i="4"/>
  <c r="Q21" i="4"/>
  <c r="P9" i="4"/>
  <c r="P11" i="4"/>
  <c r="P12" i="4"/>
  <c r="P13" i="4"/>
  <c r="P14" i="4"/>
  <c r="P15" i="4"/>
  <c r="P16" i="4"/>
  <c r="P17" i="4"/>
  <c r="P18" i="4"/>
  <c r="Q20" i="4"/>
  <c r="Q9" i="4"/>
  <c r="Q11" i="4"/>
  <c r="Q12" i="4"/>
  <c r="Q13" i="4"/>
  <c r="Q14" i="4"/>
  <c r="Q15" i="4"/>
  <c r="Q16" i="4"/>
  <c r="Q17" i="4"/>
  <c r="Q18" i="4"/>
  <c r="Q19" i="4"/>
  <c r="W12" i="1"/>
  <c r="Y11" i="1"/>
  <c r="T15" i="1"/>
  <c r="W9" i="1"/>
  <c r="Z10" i="1"/>
  <c r="Z11" i="1"/>
  <c r="U14" i="1"/>
  <c r="U15" i="1"/>
  <c r="W11" i="1"/>
  <c r="Y10" i="1"/>
  <c r="Y12" i="1"/>
  <c r="T14" i="1"/>
  <c r="T8" i="1"/>
  <c r="AA10" i="1"/>
  <c r="AA11" i="1"/>
  <c r="V14" i="1"/>
  <c r="V15" i="1"/>
  <c r="T11" i="1"/>
  <c r="W13" i="1"/>
  <c r="W14" i="1"/>
  <c r="U10" i="1"/>
  <c r="U11" i="1"/>
  <c r="X13" i="1"/>
  <c r="X14" i="1"/>
  <c r="X15" i="1"/>
  <c r="T10" i="1"/>
  <c r="W15" i="1"/>
  <c r="W8" i="1"/>
  <c r="L9" i="1"/>
  <c r="X9" i="1" s="1"/>
  <c r="V10" i="1"/>
  <c r="V11" i="1"/>
  <c r="Y13" i="1"/>
  <c r="Y14" i="1"/>
  <c r="X10" i="1"/>
  <c r="X11" i="1"/>
</calcChain>
</file>

<file path=xl/sharedStrings.xml><?xml version="1.0" encoding="utf-8"?>
<sst xmlns="http://schemas.openxmlformats.org/spreadsheetml/2006/main" count="689" uniqueCount="211">
  <si>
    <t>(cnuhWh cnwT ckircTem )</t>
  </si>
  <si>
    <t>(In '000 metric tons)</t>
  </si>
  <si>
    <t>udwdwA unuverukcnunEb cswm</t>
  </si>
  <si>
    <t>cniawtcaws ctogWviawfiheb</t>
  </si>
  <si>
    <t>Items</t>
  </si>
  <si>
    <t>Fish Production</t>
  </si>
  <si>
    <t>Percentage share</t>
  </si>
  <si>
    <t>cawtcmwTiawa</t>
  </si>
  <si>
    <t>Exports (Excluding  previous years stock)</t>
  </si>
  <si>
    <t>(Enemihun ckoTcs egurwhwaIruk) cTrOpcsckea</t>
  </si>
  <si>
    <t>Local consumption</t>
  </si>
  <si>
    <t>unuverukcnunEb</t>
  </si>
  <si>
    <t xml:space="preserve">Total Catch       </t>
  </si>
  <si>
    <t>wlcmuj eguhwm inEb / Wfih</t>
  </si>
  <si>
    <t>(iawfWnwmih udcawHwrws IdWBitcqia)  cswmwlibuLwk</t>
  </si>
  <si>
    <t>(iawfWnwmih udcawHwrws IdWBitcqia) ilencnwk</t>
  </si>
  <si>
    <t>Bigeye tuna</t>
  </si>
  <si>
    <t>ilencnwk uDobOl</t>
  </si>
  <si>
    <t>Other Tuna Related Species</t>
  </si>
  <si>
    <t>cswmiSov idwa ,iDnogWr ,iTcawl</t>
  </si>
  <si>
    <t>(iawfWnwmih udcawHwrws IdWBitcqia)  cswmurwf cnehinehea</t>
  </si>
  <si>
    <r>
      <t xml:space="preserve">Note: </t>
    </r>
    <r>
      <rPr>
        <b/>
        <i/>
        <vertAlign val="superscript"/>
        <sz val="11"/>
        <rFont val="Arial"/>
        <family val="2"/>
      </rPr>
      <t/>
    </r>
  </si>
  <si>
    <t>މަޢުލޫމާތުދެއްވި ފަރާތް: ރަށު ކައުންސިލްތައް، މޯލްޑިވްސް ކަސްޓަމްސް ސަރވިސަސް</t>
  </si>
  <si>
    <t>The Export in metric tons does not include: Articles Made Of Shells, Dried Shark Fins, Fish Soup, Flours, Meals And Pellets Of Fish, Etc, Unfit For Human Consumption, Live Grouper, Live Ornamental Fish,  Other Hides And Skins, Fresh Or Preserved, Not Tanned, Nes, Salted Dried Shark Fins &amp; Shark-Liver Oil</t>
  </si>
  <si>
    <t xml:space="preserve"> Locality</t>
  </si>
  <si>
    <t>udwdwA ununEb cswm</t>
  </si>
  <si>
    <t>(cnia % ) urwvcnim ivurutia eruvcSwrwhwa wyidim</t>
  </si>
  <si>
    <t>cnwt</t>
  </si>
  <si>
    <t>Fish catch</t>
  </si>
  <si>
    <t xml:space="preserve">% change over  previous year </t>
  </si>
  <si>
    <t>Republic</t>
  </si>
  <si>
    <t>ejcaWriLum</t>
  </si>
  <si>
    <t>Male'</t>
  </si>
  <si>
    <t>elWm</t>
  </si>
  <si>
    <t>Atolls</t>
  </si>
  <si>
    <t>cawtuLotwa</t>
  </si>
  <si>
    <t>Longline</t>
  </si>
  <si>
    <t xml:space="preserve"> HA</t>
  </si>
  <si>
    <t>ah</t>
  </si>
  <si>
    <t xml:space="preserve"> HDh</t>
  </si>
  <si>
    <t>dh</t>
  </si>
  <si>
    <t xml:space="preserve"> Sh</t>
  </si>
  <si>
    <t>S</t>
  </si>
  <si>
    <t xml:space="preserve"> N</t>
  </si>
  <si>
    <t>n</t>
  </si>
  <si>
    <t xml:space="preserve"> R</t>
  </si>
  <si>
    <t>r</t>
  </si>
  <si>
    <t>B</t>
  </si>
  <si>
    <t>b</t>
  </si>
  <si>
    <t>Lh</t>
  </si>
  <si>
    <t>L</t>
  </si>
  <si>
    <t>K</t>
  </si>
  <si>
    <t>k</t>
  </si>
  <si>
    <t>AA</t>
  </si>
  <si>
    <t xml:space="preserve"> aa</t>
  </si>
  <si>
    <t>ADh</t>
  </si>
  <si>
    <t>da</t>
  </si>
  <si>
    <t>V</t>
  </si>
  <si>
    <t>v</t>
  </si>
  <si>
    <t>M</t>
  </si>
  <si>
    <t>m</t>
  </si>
  <si>
    <t>F</t>
  </si>
  <si>
    <t>f</t>
  </si>
  <si>
    <t>Dh</t>
  </si>
  <si>
    <t>d</t>
  </si>
  <si>
    <t>Th</t>
  </si>
  <si>
    <t>t</t>
  </si>
  <si>
    <t xml:space="preserve"> L</t>
  </si>
  <si>
    <t>l</t>
  </si>
  <si>
    <t>GA</t>
  </si>
  <si>
    <t>ag</t>
  </si>
  <si>
    <t>GDh</t>
  </si>
  <si>
    <t>dg</t>
  </si>
  <si>
    <t>Gn</t>
  </si>
  <si>
    <t>N</t>
  </si>
  <si>
    <t>s</t>
  </si>
  <si>
    <t>Source: Ministry of Fisheries  and Agriculture</t>
  </si>
  <si>
    <t>(cnunwT ckircTem)</t>
  </si>
  <si>
    <t>(In  metric tons)</t>
  </si>
  <si>
    <t>Type of fish</t>
  </si>
  <si>
    <t>މަހުގެ ބާވަތް</t>
  </si>
  <si>
    <t>Locality</t>
  </si>
  <si>
    <t>wlcmuj</t>
  </si>
  <si>
    <t>cswmwlibuLwk</t>
  </si>
  <si>
    <t>ilencnwk</t>
  </si>
  <si>
    <t>cswm iSov</t>
  </si>
  <si>
    <t>iTcawl</t>
  </si>
  <si>
    <t>iDnogWr</t>
  </si>
  <si>
    <t>cswmurwf cnehinehea</t>
  </si>
  <si>
    <t>Total</t>
  </si>
  <si>
    <t>Skipjack tuna</t>
  </si>
  <si>
    <t>Yellowfin tuna</t>
  </si>
  <si>
    <t>Big eye tuna</t>
  </si>
  <si>
    <t>Dogtooth tuna</t>
  </si>
  <si>
    <t xml:space="preserve">   Little tuna</t>
  </si>
  <si>
    <t>Frigate tuna</t>
  </si>
  <si>
    <t>Other marine fish</t>
  </si>
  <si>
    <t>(cnunwTckircTem)</t>
  </si>
  <si>
    <t>(In metric tons)</t>
  </si>
  <si>
    <t>Month</t>
  </si>
  <si>
    <t xml:space="preserve"> eruvcSwrwhwa wyidim</t>
  </si>
  <si>
    <t>(cnia % ) urwvcnim ivurutia</t>
  </si>
  <si>
    <t>Fish Catch</t>
  </si>
  <si>
    <t>Growth</t>
  </si>
  <si>
    <t>% change over</t>
  </si>
  <si>
    <t>January</t>
  </si>
  <si>
    <t>February</t>
  </si>
  <si>
    <t>March</t>
  </si>
  <si>
    <t>April</t>
  </si>
  <si>
    <t>May</t>
  </si>
  <si>
    <t>June</t>
  </si>
  <si>
    <t>July</t>
  </si>
  <si>
    <t>August</t>
  </si>
  <si>
    <t>September</t>
  </si>
  <si>
    <t>October</t>
  </si>
  <si>
    <t>November</t>
  </si>
  <si>
    <t>December</t>
  </si>
  <si>
    <t xml:space="preserve">    Type of fish</t>
  </si>
  <si>
    <t>ctwvWbeguhwm</t>
  </si>
  <si>
    <t xml:space="preserve">        wlcmuj</t>
  </si>
  <si>
    <t xml:space="preserve">       cswmwlibuLwk</t>
  </si>
  <si>
    <t>ilencnwk ugid ctwfcnwk</t>
  </si>
  <si>
    <t>cswm</t>
  </si>
  <si>
    <t>Skipjack</t>
  </si>
  <si>
    <t>Little tuna</t>
  </si>
  <si>
    <t>-</t>
  </si>
  <si>
    <t>Irwaunej</t>
  </si>
  <si>
    <t>Irwaurcbef</t>
  </si>
  <si>
    <t>cCrWm</t>
  </si>
  <si>
    <t>clIrcpEa</t>
  </si>
  <si>
    <t>iaem</t>
  </si>
  <si>
    <t>cnUj</t>
  </si>
  <si>
    <t>iawluj</t>
  </si>
  <si>
    <t>cTcswgOa</t>
  </si>
  <si>
    <t>rwbcmeTcpes</t>
  </si>
  <si>
    <t>rwbOTckoa</t>
  </si>
  <si>
    <t>rwbcmevon</t>
  </si>
  <si>
    <t>rwbcmesiD</t>
  </si>
  <si>
    <t>Type of vessel &amp; species</t>
  </si>
  <si>
    <t>All Vessels</t>
  </si>
  <si>
    <t>Albacore</t>
  </si>
  <si>
    <t>Other tuna related species</t>
  </si>
  <si>
    <t>Other Marine Fishes</t>
  </si>
  <si>
    <t>Mechanised Masdhoni</t>
  </si>
  <si>
    <t>Other vessels</t>
  </si>
  <si>
    <t>inOdcswm cnehinehea</t>
  </si>
  <si>
    <t>Longline vessels</t>
  </si>
  <si>
    <t>Sail Masdhoni</t>
  </si>
  <si>
    <t>Vadhu dhoni</t>
  </si>
  <si>
    <t>Rowing Boats</t>
  </si>
  <si>
    <t>EEZ</t>
  </si>
  <si>
    <t>Miscellaneous</t>
  </si>
  <si>
    <t>ތަން</t>
  </si>
  <si>
    <t>inOdcswm iLeaunIjcnia</t>
  </si>
  <si>
    <t>Mechanised</t>
  </si>
  <si>
    <t>Masdhoni</t>
  </si>
  <si>
    <t xml:space="preserve"> AA</t>
  </si>
  <si>
    <t>Table 9.7  ( continued )</t>
  </si>
  <si>
    <r>
      <rPr>
        <b/>
        <sz val="10"/>
        <rFont val="Calibri"/>
        <family val="2"/>
      </rPr>
      <t xml:space="preserve">Average no. of vessels engaged per month  </t>
    </r>
    <r>
      <rPr>
        <b/>
        <sz val="10"/>
        <rFont val="A_Randhoo"/>
      </rPr>
      <t xml:space="preserve">      </t>
    </r>
  </si>
  <si>
    <t>inOdcswmiLeaunIjcnia</t>
  </si>
  <si>
    <r>
      <t xml:space="preserve">Fishing methods  </t>
    </r>
    <r>
      <rPr>
        <b/>
        <sz val="10"/>
        <rFont val="Faruma"/>
        <family val="3"/>
      </rPr>
      <t xml:space="preserve">   މަސްބޭނިގޮތް</t>
    </r>
  </si>
  <si>
    <t>Pole and Line</t>
  </si>
  <si>
    <t>Trolling</t>
  </si>
  <si>
    <t>Hand  Line</t>
  </si>
  <si>
    <t>Other methods</t>
  </si>
  <si>
    <t>Other tuna</t>
  </si>
  <si>
    <t>cswmuDnwk cnehinehea</t>
  </si>
  <si>
    <t>Percentage share ( % )</t>
  </si>
  <si>
    <t xml:space="preserve"> (%) cniawtcaws ctogWviawfiheb</t>
  </si>
  <si>
    <t>Fish Catch (metric tonnes)</t>
  </si>
  <si>
    <t>Catch per unit effort (metric tonnes)</t>
  </si>
  <si>
    <t>Fishing Trips</t>
  </si>
  <si>
    <t>Masdhonis</t>
  </si>
  <si>
    <t xml:space="preserve">މައުލޫމާތު ދެއްވި ފަރާތް: މިނިސްޓްރީ އޮފް ފިޝަރީޒް އެންޑް އެގްރިކަލްޗަރ </t>
  </si>
  <si>
    <t>Skipjack Tuna</t>
  </si>
  <si>
    <t xml:space="preserve">Yellowfin Tuna </t>
  </si>
  <si>
    <t xml:space="preserve">Other Marine Fishes </t>
  </si>
  <si>
    <t>މަޢުލޫމާތުދެއްވި ފަރާތް: މިނިސްޓްރީ އޮފް ފިޝަރީޒް، މެރިންރިސޯސަސް އެންޑް އެގްރިކަލްޗަރ</t>
  </si>
  <si>
    <t>Source: Island Councils, Maldives Customs Services and Ministry of Fisheries, Marine Resources  and Agriculture</t>
  </si>
  <si>
    <t>cnwkirevcswmunEl</t>
  </si>
  <si>
    <t>Source:  Ministry of Fisheries, Marine Resources and Agriculture</t>
  </si>
  <si>
    <t>Note: This table does not in any way or form represent the area of fish catch but the catches from the vessels regisered to islands in the specific atoll</t>
  </si>
  <si>
    <t xml:space="preserve">ނޯޓް: މި ތާވަލުން ރަމްޒުކޮށްދެނީ މަސްވެރިކަން ކޮށްފައިވާ ސަރަޙައްދުތަކެއް ނޫނެވެ. މިތާވަލުން ރަމްޒުކޮށްދެނީ ވަކިވަކި އަތޮޅުތަކަށް ރަޖިސްޓްރީކޮށްފައިވާ އުޅާނދުން މަސް ބާނާފައިވާ މިންވަރެވެ. </t>
  </si>
  <si>
    <t>Source: Ministry of Fisheries, Marine Resources  and Agriculture</t>
  </si>
  <si>
    <t>Source: Ministry of Fisheries, Marine Resources and Agriculture</t>
  </si>
  <si>
    <t xml:space="preserve">Grouper </t>
  </si>
  <si>
    <t xml:space="preserve">Reef </t>
  </si>
  <si>
    <t>Table 9.3 :  FISH LANDING BY TYPE AND VESSEL LOCALITY, 2021</t>
  </si>
  <si>
    <t>2021 ,ctwvWb egEa iaWhwm inEb wtwvun ifih cnutog eguLotwa WviawfcSokIrcTcsijwr udnwLua : 9.3 ulwvWt</t>
  </si>
  <si>
    <t>Table 9.9 :  FISH CATCH BY TYPE AND FISHING METHODS, 2021 (In metric tons)</t>
  </si>
  <si>
    <t>ތާވަލު 9.9: މަހުގެ ބާވަތުންނާއި މަސްބާނާފައިވާގޮތުން ބޭނުނު އަދަދު، 2021</t>
  </si>
  <si>
    <r>
      <t xml:space="preserve">  </t>
    </r>
    <r>
      <rPr>
        <b/>
        <sz val="10"/>
        <rFont val="Calibri"/>
        <family val="2"/>
        <scheme val="minor"/>
      </rPr>
      <t xml:space="preserve">   Fishing Trips</t>
    </r>
    <r>
      <rPr>
        <b/>
        <sz val="10"/>
        <rFont val="A_Funa"/>
      </rPr>
      <t xml:space="preserve">                       urwhwfirufcSwhwm</t>
    </r>
  </si>
  <si>
    <t xml:space="preserve">Table 9.1 :FISH PRODUCTION BY TYPE AND UTILIZATION, 2011 - 2022               </t>
  </si>
  <si>
    <t>2022 - 2011 ,urwvcnim eguhwminEb wtwvun Wfih ecnutog egumunEbunuveruk iaWncnutwvWb eguhwm : 9.1 ulwvWt</t>
  </si>
  <si>
    <r>
      <t>2022 - 2018 ,urwvcnim eguhwm inEb wtwvun ifih cnutog eguLotwa WviawfcSokIrcTcsijwr udnwLua</t>
    </r>
    <r>
      <rPr>
        <b/>
        <sz val="10"/>
        <rFont val="A_Randhoo"/>
      </rPr>
      <t xml:space="preserve"> : </t>
    </r>
    <r>
      <rPr>
        <b/>
        <sz val="12"/>
        <rFont val="A_Randhoo"/>
      </rPr>
      <t>9.2 ulwvWt</t>
    </r>
  </si>
  <si>
    <t>Table 9.2 :  FISH CATCH BY VESSEL LOCALITY, 2018 -  2022</t>
  </si>
  <si>
    <t>Table 9.3 :  FISH LANDING BY TYPE AND VESSEL LOCALITY, 2022</t>
  </si>
  <si>
    <t>2022 ,ctwvWb egEa iaWhwm inEb wtwvun ifih cnutog eguLotwa WviawfcSokIrcTcsijwr udnwLua : 9.3 ulwvWt</t>
  </si>
  <si>
    <t xml:space="preserve"> previous year 2021</t>
  </si>
  <si>
    <t>Table  9.4 :  FISH CATCH  BY MONTH, 2017 - 2022</t>
  </si>
  <si>
    <t>2022 - 2017 ,urwvcnim eguhwminEb wtwvun ifih iawguhwmcswmikea : 9.4 ulwvWt</t>
  </si>
  <si>
    <t>Table 9.5 :  MONTHLY FISH CATCH BY TYPE ,  2022</t>
  </si>
  <si>
    <t>2022 ,urwvcnim iaWtwvcaWb eguhwminEb wtwvun ifih iawguhwmcswmikea :9.5 ulwvWt</t>
  </si>
  <si>
    <t>Table 9.6 :  FISH CATCH BY TYPE OF VESSELS AND SPECIES, 2013 - 2022</t>
  </si>
  <si>
    <t>2022 - 2013 ,cswminEb wtwvun ifih cnutog egutwvWb eguhwm iaWncnutog egudnwLua : 9.6 ulwvWt</t>
  </si>
  <si>
    <t>Table 9.8 :  NUMBER OF VESSELS ENGAGED PER MONTH IN FISHING AND NUMBER OF FISHING TRIPS BY VESSEL LOCALITY, 2022</t>
  </si>
  <si>
    <t>2022 ,udwdwA irufcSwhwm urwhwfinOd iaWdwdwA egurwhwfudnwLua Wrukcnwkirevcswm irufcSwhwm ukwhwm emcnok cSokcjercvea ,cnutog eguLotwa WviawfcSokIrcTcsijwr udnwLua : 9.8 ulwvWt</t>
  </si>
  <si>
    <t>ތާވަލު 9.9: މަހުގެ ބާވަތުންނާއި މަސްބާނާފައިވާގޮތުން ބޭނުނު އަދަދު، 2022</t>
  </si>
  <si>
    <t>Table 9.9 :  FISH CATCH BY TYPE AND FISHING METHODS, 2022 (In metric tons)</t>
  </si>
  <si>
    <t>ތާވަލު 9.10: ބޭނުނު މަހުގެ އަދަދު، މަސްދަތުރުގެ އަދަދު އަދި ތަނުގެ ގޮތުން ބޭނިފައިވާ މަހުގެ ނިސްބަތް، 2022</t>
  </si>
  <si>
    <t>Table 9.10: FISH CATCH, FISHING TRIPS AND CATCH PER UNIT EFFORT BY LOCALITY,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</si>
</sst>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General_)"/>
    <numFmt numFmtId="165" formatCode="#,##0.0"/>
    <numFmt numFmtId="166" formatCode="_(* #,##0.0_);_(* \(#,##0.0\);_(* &quot;-&quot;??_);_(@_)"/>
    <numFmt numFmtId="167" formatCode="0.0"/>
    <numFmt numFmtId="168" formatCode="_(* #,##0_);_(* \(#,##0\);_(* &quot;-&quot;??_);_(@_)"/>
    <numFmt numFmtId="169" formatCode="#,##0.0_);[Red]\(#,##0.0\)"/>
    <numFmt numFmtId="170" formatCode="[$-409]mmmm\ d\,\ yyyy;@"/>
  </numFmts>
  <fonts count="71">
    <font>
      <sz val="11"/>
      <color theme="1"/>
      <name val="Calibri"/>
      <family val="2"/>
      <scheme val="minor"/>
    </font>
    <font>
      <sz val="11"/>
      <color theme="1"/>
      <name val="Calibri"/>
      <family val="2"/>
      <scheme val="minor"/>
    </font>
    <font>
      <sz val="10"/>
      <name val="Courier"/>
      <family val="3"/>
    </font>
    <font>
      <b/>
      <sz val="12"/>
      <name val="Calibri"/>
      <family val="2"/>
    </font>
    <font>
      <sz val="9"/>
      <name val="Arial"/>
      <family val="2"/>
    </font>
    <font>
      <b/>
      <sz val="11"/>
      <name val="Calibri"/>
      <family val="2"/>
    </font>
    <font>
      <b/>
      <sz val="9"/>
      <name val="Arial"/>
      <family val="2"/>
    </font>
    <font>
      <b/>
      <sz val="11"/>
      <name val="A_Waheed"/>
      <family val="3"/>
    </font>
    <font>
      <b/>
      <sz val="9"/>
      <name val="Calibri"/>
      <family val="2"/>
    </font>
    <font>
      <b/>
      <sz val="9"/>
      <name val="A_Waheed"/>
      <family val="3"/>
    </font>
    <font>
      <sz val="9.5"/>
      <name val="Courier"/>
      <family val="3"/>
    </font>
    <font>
      <b/>
      <sz val="9.5"/>
      <name val="Calibri"/>
      <family val="2"/>
    </font>
    <font>
      <sz val="9.5"/>
      <name val="A_Waheed"/>
      <family val="3"/>
    </font>
    <font>
      <sz val="9.5"/>
      <name val="Arial"/>
      <family val="2"/>
    </font>
    <font>
      <sz val="10"/>
      <name val="Calibri"/>
      <family val="2"/>
    </font>
    <font>
      <sz val="10"/>
      <name val="A_Waheed"/>
      <family val="3"/>
    </font>
    <font>
      <sz val="10"/>
      <name val="AKKO"/>
      <family val="2"/>
    </font>
    <font>
      <sz val="10"/>
      <name val="Arial"/>
      <family val="2"/>
    </font>
    <font>
      <b/>
      <sz val="10"/>
      <name val="Calibri"/>
      <family val="2"/>
    </font>
    <font>
      <b/>
      <sz val="10"/>
      <name val="A_Waheed"/>
      <family val="3"/>
    </font>
    <font>
      <i/>
      <sz val="9"/>
      <name val="Calibri"/>
      <family val="2"/>
      <scheme val="minor"/>
    </font>
    <font>
      <b/>
      <i/>
      <vertAlign val="superscript"/>
      <sz val="11"/>
      <name val="Arial"/>
      <family val="2"/>
    </font>
    <font>
      <sz val="9"/>
      <name val="Faruma"/>
      <family val="3"/>
    </font>
    <font>
      <i/>
      <sz val="9"/>
      <name val="Calibri"/>
      <family val="2"/>
    </font>
    <font>
      <sz val="9"/>
      <name val="A_Waheed"/>
      <family val="3"/>
    </font>
    <font>
      <i/>
      <sz val="9"/>
      <name val="Arial"/>
      <family val="2"/>
    </font>
    <font>
      <sz val="9"/>
      <name val="Courier"/>
      <family val="3"/>
    </font>
    <font>
      <b/>
      <sz val="10"/>
      <name val="Arial"/>
      <family val="2"/>
    </font>
    <font>
      <b/>
      <sz val="9"/>
      <name val="A_Randhoo"/>
    </font>
    <font>
      <sz val="11"/>
      <name val="Calibri"/>
      <family val="2"/>
    </font>
    <font>
      <sz val="9"/>
      <name val="Calibri"/>
      <family val="2"/>
    </font>
    <font>
      <b/>
      <sz val="9"/>
      <name val="Faruma"/>
      <family val="3"/>
    </font>
    <font>
      <sz val="9"/>
      <name val="Win Ahamedey PRB"/>
      <family val="2"/>
    </font>
    <font>
      <b/>
      <sz val="10"/>
      <name val="Faruma"/>
      <family val="3"/>
    </font>
    <font>
      <b/>
      <sz val="9"/>
      <name val="Calibri"/>
      <family val="2"/>
      <scheme val="minor"/>
    </font>
    <font>
      <b/>
      <sz val="10"/>
      <name val="Calibri"/>
      <family val="2"/>
      <scheme val="minor"/>
    </font>
    <font>
      <sz val="10"/>
      <name val="MS Sans Serif"/>
      <family val="2"/>
    </font>
    <font>
      <b/>
      <sz val="10"/>
      <name val="A_Randhoo"/>
    </font>
    <font>
      <sz val="10"/>
      <name val="Calibri"/>
      <family val="2"/>
      <scheme val="minor"/>
    </font>
    <font>
      <sz val="9"/>
      <name val="A_Randhoo"/>
    </font>
    <font>
      <b/>
      <sz val="12"/>
      <name val="A_Randhoo"/>
    </font>
    <font>
      <b/>
      <sz val="8"/>
      <name val="A_Randhoo"/>
    </font>
    <font>
      <b/>
      <sz val="10"/>
      <name val="A_Faseyha"/>
    </font>
    <font>
      <sz val="10"/>
      <name val="Win Ahamedey PRB"/>
      <family val="2"/>
    </font>
    <font>
      <sz val="10"/>
      <name val="A_Randhoo"/>
    </font>
    <font>
      <i/>
      <sz val="10"/>
      <name val="Arial"/>
      <family val="2"/>
    </font>
    <font>
      <i/>
      <sz val="10"/>
      <name val="Calibri"/>
      <family val="2"/>
      <scheme val="minor"/>
    </font>
    <font>
      <b/>
      <sz val="12"/>
      <name val="Faruma"/>
      <family val="3"/>
    </font>
    <font>
      <b/>
      <sz val="10"/>
      <name val="Courier"/>
      <family val="3"/>
    </font>
    <font>
      <i/>
      <sz val="10"/>
      <name val="Calibri"/>
      <family val="2"/>
    </font>
    <font>
      <sz val="11"/>
      <name val="Courier"/>
      <family val="3"/>
    </font>
    <font>
      <b/>
      <sz val="11"/>
      <name val="Arial"/>
      <family val="2"/>
    </font>
    <font>
      <b/>
      <sz val="8"/>
      <name val="A_Faseyha"/>
    </font>
    <font>
      <sz val="9"/>
      <name val="Candara"/>
      <family val="2"/>
    </font>
    <font>
      <b/>
      <sz val="11"/>
      <name val="Faruma"/>
      <family val="3"/>
    </font>
    <font>
      <b/>
      <sz val="11"/>
      <color theme="1"/>
      <name val="Calibri"/>
      <family val="2"/>
    </font>
    <font>
      <sz val="9"/>
      <color theme="1"/>
      <name val="Faruma"/>
      <family val="3"/>
    </font>
    <font>
      <sz val="11"/>
      <color theme="1"/>
      <name val="Calibri"/>
      <family val="2"/>
    </font>
    <font>
      <b/>
      <sz val="9.5"/>
      <name val="Arial"/>
      <family val="2"/>
    </font>
    <font>
      <i/>
      <sz val="9"/>
      <color rgb="FFFF0000"/>
      <name val="Calibri"/>
      <family val="2"/>
    </font>
    <font>
      <sz val="9"/>
      <name val="Calibri Light"/>
      <family val="1"/>
      <scheme val="major"/>
    </font>
    <font>
      <b/>
      <sz val="9"/>
      <name val="A_Faseyha"/>
    </font>
    <font>
      <b/>
      <sz val="11"/>
      <name val="A_Faseyha"/>
    </font>
    <font>
      <sz val="10"/>
      <name val="A_Faseyha"/>
    </font>
    <font>
      <b/>
      <sz val="12"/>
      <name val="A_Faseyha"/>
    </font>
    <font>
      <b/>
      <sz val="9"/>
      <name val="A_Funa"/>
    </font>
    <font>
      <sz val="9"/>
      <name val="A_Funa"/>
    </font>
    <font>
      <b/>
      <sz val="10"/>
      <color theme="1"/>
      <name val="A_Faseyha"/>
    </font>
    <font>
      <b/>
      <sz val="10"/>
      <name val="A_Funa"/>
    </font>
    <font>
      <b/>
      <sz val="12"/>
      <name val="A_Funa"/>
    </font>
    <font>
      <b/>
      <sz val="12"/>
      <color theme="1"/>
      <name val="Calibri"/>
      <family val="2"/>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theme="1" tint="0.499984740745262"/>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theme="1"/>
      </right>
      <top/>
      <bottom style="hair">
        <color indexed="64"/>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theme="1"/>
      </left>
      <right/>
      <top/>
      <bottom style="hair">
        <color theme="1"/>
      </bottom>
      <diagonal/>
    </border>
    <border>
      <left/>
      <right/>
      <top/>
      <bottom style="hair">
        <color theme="1"/>
      </bottom>
      <diagonal/>
    </border>
    <border>
      <left/>
      <right style="hair">
        <color indexed="64"/>
      </right>
      <top style="hair">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xf numFmtId="40" fontId="36" fillId="0" borderId="0" applyFont="0" applyFill="0" applyBorder="0" applyAlignment="0" applyProtection="0"/>
    <xf numFmtId="0" fontId="17" fillId="0" borderId="0"/>
    <xf numFmtId="40" fontId="36" fillId="0" borderId="0" applyFont="0" applyFill="0" applyBorder="0" applyAlignment="0" applyProtection="0"/>
    <xf numFmtId="170" fontId="2" fillId="0" borderId="0"/>
    <xf numFmtId="170" fontId="2" fillId="0" borderId="0"/>
    <xf numFmtId="170" fontId="2" fillId="0" borderId="0"/>
    <xf numFmtId="0" fontId="17" fillId="0" borderId="0"/>
  </cellStyleXfs>
  <cellXfs count="451">
    <xf numFmtId="0" fontId="0" fillId="0" borderId="0" xfId="0"/>
    <xf numFmtId="164" fontId="2" fillId="2" borderId="0" xfId="3" applyFill="1" applyAlignment="1">
      <alignment vertical="center"/>
    </xf>
    <xf numFmtId="164" fontId="4" fillId="2" borderId="0" xfId="3" applyFont="1" applyFill="1" applyAlignment="1">
      <alignment vertical="center"/>
    </xf>
    <xf numFmtId="164" fontId="6" fillId="2" borderId="0" xfId="3" applyFont="1" applyFill="1" applyAlignment="1">
      <alignment horizontal="center" vertical="center"/>
    </xf>
    <xf numFmtId="164" fontId="0" fillId="2" borderId="2" xfId="0" applyNumberFormat="1" applyFill="1" applyBorder="1" applyAlignment="1">
      <alignment vertical="center"/>
    </xf>
    <xf numFmtId="164" fontId="10" fillId="2" borderId="1" xfId="3" applyFont="1" applyFill="1" applyBorder="1" applyAlignment="1">
      <alignment vertical="center"/>
    </xf>
    <xf numFmtId="1" fontId="11" fillId="2" borderId="1" xfId="3" applyNumberFormat="1" applyFont="1" applyFill="1" applyBorder="1" applyAlignment="1">
      <alignment horizontal="right" vertical="center"/>
    </xf>
    <xf numFmtId="164" fontId="12" fillId="2" borderId="1" xfId="3" applyFont="1" applyFill="1" applyBorder="1" applyAlignment="1">
      <alignment vertical="center"/>
    </xf>
    <xf numFmtId="164" fontId="13" fillId="2" borderId="0" xfId="3" applyFont="1" applyFill="1" applyAlignment="1">
      <alignment vertical="center"/>
    </xf>
    <xf numFmtId="164" fontId="10" fillId="2" borderId="0" xfId="3" applyFont="1" applyFill="1" applyAlignment="1">
      <alignment vertical="center"/>
    </xf>
    <xf numFmtId="164" fontId="14" fillId="2" borderId="0" xfId="3" applyFont="1" applyFill="1" applyAlignment="1">
      <alignment horizontal="left" vertical="center"/>
    </xf>
    <xf numFmtId="165" fontId="14" fillId="2" borderId="2" xfId="3" applyNumberFormat="1" applyFont="1" applyFill="1" applyBorder="1" applyAlignment="1" applyProtection="1">
      <alignment horizontal="right" vertical="center"/>
      <protection locked="0"/>
    </xf>
    <xf numFmtId="165" fontId="14" fillId="2" borderId="0" xfId="3" applyNumberFormat="1" applyFont="1" applyFill="1" applyAlignment="1" applyProtection="1">
      <alignment horizontal="right" vertical="center"/>
      <protection locked="0"/>
    </xf>
    <xf numFmtId="164" fontId="16" fillId="2" borderId="0" xfId="3" applyFont="1" applyFill="1" applyAlignment="1">
      <alignment horizontal="right" vertical="center"/>
    </xf>
    <xf numFmtId="164" fontId="17" fillId="2" borderId="0" xfId="3" applyFont="1" applyFill="1" applyAlignment="1">
      <alignment vertical="center"/>
    </xf>
    <xf numFmtId="164" fontId="18" fillId="2" borderId="0" xfId="3" applyFont="1" applyFill="1" applyAlignment="1">
      <alignment horizontal="left" vertical="center"/>
    </xf>
    <xf numFmtId="165" fontId="18" fillId="2" borderId="0" xfId="3" applyNumberFormat="1" applyFont="1" applyFill="1" applyAlignment="1" applyProtection="1">
      <alignment horizontal="right" vertical="center"/>
      <protection locked="0"/>
    </xf>
    <xf numFmtId="164" fontId="14" fillId="2" borderId="1" xfId="3" applyFont="1" applyFill="1" applyBorder="1" applyAlignment="1">
      <alignment horizontal="left" vertical="center"/>
    </xf>
    <xf numFmtId="165" fontId="14" fillId="2" borderId="1" xfId="3" applyNumberFormat="1" applyFont="1" applyFill="1" applyBorder="1" applyAlignment="1" applyProtection="1">
      <alignment horizontal="right" vertical="center"/>
      <protection locked="0"/>
    </xf>
    <xf numFmtId="164" fontId="20" fillId="2" borderId="0" xfId="3" applyFont="1" applyFill="1" applyAlignment="1">
      <alignment horizontal="left" vertical="center"/>
    </xf>
    <xf numFmtId="164" fontId="22" fillId="2" borderId="0" xfId="3" applyFont="1" applyFill="1" applyAlignment="1">
      <alignment horizontal="right" vertical="center"/>
    </xf>
    <xf numFmtId="164" fontId="23" fillId="2" borderId="0" xfId="3" applyFont="1" applyFill="1" applyAlignment="1">
      <alignment vertical="center" wrapText="1"/>
    </xf>
    <xf numFmtId="164" fontId="25" fillId="2" borderId="0" xfId="3" applyFont="1" applyFill="1" applyAlignment="1">
      <alignment horizontal="left" vertical="center"/>
    </xf>
    <xf numFmtId="164" fontId="26" fillId="2" borderId="0" xfId="3" applyFont="1" applyFill="1" applyAlignment="1">
      <alignment vertical="center"/>
    </xf>
    <xf numFmtId="164" fontId="23" fillId="2" borderId="0" xfId="3" applyFont="1" applyFill="1" applyAlignment="1">
      <alignment horizontal="left" vertical="center"/>
    </xf>
    <xf numFmtId="164" fontId="20" fillId="2" borderId="0" xfId="3" applyFont="1" applyFill="1" applyAlignment="1">
      <alignment horizontal="left" vertical="top"/>
    </xf>
    <xf numFmtId="164" fontId="27" fillId="2" borderId="0" xfId="3" applyFont="1" applyFill="1" applyAlignment="1">
      <alignment vertical="center"/>
    </xf>
    <xf numFmtId="164" fontId="6" fillId="2" borderId="0" xfId="3" applyFont="1" applyFill="1" applyAlignment="1">
      <alignment vertical="center"/>
    </xf>
    <xf numFmtId="164" fontId="4" fillId="2" borderId="0" xfId="3" applyFont="1" applyFill="1" applyAlignment="1">
      <alignment horizontal="centerContinuous" vertical="center"/>
    </xf>
    <xf numFmtId="164" fontId="8" fillId="2" borderId="1" xfId="3" applyFont="1" applyFill="1" applyBorder="1" applyAlignment="1">
      <alignment horizontal="centerContinuous" vertical="center"/>
    </xf>
    <xf numFmtId="164" fontId="6" fillId="2" borderId="1" xfId="3" applyFont="1" applyFill="1" applyBorder="1" applyAlignment="1">
      <alignment horizontal="centerContinuous" vertical="center"/>
    </xf>
    <xf numFmtId="164" fontId="28" fillId="2" borderId="2" xfId="3" applyFont="1" applyFill="1" applyBorder="1" applyAlignment="1">
      <alignment vertical="center"/>
    </xf>
    <xf numFmtId="164" fontId="5" fillId="2" borderId="1" xfId="3" applyFont="1" applyFill="1" applyBorder="1" applyAlignment="1">
      <alignment vertical="center"/>
    </xf>
    <xf numFmtId="164" fontId="5" fillId="2" borderId="0" xfId="3" applyFont="1" applyFill="1" applyAlignment="1">
      <alignment horizontal="center" vertical="center" wrapText="1"/>
    </xf>
    <xf numFmtId="164" fontId="5" fillId="2" borderId="0" xfId="3" applyFont="1" applyFill="1" applyAlignment="1">
      <alignment vertical="center"/>
    </xf>
    <xf numFmtId="164" fontId="29" fillId="2" borderId="0" xfId="3" applyFont="1" applyFill="1" applyAlignment="1">
      <alignment vertical="center"/>
    </xf>
    <xf numFmtId="1" fontId="18" fillId="2" borderId="1" xfId="3" applyNumberFormat="1" applyFont="1" applyFill="1" applyBorder="1" applyAlignment="1">
      <alignment horizontal="right" vertical="center"/>
    </xf>
    <xf numFmtId="1" fontId="18" fillId="2" borderId="5" xfId="3" applyNumberFormat="1" applyFont="1" applyFill="1" applyBorder="1" applyAlignment="1">
      <alignment horizontal="right" vertical="center"/>
    </xf>
    <xf numFmtId="164" fontId="18" fillId="2" borderId="11" xfId="3" applyFont="1" applyFill="1" applyBorder="1" applyAlignment="1">
      <alignment horizontal="right" vertical="center" wrapText="1"/>
    </xf>
    <xf numFmtId="164" fontId="18" fillId="2" borderId="5" xfId="3" applyFont="1" applyFill="1" applyBorder="1" applyAlignment="1">
      <alignment horizontal="right" vertical="center" wrapText="1"/>
    </xf>
    <xf numFmtId="164" fontId="2" fillId="2" borderId="0" xfId="3" applyFill="1" applyAlignment="1">
      <alignment horizontal="right" vertical="center"/>
    </xf>
    <xf numFmtId="164" fontId="18" fillId="2" borderId="0" xfId="3" applyFont="1" applyFill="1" applyAlignment="1">
      <alignment horizontal="center" vertical="center" wrapText="1"/>
    </xf>
    <xf numFmtId="164" fontId="27" fillId="2" borderId="0" xfId="3" applyFont="1" applyFill="1" applyAlignment="1">
      <alignment horizontal="right" vertical="center"/>
    </xf>
    <xf numFmtId="165" fontId="18" fillId="2" borderId="0" xfId="3" applyNumberFormat="1" applyFont="1" applyFill="1" applyAlignment="1">
      <alignment horizontal="right"/>
    </xf>
    <xf numFmtId="165" fontId="18" fillId="2" borderId="12" xfId="3" applyNumberFormat="1" applyFont="1" applyFill="1" applyBorder="1" applyAlignment="1">
      <alignment horizontal="right" vertical="center"/>
    </xf>
    <xf numFmtId="165" fontId="18" fillId="2" borderId="0" xfId="3" applyNumberFormat="1" applyFont="1" applyFill="1" applyAlignment="1">
      <alignment horizontal="right" vertical="center"/>
    </xf>
    <xf numFmtId="166" fontId="26" fillId="2" borderId="0" xfId="1" applyNumberFormat="1" applyFont="1" applyFill="1" applyAlignment="1">
      <alignment vertical="center"/>
    </xf>
    <xf numFmtId="164" fontId="9" fillId="2" borderId="0" xfId="3" applyFont="1" applyFill="1" applyAlignment="1">
      <alignment horizontal="center" vertical="center"/>
    </xf>
    <xf numFmtId="164" fontId="14" fillId="2" borderId="0" xfId="0" applyNumberFormat="1" applyFont="1" applyFill="1" applyAlignment="1">
      <alignment horizontal="left" vertical="center" indent="1"/>
    </xf>
    <xf numFmtId="165" fontId="14" fillId="2" borderId="0" xfId="3" applyNumberFormat="1" applyFont="1" applyFill="1" applyAlignment="1">
      <alignment horizontal="right"/>
    </xf>
    <xf numFmtId="165" fontId="14" fillId="2" borderId="12" xfId="3" applyNumberFormat="1" applyFont="1" applyFill="1" applyBorder="1" applyAlignment="1">
      <alignment horizontal="right" vertical="center"/>
    </xf>
    <xf numFmtId="165" fontId="14" fillId="2" borderId="0" xfId="3" applyNumberFormat="1" applyFont="1" applyFill="1" applyAlignment="1">
      <alignment horizontal="right" vertical="center"/>
    </xf>
    <xf numFmtId="166" fontId="4" fillId="2" borderId="0" xfId="1" applyNumberFormat="1" applyFont="1" applyFill="1" applyAlignment="1">
      <alignment vertical="center"/>
    </xf>
    <xf numFmtId="164" fontId="14" fillId="2" borderId="1" xfId="0" applyNumberFormat="1" applyFont="1" applyFill="1" applyBorder="1" applyAlignment="1">
      <alignment horizontal="left" vertical="center" indent="1"/>
    </xf>
    <xf numFmtId="165" fontId="14" fillId="2" borderId="1" xfId="3" applyNumberFormat="1" applyFont="1" applyFill="1" applyBorder="1" applyAlignment="1">
      <alignment horizontal="right"/>
    </xf>
    <xf numFmtId="165" fontId="14" fillId="2" borderId="14" xfId="3" applyNumberFormat="1" applyFont="1" applyFill="1" applyBorder="1" applyAlignment="1">
      <alignment horizontal="right" vertical="center"/>
    </xf>
    <xf numFmtId="165" fontId="14" fillId="2" borderId="1" xfId="3" applyNumberFormat="1" applyFont="1" applyFill="1" applyBorder="1" applyAlignment="1">
      <alignment horizontal="right" vertical="center"/>
    </xf>
    <xf numFmtId="164" fontId="4" fillId="2" borderId="0" xfId="3" applyFont="1" applyFill="1" applyAlignment="1">
      <alignment horizontal="left" vertical="center"/>
    </xf>
    <xf numFmtId="165" fontId="18" fillId="2" borderId="0" xfId="3" applyNumberFormat="1" applyFont="1" applyFill="1" applyAlignment="1">
      <alignment horizontal="left" vertical="center"/>
    </xf>
    <xf numFmtId="164" fontId="30" fillId="2" borderId="0" xfId="3" applyFont="1" applyFill="1" applyAlignment="1">
      <alignment vertical="center"/>
    </xf>
    <xf numFmtId="164" fontId="8" fillId="2" borderId="0" xfId="3" applyFont="1" applyFill="1" applyAlignment="1">
      <alignment vertical="center"/>
    </xf>
    <xf numFmtId="164" fontId="26" fillId="2" borderId="0" xfId="3" applyFont="1" applyFill="1" applyAlignment="1">
      <alignment horizontal="right" vertical="center"/>
    </xf>
    <xf numFmtId="164" fontId="6" fillId="2" borderId="0" xfId="3" applyFont="1" applyFill="1" applyAlignment="1">
      <alignment horizontal="right" vertical="center"/>
    </xf>
    <xf numFmtId="164" fontId="26" fillId="2" borderId="2" xfId="3" applyFont="1" applyFill="1" applyBorder="1" applyAlignment="1">
      <alignment vertical="center"/>
    </xf>
    <xf numFmtId="164" fontId="6" fillId="2" borderId="2" xfId="3" applyFont="1" applyFill="1" applyBorder="1" applyAlignment="1">
      <alignment vertical="center"/>
    </xf>
    <xf numFmtId="164" fontId="32" fillId="2" borderId="2" xfId="3" applyFont="1" applyFill="1" applyBorder="1"/>
    <xf numFmtId="164" fontId="8" fillId="2" borderId="0" xfId="3" applyFont="1" applyFill="1" applyAlignment="1">
      <alignment horizontal="left" vertical="center" wrapText="1"/>
    </xf>
    <xf numFmtId="164" fontId="9" fillId="2" borderId="0" xfId="3" applyFont="1" applyFill="1" applyAlignment="1">
      <alignment horizontal="right" vertical="center" wrapText="1"/>
    </xf>
    <xf numFmtId="164" fontId="26" fillId="2" borderId="0" xfId="3" applyFont="1" applyFill="1" applyAlignment="1">
      <alignment vertical="center" wrapText="1"/>
    </xf>
    <xf numFmtId="164" fontId="8" fillId="2" borderId="0" xfId="3" applyFont="1" applyFill="1" applyAlignment="1">
      <alignment horizontal="right" vertical="center" wrapText="1"/>
    </xf>
    <xf numFmtId="0" fontId="34" fillId="2" borderId="0" xfId="0" applyFont="1" applyFill="1" applyAlignment="1">
      <alignment horizontal="right" vertical="center" wrapText="1"/>
    </xf>
    <xf numFmtId="164" fontId="6" fillId="2" borderId="0" xfId="3" applyFont="1" applyFill="1" applyAlignment="1">
      <alignment vertical="center" wrapText="1"/>
    </xf>
    <xf numFmtId="164" fontId="30" fillId="2" borderId="1" xfId="3" applyFont="1" applyFill="1" applyBorder="1" applyAlignment="1">
      <alignment horizontal="right" vertical="center"/>
    </xf>
    <xf numFmtId="164" fontId="8" fillId="2" borderId="1" xfId="3" applyFont="1" applyFill="1" applyBorder="1" applyAlignment="1">
      <alignment horizontal="right" vertical="center"/>
    </xf>
    <xf numFmtId="164" fontId="8" fillId="2" borderId="1" xfId="3" applyFont="1" applyFill="1" applyBorder="1" applyAlignment="1">
      <alignment horizontal="right" vertical="center" wrapText="1"/>
    </xf>
    <xf numFmtId="164" fontId="24" fillId="2" borderId="1" xfId="3" applyFont="1" applyFill="1" applyBorder="1" applyAlignment="1">
      <alignment horizontal="right" vertical="center"/>
    </xf>
    <xf numFmtId="164" fontId="35" fillId="2" borderId="0" xfId="3" applyFont="1" applyFill="1" applyAlignment="1">
      <alignment horizontal="left" vertical="center"/>
    </xf>
    <xf numFmtId="38" fontId="35" fillId="2" borderId="2" xfId="4" applyNumberFormat="1" applyFont="1" applyFill="1" applyBorder="1" applyAlignment="1" applyProtection="1">
      <alignment vertical="center"/>
    </xf>
    <xf numFmtId="38" fontId="35" fillId="2" borderId="0" xfId="4" applyNumberFormat="1" applyFont="1" applyFill="1" applyAlignment="1" applyProtection="1">
      <alignment vertical="center"/>
    </xf>
    <xf numFmtId="164" fontId="9" fillId="2" borderId="0" xfId="3" applyFont="1" applyFill="1" applyAlignment="1">
      <alignment horizontal="right" vertical="center"/>
    </xf>
    <xf numFmtId="164" fontId="28" fillId="2" borderId="0" xfId="3" applyFont="1" applyFill="1" applyAlignment="1">
      <alignment horizontal="right" vertical="center"/>
    </xf>
    <xf numFmtId="38" fontId="35" fillId="2" borderId="0" xfId="4" applyNumberFormat="1" applyFont="1" applyFill="1" applyBorder="1" applyAlignment="1" applyProtection="1">
      <alignment vertical="center"/>
    </xf>
    <xf numFmtId="38" fontId="35" fillId="2" borderId="0" xfId="4" applyNumberFormat="1" applyFont="1" applyFill="1"/>
    <xf numFmtId="38" fontId="35" fillId="2" borderId="0" xfId="4" applyNumberFormat="1" applyFont="1" applyFill="1" applyBorder="1"/>
    <xf numFmtId="164" fontId="35" fillId="2" borderId="0" xfId="3" applyFont="1" applyFill="1" applyAlignment="1">
      <alignment horizontal="left" vertical="top"/>
    </xf>
    <xf numFmtId="38" fontId="35" fillId="2" borderId="0" xfId="4" applyNumberFormat="1" applyFont="1" applyFill="1" applyBorder="1" applyAlignment="1">
      <alignment horizontal="right"/>
    </xf>
    <xf numFmtId="164" fontId="19" fillId="2" borderId="0" xfId="3" applyFont="1" applyFill="1" applyAlignment="1">
      <alignment horizontal="right" vertical="center"/>
    </xf>
    <xf numFmtId="164" fontId="37" fillId="2" borderId="0" xfId="3" applyFont="1" applyFill="1" applyAlignment="1">
      <alignment horizontal="right" vertical="center"/>
    </xf>
    <xf numFmtId="164" fontId="38" fillId="2" borderId="0" xfId="0" applyNumberFormat="1" applyFont="1" applyFill="1" applyAlignment="1">
      <alignment horizontal="left" vertical="center" indent="2"/>
    </xf>
    <xf numFmtId="38" fontId="38" fillId="2" borderId="0" xfId="4" applyNumberFormat="1" applyFont="1" applyFill="1" applyBorder="1" applyAlignment="1" applyProtection="1">
      <alignment vertical="center"/>
    </xf>
    <xf numFmtId="38" fontId="38" fillId="2" borderId="0" xfId="4" applyNumberFormat="1" applyFont="1" applyFill="1" applyBorder="1"/>
    <xf numFmtId="164" fontId="24" fillId="2" borderId="0" xfId="0" applyNumberFormat="1" applyFont="1" applyFill="1" applyAlignment="1">
      <alignment horizontal="right" vertical="center" indent="2"/>
    </xf>
    <xf numFmtId="164" fontId="39" fillId="2" borderId="0" xfId="0" applyNumberFormat="1" applyFont="1" applyFill="1" applyAlignment="1">
      <alignment horizontal="right" vertical="center"/>
    </xf>
    <xf numFmtId="164" fontId="17" fillId="2" borderId="0" xfId="0" applyNumberFormat="1" applyFont="1" applyFill="1"/>
    <xf numFmtId="164" fontId="38" fillId="2" borderId="1" xfId="0" applyNumberFormat="1" applyFont="1" applyFill="1" applyBorder="1" applyAlignment="1">
      <alignment horizontal="left" vertical="center" indent="2"/>
    </xf>
    <xf numFmtId="38" fontId="38" fillId="2" borderId="1" xfId="4" applyNumberFormat="1" applyFont="1" applyFill="1" applyBorder="1" applyAlignment="1" applyProtection="1">
      <alignment vertical="center"/>
    </xf>
    <xf numFmtId="38" fontId="35" fillId="2" borderId="1" xfId="4" applyNumberFormat="1" applyFont="1" applyFill="1" applyBorder="1" applyAlignment="1" applyProtection="1">
      <alignment vertical="center"/>
    </xf>
    <xf numFmtId="38" fontId="38" fillId="2" borderId="1" xfId="4" applyNumberFormat="1" applyFont="1" applyFill="1" applyBorder="1"/>
    <xf numFmtId="164" fontId="24" fillId="2" borderId="1" xfId="0" applyNumberFormat="1" applyFont="1" applyFill="1" applyBorder="1" applyAlignment="1">
      <alignment horizontal="right" vertical="center" indent="2"/>
    </xf>
    <xf numFmtId="164" fontId="26" fillId="2" borderId="19" xfId="3" applyFont="1" applyFill="1" applyBorder="1" applyAlignment="1">
      <alignment vertical="center"/>
    </xf>
    <xf numFmtId="164" fontId="8" fillId="2" borderId="19" xfId="3" applyFont="1" applyFill="1" applyBorder="1" applyAlignment="1">
      <alignment horizontal="left" vertical="center"/>
    </xf>
    <xf numFmtId="164" fontId="28" fillId="2" borderId="19" xfId="3" applyFont="1" applyFill="1" applyBorder="1" applyAlignment="1">
      <alignment horizontal="right" vertical="center"/>
    </xf>
    <xf numFmtId="164" fontId="41" fillId="2" borderId="19" xfId="3" applyFont="1" applyFill="1" applyBorder="1" applyAlignment="1">
      <alignment horizontal="right" vertical="center"/>
    </xf>
    <xf numFmtId="164" fontId="30" fillId="2" borderId="19" xfId="3" applyFont="1" applyFill="1" applyBorder="1" applyAlignment="1">
      <alignment horizontal="right" vertical="center"/>
    </xf>
    <xf numFmtId="164" fontId="8" fillId="2" borderId="19" xfId="3" applyFont="1" applyFill="1" applyBorder="1" applyAlignment="1">
      <alignment horizontal="right" vertical="center"/>
    </xf>
    <xf numFmtId="164" fontId="8" fillId="2" borderId="19" xfId="3" applyFont="1" applyFill="1" applyBorder="1" applyAlignment="1">
      <alignment horizontal="right" vertical="center" wrapText="1"/>
    </xf>
    <xf numFmtId="38" fontId="8" fillId="2" borderId="19" xfId="4" applyNumberFormat="1" applyFont="1" applyFill="1" applyBorder="1" applyAlignment="1" applyProtection="1">
      <alignment vertical="center"/>
    </xf>
    <xf numFmtId="3" fontId="8" fillId="2" borderId="19" xfId="3" applyNumberFormat="1" applyFont="1" applyFill="1" applyBorder="1" applyAlignment="1">
      <alignment vertical="center"/>
    </xf>
    <xf numFmtId="3" fontId="8" fillId="2" borderId="19" xfId="3" applyNumberFormat="1" applyFont="1" applyFill="1" applyBorder="1"/>
    <xf numFmtId="3" fontId="8" fillId="2" borderId="19" xfId="5" applyNumberFormat="1" applyFont="1" applyFill="1" applyBorder="1"/>
    <xf numFmtId="165" fontId="8" fillId="2" borderId="19" xfId="5" applyNumberFormat="1" applyFont="1" applyFill="1" applyBorder="1"/>
    <xf numFmtId="165" fontId="8" fillId="2" borderId="19" xfId="5" applyNumberFormat="1" applyFont="1" applyFill="1" applyBorder="1" applyAlignment="1">
      <alignment horizontal="right"/>
    </xf>
    <xf numFmtId="164" fontId="30" fillId="2" borderId="19" xfId="0" applyNumberFormat="1" applyFont="1" applyFill="1" applyBorder="1" applyAlignment="1">
      <alignment horizontal="left" vertical="center"/>
    </xf>
    <xf numFmtId="3" fontId="30" fillId="2" borderId="19" xfId="5" applyNumberFormat="1" applyFont="1" applyFill="1" applyBorder="1"/>
    <xf numFmtId="3" fontId="30" fillId="2" borderId="19" xfId="3" applyNumberFormat="1" applyFont="1" applyFill="1" applyBorder="1"/>
    <xf numFmtId="164" fontId="39" fillId="2" borderId="19" xfId="0" applyNumberFormat="1" applyFont="1" applyFill="1" applyBorder="1" applyAlignment="1">
      <alignment horizontal="right" vertical="center"/>
    </xf>
    <xf numFmtId="165" fontId="30" fillId="2" borderId="19" xfId="3" applyNumberFormat="1" applyFont="1" applyFill="1" applyBorder="1"/>
    <xf numFmtId="165" fontId="30" fillId="2" borderId="19" xfId="3" applyNumberFormat="1" applyFont="1" applyFill="1" applyBorder="1" applyAlignment="1">
      <alignment horizontal="right"/>
    </xf>
    <xf numFmtId="3" fontId="30" fillId="2" borderId="19" xfId="3" applyNumberFormat="1" applyFont="1" applyFill="1" applyBorder="1" applyAlignment="1">
      <alignment horizontal="right"/>
    </xf>
    <xf numFmtId="164" fontId="23" fillId="2" borderId="19" xfId="3" applyFont="1" applyFill="1" applyBorder="1" applyAlignment="1">
      <alignment horizontal="left" vertical="center"/>
    </xf>
    <xf numFmtId="164" fontId="25" fillId="2" borderId="19" xfId="3" applyFont="1" applyFill="1" applyBorder="1" applyAlignment="1">
      <alignment horizontal="left" vertical="center"/>
    </xf>
    <xf numFmtId="164" fontId="39" fillId="2" borderId="19" xfId="3" applyFont="1" applyFill="1" applyBorder="1" applyAlignment="1">
      <alignment horizontal="right" vertical="center"/>
    </xf>
    <xf numFmtId="164" fontId="17" fillId="2" borderId="0" xfId="3" applyFont="1" applyFill="1" applyAlignment="1">
      <alignment horizontal="right" vertical="center"/>
    </xf>
    <xf numFmtId="1" fontId="17" fillId="2" borderId="0" xfId="3" applyNumberFormat="1" applyFont="1" applyFill="1" applyAlignment="1">
      <alignment vertical="center"/>
    </xf>
    <xf numFmtId="164" fontId="40" fillId="2" borderId="0" xfId="3" applyFont="1" applyFill="1" applyAlignment="1">
      <alignment horizontal="center" vertical="center"/>
    </xf>
    <xf numFmtId="164" fontId="40" fillId="2" borderId="0" xfId="3" applyFont="1" applyFill="1" applyAlignment="1">
      <alignment vertical="center"/>
    </xf>
    <xf numFmtId="164" fontId="18" fillId="2" borderId="0" xfId="3" applyFont="1" applyFill="1" applyAlignment="1">
      <alignment horizontal="center" vertical="center"/>
    </xf>
    <xf numFmtId="164" fontId="18" fillId="2" borderId="0" xfId="3" applyFont="1" applyFill="1" applyAlignment="1">
      <alignment vertical="center"/>
    </xf>
    <xf numFmtId="164" fontId="28" fillId="2" borderId="0" xfId="3" applyFont="1" applyFill="1" applyAlignment="1">
      <alignment horizontal="center" vertical="center"/>
    </xf>
    <xf numFmtId="164" fontId="6" fillId="2" borderId="0" xfId="3" applyFont="1" applyFill="1" applyAlignment="1">
      <alignment horizontal="centerContinuous" vertical="center"/>
    </xf>
    <xf numFmtId="165" fontId="4" fillId="2" borderId="0" xfId="3" applyNumberFormat="1" applyFont="1" applyFill="1" applyAlignment="1">
      <alignment horizontal="right" vertical="center"/>
    </xf>
    <xf numFmtId="164" fontId="30" fillId="2" borderId="0" xfId="3" applyFont="1" applyFill="1" applyAlignment="1">
      <alignment horizontal="left" vertical="center"/>
    </xf>
    <xf numFmtId="165" fontId="8" fillId="2" borderId="0" xfId="3" applyNumberFormat="1" applyFont="1" applyFill="1" applyAlignment="1">
      <alignment horizontal="left" vertical="center"/>
    </xf>
    <xf numFmtId="165" fontId="30" fillId="2" borderId="0" xfId="3" applyNumberFormat="1" applyFont="1" applyFill="1" applyAlignment="1">
      <alignment horizontal="right" vertical="center"/>
    </xf>
    <xf numFmtId="164" fontId="17" fillId="2" borderId="0" xfId="3" applyFont="1" applyFill="1" applyAlignment="1">
      <alignment horizontal="right"/>
    </xf>
    <xf numFmtId="164" fontId="17" fillId="2" borderId="0" xfId="3" applyFont="1" applyFill="1"/>
    <xf numFmtId="164" fontId="4" fillId="2" borderId="0" xfId="3" applyFont="1" applyFill="1" applyAlignment="1">
      <alignment horizontal="right"/>
    </xf>
    <xf numFmtId="43" fontId="4" fillId="2" borderId="0" xfId="1" applyFont="1" applyFill="1" applyAlignment="1">
      <alignment horizontal="right"/>
    </xf>
    <xf numFmtId="3" fontId="4" fillId="2" borderId="0" xfId="3" applyNumberFormat="1" applyFont="1" applyFill="1" applyAlignment="1">
      <alignment horizontal="right"/>
    </xf>
    <xf numFmtId="1" fontId="8" fillId="2" borderId="16" xfId="3" applyNumberFormat="1" applyFont="1" applyFill="1" applyBorder="1" applyAlignment="1">
      <alignment horizontal="right" vertical="center"/>
    </xf>
    <xf numFmtId="1" fontId="8" fillId="2" borderId="1" xfId="3" applyNumberFormat="1" applyFont="1" applyFill="1" applyBorder="1" applyAlignment="1">
      <alignment horizontal="right" vertical="center"/>
    </xf>
    <xf numFmtId="3" fontId="18" fillId="2" borderId="2" xfId="3" applyNumberFormat="1" applyFont="1" applyFill="1" applyBorder="1" applyAlignment="1">
      <alignment horizontal="right" vertical="center"/>
    </xf>
    <xf numFmtId="165" fontId="18" fillId="2" borderId="2" xfId="3" applyNumberFormat="1" applyFont="1" applyFill="1" applyBorder="1" applyAlignment="1">
      <alignment horizontal="right" vertical="center"/>
    </xf>
    <xf numFmtId="165" fontId="18" fillId="2" borderId="20" xfId="3" applyNumberFormat="1" applyFont="1" applyFill="1" applyBorder="1" applyAlignment="1">
      <alignment horizontal="right" vertical="center"/>
    </xf>
    <xf numFmtId="165" fontId="6" fillId="2" borderId="0" xfId="3" applyNumberFormat="1" applyFont="1" applyFill="1" applyAlignment="1">
      <alignment horizontal="right" vertical="center"/>
    </xf>
    <xf numFmtId="167" fontId="30" fillId="2" borderId="0" xfId="3" applyNumberFormat="1" applyFont="1" applyFill="1" applyAlignment="1">
      <alignment horizontal="center" vertical="center"/>
    </xf>
    <xf numFmtId="3" fontId="18" fillId="2" borderId="0" xfId="3" applyNumberFormat="1" applyFont="1" applyFill="1" applyAlignment="1">
      <alignment horizontal="right" vertical="center"/>
    </xf>
    <xf numFmtId="3" fontId="14" fillId="2" borderId="0" xfId="3" applyNumberFormat="1" applyFont="1" applyFill="1" applyAlignment="1">
      <alignment horizontal="right" vertical="center"/>
    </xf>
    <xf numFmtId="165" fontId="14" fillId="2" borderId="21" xfId="3" applyNumberFormat="1" applyFont="1" applyFill="1" applyBorder="1" applyAlignment="1">
      <alignment horizontal="right" vertical="center"/>
    </xf>
    <xf numFmtId="3" fontId="14" fillId="2" borderId="1" xfId="3" applyNumberFormat="1" applyFont="1" applyFill="1" applyBorder="1" applyAlignment="1">
      <alignment horizontal="right" vertical="center"/>
    </xf>
    <xf numFmtId="165" fontId="14" fillId="2" borderId="22" xfId="3" applyNumberFormat="1" applyFont="1" applyFill="1" applyBorder="1" applyAlignment="1">
      <alignment horizontal="right" vertical="center"/>
    </xf>
    <xf numFmtId="165" fontId="14" fillId="2" borderId="1" xfId="3" applyNumberFormat="1" applyFont="1" applyFill="1" applyBorder="1" applyAlignment="1">
      <alignment horizontal="center" vertical="center"/>
    </xf>
    <xf numFmtId="164" fontId="39" fillId="2" borderId="0" xfId="3" applyFont="1" applyFill="1" applyAlignment="1">
      <alignment horizontal="right" vertical="center"/>
    </xf>
    <xf numFmtId="164" fontId="4" fillId="2" borderId="0" xfId="3" applyFont="1" applyFill="1"/>
    <xf numFmtId="167" fontId="4" fillId="2" borderId="0" xfId="3" applyNumberFormat="1" applyFont="1" applyFill="1" applyAlignment="1">
      <alignment horizontal="right"/>
    </xf>
    <xf numFmtId="167" fontId="17" fillId="2" borderId="0" xfId="3" applyNumberFormat="1" applyFont="1" applyFill="1" applyAlignment="1">
      <alignment horizontal="right"/>
    </xf>
    <xf numFmtId="164" fontId="27" fillId="2" borderId="0" xfId="3" applyFont="1" applyFill="1" applyAlignment="1">
      <alignment horizontal="center" vertical="center"/>
    </xf>
    <xf numFmtId="164" fontId="43" fillId="2" borderId="2" xfId="3" applyFont="1" applyFill="1" applyBorder="1"/>
    <xf numFmtId="164" fontId="43" fillId="2" borderId="0" xfId="3" applyFont="1" applyFill="1"/>
    <xf numFmtId="164" fontId="32" fillId="2" borderId="0" xfId="3" applyFont="1" applyFill="1"/>
    <xf numFmtId="164" fontId="37" fillId="2" borderId="0" xfId="0" applyNumberFormat="1" applyFont="1" applyFill="1" applyAlignment="1">
      <alignment horizontal="right"/>
    </xf>
    <xf numFmtId="164" fontId="18" fillId="2" borderId="1" xfId="3" applyFont="1" applyFill="1" applyBorder="1" applyAlignment="1">
      <alignment horizontal="right" vertical="center"/>
    </xf>
    <xf numFmtId="164" fontId="18" fillId="2" borderId="1" xfId="3" applyFont="1" applyFill="1" applyBorder="1" applyAlignment="1">
      <alignment horizontal="right" vertical="center" wrapText="1"/>
    </xf>
    <xf numFmtId="164" fontId="30" fillId="2" borderId="0" xfId="3" applyFont="1" applyFill="1" applyAlignment="1">
      <alignment horizontal="right" vertical="center"/>
    </xf>
    <xf numFmtId="38" fontId="5" fillId="2" borderId="0" xfId="4" applyNumberFormat="1" applyFont="1" applyFill="1" applyBorder="1" applyAlignment="1" applyProtection="1">
      <alignment horizontal="right" vertical="center"/>
      <protection hidden="1"/>
    </xf>
    <xf numFmtId="38" fontId="5" fillId="2" borderId="0" xfId="4" applyNumberFormat="1" applyFont="1" applyFill="1" applyBorder="1" applyAlignment="1">
      <alignment horizontal="right" vertical="center"/>
    </xf>
    <xf numFmtId="164" fontId="14" fillId="2" borderId="0" xfId="3" applyFont="1" applyFill="1" applyAlignment="1">
      <alignment horizontal="left" vertical="center" indent="2"/>
    </xf>
    <xf numFmtId="38" fontId="29" fillId="2" borderId="0" xfId="4" applyNumberFormat="1" applyFont="1" applyFill="1" applyBorder="1" applyAlignment="1">
      <alignment horizontal="right"/>
    </xf>
    <xf numFmtId="164" fontId="44" fillId="2" borderId="0" xfId="0" applyNumberFormat="1" applyFont="1" applyFill="1" applyAlignment="1">
      <alignment horizontal="right"/>
    </xf>
    <xf numFmtId="164" fontId="14" fillId="2" borderId="1" xfId="3" applyFont="1" applyFill="1" applyBorder="1" applyAlignment="1">
      <alignment horizontal="left" vertical="center" indent="2"/>
    </xf>
    <xf numFmtId="38" fontId="5" fillId="2" borderId="1" xfId="4" applyNumberFormat="1" applyFont="1" applyFill="1" applyBorder="1" applyAlignment="1" applyProtection="1">
      <alignment horizontal="right" vertical="center"/>
      <protection hidden="1"/>
    </xf>
    <xf numFmtId="38" fontId="29" fillId="2" borderId="1" xfId="4" applyNumberFormat="1" applyFont="1" applyFill="1" applyBorder="1" applyAlignment="1">
      <alignment horizontal="right"/>
    </xf>
    <xf numFmtId="164" fontId="45" fillId="2" borderId="0" xfId="3" applyFont="1" applyFill="1" applyAlignment="1">
      <alignment horizontal="left" vertical="center"/>
    </xf>
    <xf numFmtId="164" fontId="39" fillId="2" borderId="0" xfId="0" applyNumberFormat="1" applyFont="1" applyFill="1" applyAlignment="1">
      <alignment horizontal="right"/>
    </xf>
    <xf numFmtId="164" fontId="8" fillId="2" borderId="0" xfId="3" applyFont="1" applyFill="1" applyAlignment="1">
      <alignment horizontal="right" vertical="center"/>
    </xf>
    <xf numFmtId="164" fontId="18" fillId="2" borderId="16" xfId="3" applyFont="1" applyFill="1" applyBorder="1" applyAlignment="1">
      <alignment horizontal="left" vertical="center"/>
    </xf>
    <xf numFmtId="164" fontId="18" fillId="2" borderId="16" xfId="3" applyFont="1" applyFill="1" applyBorder="1" applyAlignment="1">
      <alignment horizontal="right" vertical="center"/>
    </xf>
    <xf numFmtId="164" fontId="35" fillId="2" borderId="16" xfId="3" applyFont="1" applyFill="1" applyBorder="1" applyAlignment="1">
      <alignment horizontal="right" vertical="center"/>
    </xf>
    <xf numFmtId="38" fontId="18" fillId="2" borderId="0" xfId="6" applyNumberFormat="1" applyFont="1" applyFill="1" applyAlignment="1" applyProtection="1">
      <alignment horizontal="right" vertical="center"/>
    </xf>
    <xf numFmtId="38" fontId="35" fillId="2" borderId="0" xfId="6" applyNumberFormat="1" applyFont="1" applyFill="1" applyAlignment="1" applyProtection="1">
      <alignment horizontal="right" vertical="center"/>
    </xf>
    <xf numFmtId="38" fontId="35" fillId="2" borderId="0" xfId="4" applyNumberFormat="1" applyFont="1" applyFill="1" applyAlignment="1" applyProtection="1">
      <alignment horizontal="right" vertical="center"/>
    </xf>
    <xf numFmtId="9" fontId="26" fillId="2" borderId="0" xfId="2" applyFont="1" applyFill="1" applyAlignment="1">
      <alignment vertical="center"/>
    </xf>
    <xf numFmtId="0" fontId="35" fillId="2" borderId="0" xfId="0" applyFont="1" applyFill="1" applyAlignment="1">
      <alignment horizontal="left"/>
    </xf>
    <xf numFmtId="164" fontId="18" fillId="2" borderId="4" xfId="3" applyFont="1" applyFill="1" applyBorder="1" applyAlignment="1">
      <alignment horizontal="left" vertical="center"/>
    </xf>
    <xf numFmtId="38" fontId="18" fillId="2" borderId="4" xfId="6" applyNumberFormat="1" applyFont="1" applyFill="1" applyBorder="1" applyAlignment="1" applyProtection="1">
      <alignment horizontal="right" vertical="center"/>
    </xf>
    <xf numFmtId="38" fontId="35" fillId="2" borderId="4" xfId="4" applyNumberFormat="1" applyFont="1" applyFill="1" applyBorder="1" applyAlignment="1" applyProtection="1">
      <alignment horizontal="right" vertical="center"/>
    </xf>
    <xf numFmtId="38" fontId="14" fillId="2" borderId="0" xfId="6" applyNumberFormat="1" applyFont="1" applyFill="1" applyAlignment="1" applyProtection="1">
      <alignment horizontal="right" vertical="center"/>
      <protection locked="0"/>
    </xf>
    <xf numFmtId="38" fontId="38" fillId="2" borderId="0" xfId="6" applyNumberFormat="1" applyFont="1" applyFill="1" applyAlignment="1" applyProtection="1">
      <alignment horizontal="right" vertical="center"/>
      <protection locked="0"/>
    </xf>
    <xf numFmtId="38" fontId="38" fillId="2" borderId="0" xfId="4" applyNumberFormat="1" applyFont="1" applyFill="1" applyAlignment="1" applyProtection="1">
      <alignment horizontal="right" vertical="center"/>
      <protection locked="0"/>
    </xf>
    <xf numFmtId="167" fontId="26" fillId="2" borderId="0" xfId="3" applyNumberFormat="1" applyFont="1" applyFill="1" applyAlignment="1">
      <alignment vertical="center"/>
    </xf>
    <xf numFmtId="0" fontId="38" fillId="2" borderId="0" xfId="0" applyFont="1" applyFill="1" applyAlignment="1">
      <alignment horizontal="left"/>
    </xf>
    <xf numFmtId="164" fontId="14" fillId="2" borderId="4" xfId="3" applyFont="1" applyFill="1" applyBorder="1" applyAlignment="1">
      <alignment horizontal="left" vertical="center"/>
    </xf>
    <xf numFmtId="38" fontId="14" fillId="2" borderId="4" xfId="6" applyNumberFormat="1" applyFont="1" applyFill="1" applyBorder="1" applyAlignment="1" applyProtection="1">
      <alignment horizontal="right" vertical="center"/>
      <protection locked="0"/>
    </xf>
    <xf numFmtId="38" fontId="38" fillId="2" borderId="4" xfId="6" applyNumberFormat="1" applyFont="1" applyFill="1" applyBorder="1" applyAlignment="1" applyProtection="1">
      <alignment horizontal="right" vertical="center"/>
      <protection locked="0"/>
    </xf>
    <xf numFmtId="38" fontId="38" fillId="2" borderId="4" xfId="4" applyNumberFormat="1" applyFont="1" applyFill="1" applyBorder="1" applyAlignment="1" applyProtection="1">
      <alignment horizontal="right" vertical="center"/>
      <protection locked="0"/>
    </xf>
    <xf numFmtId="38" fontId="18" fillId="2" borderId="0" xfId="6" applyNumberFormat="1" applyFont="1" applyFill="1" applyBorder="1" applyAlignment="1" applyProtection="1">
      <alignment horizontal="right" vertical="center"/>
    </xf>
    <xf numFmtId="38" fontId="38" fillId="2" borderId="0" xfId="6" applyNumberFormat="1" applyFont="1" applyFill="1" applyAlignment="1" applyProtection="1">
      <alignment horizontal="right" vertical="center"/>
    </xf>
    <xf numFmtId="169" fontId="4" fillId="2" borderId="0" xfId="6" applyNumberFormat="1" applyFont="1" applyFill="1" applyAlignment="1" applyProtection="1">
      <alignment horizontal="right" vertical="center"/>
    </xf>
    <xf numFmtId="169" fontId="4" fillId="2" borderId="0" xfId="4" applyNumberFormat="1" applyFont="1" applyFill="1" applyAlignment="1" applyProtection="1">
      <alignment horizontal="right" vertical="center"/>
    </xf>
    <xf numFmtId="38" fontId="14" fillId="2" borderId="1" xfId="6" applyNumberFormat="1" applyFont="1" applyFill="1" applyBorder="1" applyAlignment="1" applyProtection="1">
      <alignment horizontal="right" vertical="center"/>
      <protection locked="0"/>
    </xf>
    <xf numFmtId="38" fontId="38" fillId="2" borderId="1" xfId="6" applyNumberFormat="1" applyFont="1" applyFill="1" applyBorder="1" applyAlignment="1" applyProtection="1">
      <alignment horizontal="right" vertical="center"/>
      <protection locked="0"/>
    </xf>
    <xf numFmtId="164" fontId="46" fillId="2" borderId="0" xfId="3" applyFont="1" applyFill="1" applyAlignment="1">
      <alignment horizontal="left" vertical="center"/>
    </xf>
    <xf numFmtId="164" fontId="14" fillId="2" borderId="0" xfId="3" applyFont="1" applyFill="1" applyAlignment="1">
      <alignment vertical="center"/>
    </xf>
    <xf numFmtId="164" fontId="38" fillId="2" borderId="0" xfId="3" applyFont="1" applyFill="1" applyAlignment="1">
      <alignment vertical="center"/>
    </xf>
    <xf numFmtId="38" fontId="8" fillId="2" borderId="0" xfId="6" applyNumberFormat="1" applyFont="1" applyFill="1" applyAlignment="1" applyProtection="1">
      <alignment horizontal="right" vertical="center"/>
    </xf>
    <xf numFmtId="164" fontId="35" fillId="2" borderId="0" xfId="3" applyFont="1" applyFill="1" applyAlignment="1">
      <alignment vertical="center"/>
    </xf>
    <xf numFmtId="1" fontId="26" fillId="2" borderId="0" xfId="3" applyNumberFormat="1" applyFont="1" applyFill="1" applyAlignment="1">
      <alignment vertical="center"/>
    </xf>
    <xf numFmtId="1" fontId="0" fillId="2" borderId="0" xfId="3" applyNumberFormat="1" applyFont="1" applyFill="1" applyAlignment="1">
      <alignment vertical="center"/>
    </xf>
    <xf numFmtId="164" fontId="2" fillId="2" borderId="0" xfId="0" applyNumberFormat="1" applyFont="1" applyFill="1"/>
    <xf numFmtId="164" fontId="14" fillId="2" borderId="0" xfId="0" applyNumberFormat="1" applyFont="1" applyFill="1"/>
    <xf numFmtId="164" fontId="2" fillId="2" borderId="0" xfId="0" applyNumberFormat="1" applyFont="1" applyFill="1" applyAlignment="1">
      <alignment wrapText="1"/>
    </xf>
    <xf numFmtId="164" fontId="48" fillId="2" borderId="0" xfId="0" applyNumberFormat="1" applyFont="1" applyFill="1" applyAlignment="1">
      <alignment horizontal="center"/>
    </xf>
    <xf numFmtId="164" fontId="18" fillId="2" borderId="0" xfId="0" applyNumberFormat="1" applyFont="1" applyFill="1" applyAlignment="1">
      <alignment horizontal="right"/>
    </xf>
    <xf numFmtId="164" fontId="18" fillId="2" borderId="25" xfId="3" applyFont="1" applyFill="1" applyBorder="1" applyAlignment="1">
      <alignment horizontal="right"/>
    </xf>
    <xf numFmtId="1" fontId="14" fillId="2" borderId="0" xfId="0" applyNumberFormat="1" applyFont="1" applyFill="1" applyAlignment="1">
      <alignment vertical="center"/>
    </xf>
    <xf numFmtId="164" fontId="18" fillId="2" borderId="1" xfId="0" applyNumberFormat="1" applyFont="1" applyFill="1" applyBorder="1" applyAlignment="1">
      <alignment horizontal="right"/>
    </xf>
    <xf numFmtId="164" fontId="18" fillId="2" borderId="0" xfId="3" applyFont="1" applyFill="1" applyAlignment="1">
      <alignment horizontal="left" vertical="center" indent="2"/>
    </xf>
    <xf numFmtId="3" fontId="18" fillId="2" borderId="2" xfId="0" applyNumberFormat="1" applyFont="1" applyFill="1" applyBorder="1" applyAlignment="1">
      <alignment horizontal="right" vertical="center"/>
    </xf>
    <xf numFmtId="1" fontId="48" fillId="2" borderId="0" xfId="0" applyNumberFormat="1" applyFont="1" applyFill="1" applyAlignment="1">
      <alignment vertical="center"/>
    </xf>
    <xf numFmtId="3" fontId="18" fillId="2" borderId="0" xfId="0" applyNumberFormat="1" applyFont="1" applyFill="1" applyAlignment="1">
      <alignment horizontal="right" vertical="center"/>
    </xf>
    <xf numFmtId="164" fontId="14" fillId="2" borderId="0" xfId="0" applyNumberFormat="1" applyFont="1" applyFill="1" applyAlignment="1">
      <alignment horizontal="left" vertical="center" indent="2"/>
    </xf>
    <xf numFmtId="3" fontId="14" fillId="2" borderId="0" xfId="0" applyNumberFormat="1" applyFont="1" applyFill="1" applyAlignment="1">
      <alignment horizontal="right" vertical="center"/>
    </xf>
    <xf numFmtId="1" fontId="2" fillId="2" borderId="0" xfId="0" applyNumberFormat="1" applyFont="1" applyFill="1" applyAlignment="1">
      <alignment vertical="center"/>
    </xf>
    <xf numFmtId="164" fontId="2" fillId="2" borderId="0" xfId="0" applyNumberFormat="1" applyFont="1" applyFill="1" applyAlignment="1">
      <alignment vertical="center"/>
    </xf>
    <xf numFmtId="164" fontId="14" fillId="2" borderId="1" xfId="0" applyNumberFormat="1" applyFont="1" applyFill="1" applyBorder="1" applyAlignment="1">
      <alignment horizontal="left" vertical="center" indent="2"/>
    </xf>
    <xf numFmtId="3" fontId="14" fillId="2" borderId="1" xfId="0" applyNumberFormat="1" applyFont="1" applyFill="1" applyBorder="1" applyAlignment="1">
      <alignment horizontal="right" vertical="center"/>
    </xf>
    <xf numFmtId="164" fontId="14" fillId="2" borderId="0" xfId="0" applyNumberFormat="1" applyFont="1" applyFill="1" applyAlignment="1">
      <alignment vertical="center"/>
    </xf>
    <xf numFmtId="164" fontId="48" fillId="2" borderId="0" xfId="0" applyNumberFormat="1" applyFont="1" applyFill="1"/>
    <xf numFmtId="164" fontId="14" fillId="2" borderId="0" xfId="0" applyNumberFormat="1" applyFont="1" applyFill="1" applyAlignment="1">
      <alignment horizontal="left" vertical="center"/>
    </xf>
    <xf numFmtId="164" fontId="14" fillId="2" borderId="1" xfId="0" applyNumberFormat="1" applyFont="1" applyFill="1" applyBorder="1" applyAlignment="1">
      <alignment horizontal="left" vertical="center"/>
    </xf>
    <xf numFmtId="164" fontId="15" fillId="2" borderId="1" xfId="0" applyNumberFormat="1" applyFont="1" applyFill="1" applyBorder="1" applyAlignment="1">
      <alignment horizontal="right" vertical="center"/>
    </xf>
    <xf numFmtId="164" fontId="49" fillId="2" borderId="0" xfId="3" applyFont="1" applyFill="1" applyAlignment="1">
      <alignment horizontal="left" vertical="center"/>
    </xf>
    <xf numFmtId="164" fontId="18" fillId="2" borderId="0" xfId="3" applyFont="1" applyFill="1" applyAlignment="1">
      <alignment horizontal="right"/>
    </xf>
    <xf numFmtId="164" fontId="17" fillId="2" borderId="0" xfId="3" applyFont="1" applyFill="1" applyAlignment="1">
      <alignment horizontal="center" vertical="center"/>
    </xf>
    <xf numFmtId="164" fontId="50" fillId="2" borderId="0" xfId="3" applyFont="1" applyFill="1" applyAlignment="1">
      <alignment horizontal="center" vertical="center"/>
    </xf>
    <xf numFmtId="164" fontId="51" fillId="2" borderId="0" xfId="3" applyFont="1" applyFill="1" applyAlignment="1">
      <alignment horizontal="center" vertical="center"/>
    </xf>
    <xf numFmtId="164" fontId="8" fillId="2" borderId="5" xfId="3" applyFont="1" applyFill="1" applyBorder="1" applyAlignment="1">
      <alignment horizontal="right" vertical="center" wrapText="1"/>
    </xf>
    <xf numFmtId="164" fontId="26" fillId="2" borderId="0" xfId="3" applyFont="1" applyFill="1" applyAlignment="1">
      <alignment horizontal="right" vertical="center" wrapText="1"/>
    </xf>
    <xf numFmtId="164" fontId="6" fillId="2" borderId="0" xfId="3" applyFont="1" applyFill="1" applyAlignment="1">
      <alignment horizontal="right" vertical="center" wrapText="1"/>
    </xf>
    <xf numFmtId="164" fontId="8" fillId="2" borderId="0" xfId="3" applyFont="1" applyFill="1" applyAlignment="1">
      <alignment horizontal="left" vertical="center"/>
    </xf>
    <xf numFmtId="3" fontId="35" fillId="2" borderId="0" xfId="3" applyNumberFormat="1" applyFont="1" applyFill="1" applyAlignment="1">
      <alignment horizontal="right" vertical="center"/>
    </xf>
    <xf numFmtId="164" fontId="30" fillId="2" borderId="0" xfId="3" applyFont="1" applyFill="1" applyAlignment="1">
      <alignment horizontal="left" vertical="center" wrapText="1"/>
    </xf>
    <xf numFmtId="3" fontId="38" fillId="2" borderId="0" xfId="3" applyNumberFormat="1" applyFont="1" applyFill="1" applyAlignment="1">
      <alignment horizontal="right" vertical="center"/>
    </xf>
    <xf numFmtId="167" fontId="53" fillId="2" borderId="0" xfId="3" applyNumberFormat="1" applyFont="1" applyFill="1" applyAlignment="1">
      <alignment vertical="center"/>
    </xf>
    <xf numFmtId="164" fontId="30" fillId="2" borderId="4" xfId="3" applyFont="1" applyFill="1" applyBorder="1" applyAlignment="1">
      <alignment horizontal="left" vertical="center" wrapText="1"/>
    </xf>
    <xf numFmtId="3" fontId="35" fillId="2" borderId="4" xfId="3" applyNumberFormat="1" applyFont="1" applyFill="1" applyBorder="1" applyAlignment="1">
      <alignment horizontal="right" vertical="center"/>
    </xf>
    <xf numFmtId="3" fontId="38" fillId="2" borderId="4" xfId="3" applyNumberFormat="1" applyFont="1" applyFill="1" applyBorder="1" applyAlignment="1">
      <alignment horizontal="right" vertical="center"/>
    </xf>
    <xf numFmtId="164" fontId="30" fillId="2" borderId="26" xfId="3" applyFont="1" applyFill="1" applyBorder="1" applyAlignment="1">
      <alignment horizontal="left" vertical="center" wrapText="1"/>
    </xf>
    <xf numFmtId="3" fontId="35" fillId="2" borderId="26" xfId="3" applyNumberFormat="1" applyFont="1" applyFill="1" applyBorder="1" applyAlignment="1">
      <alignment horizontal="right" vertical="center"/>
    </xf>
    <xf numFmtId="3" fontId="38" fillId="2" borderId="26" xfId="3" applyNumberFormat="1" applyFont="1" applyFill="1" applyBorder="1" applyAlignment="1">
      <alignment horizontal="right" vertical="center"/>
    </xf>
    <xf numFmtId="1" fontId="35" fillId="2" borderId="0" xfId="3" applyNumberFormat="1" applyFont="1" applyFill="1" applyAlignment="1">
      <alignment vertical="center"/>
    </xf>
    <xf numFmtId="1" fontId="35" fillId="2" borderId="4" xfId="3" applyNumberFormat="1" applyFont="1" applyFill="1" applyBorder="1" applyAlignment="1">
      <alignment vertical="center"/>
    </xf>
    <xf numFmtId="164" fontId="30" fillId="2" borderId="1" xfId="3" applyFont="1" applyFill="1" applyBorder="1" applyAlignment="1">
      <alignment horizontal="left" vertical="center" wrapText="1"/>
    </xf>
    <xf numFmtId="1" fontId="35" fillId="2" borderId="1" xfId="3" applyNumberFormat="1" applyFont="1" applyFill="1" applyBorder="1" applyAlignment="1">
      <alignment vertical="center"/>
    </xf>
    <xf numFmtId="3" fontId="38" fillId="2" borderId="1" xfId="3" applyNumberFormat="1" applyFont="1" applyFill="1" applyBorder="1" applyAlignment="1">
      <alignment horizontal="right" vertical="center"/>
    </xf>
    <xf numFmtId="164" fontId="54" fillId="2" borderId="0" xfId="3" applyFont="1" applyFill="1" applyAlignment="1">
      <alignment vertical="center"/>
    </xf>
    <xf numFmtId="164" fontId="55" fillId="2" borderId="0" xfId="3" applyFont="1" applyFill="1" applyAlignment="1">
      <alignment vertical="center"/>
    </xf>
    <xf numFmtId="164" fontId="18" fillId="2" borderId="0" xfId="3" applyFont="1" applyFill="1" applyAlignment="1">
      <alignment horizontal="right" vertical="center"/>
    </xf>
    <xf numFmtId="164" fontId="18" fillId="2" borderId="21" xfId="3" applyFont="1" applyFill="1" applyBorder="1" applyAlignment="1">
      <alignment horizontal="right" vertical="center"/>
    </xf>
    <xf numFmtId="164" fontId="18" fillId="2" borderId="28" xfId="3" applyFont="1" applyFill="1" applyBorder="1" applyAlignment="1">
      <alignment horizontal="right"/>
    </xf>
    <xf numFmtId="164" fontId="18" fillId="2" borderId="22" xfId="3" applyFont="1" applyFill="1" applyBorder="1" applyAlignment="1">
      <alignment horizontal="right" vertical="center"/>
    </xf>
    <xf numFmtId="164" fontId="18" fillId="2" borderId="7" xfId="3" applyFont="1" applyFill="1" applyBorder="1" applyAlignment="1">
      <alignment horizontal="right" vertical="center"/>
    </xf>
    <xf numFmtId="165" fontId="18" fillId="2" borderId="20" xfId="3" applyNumberFormat="1" applyFont="1" applyFill="1" applyBorder="1" applyAlignment="1">
      <alignment horizontal="right" vertical="center" indent="3"/>
    </xf>
    <xf numFmtId="165" fontId="18" fillId="2" borderId="6" xfId="3" applyNumberFormat="1" applyFont="1" applyFill="1" applyBorder="1" applyAlignment="1">
      <alignment horizontal="right" vertical="center" indent="3"/>
    </xf>
    <xf numFmtId="3" fontId="18" fillId="2" borderId="2" xfId="3" applyNumberFormat="1" applyFont="1" applyFill="1" applyBorder="1" applyAlignment="1">
      <alignment horizontal="right" vertical="center" indent="1"/>
    </xf>
    <xf numFmtId="3" fontId="6" fillId="2" borderId="0" xfId="3" applyNumberFormat="1" applyFont="1" applyFill="1" applyAlignment="1">
      <alignment horizontal="right" vertical="center"/>
    </xf>
    <xf numFmtId="165" fontId="18" fillId="2" borderId="21" xfId="3" applyNumberFormat="1" applyFont="1" applyFill="1" applyBorder="1" applyAlignment="1">
      <alignment horizontal="right" vertical="center" indent="3"/>
    </xf>
    <xf numFmtId="3" fontId="18" fillId="2" borderId="0" xfId="3" applyNumberFormat="1" applyFont="1" applyFill="1" applyAlignment="1">
      <alignment horizontal="right" vertical="center" indent="1"/>
    </xf>
    <xf numFmtId="165" fontId="14" fillId="2" borderId="21" xfId="3" applyNumberFormat="1" applyFont="1" applyFill="1" applyBorder="1" applyAlignment="1">
      <alignment horizontal="right" vertical="center" indent="3"/>
    </xf>
    <xf numFmtId="165" fontId="14" fillId="2" borderId="6" xfId="3" applyNumberFormat="1" applyFont="1" applyFill="1" applyBorder="1" applyAlignment="1">
      <alignment horizontal="right" vertical="center" indent="3"/>
    </xf>
    <xf numFmtId="3" fontId="14" fillId="2" borderId="0" xfId="3" applyNumberFormat="1" applyFont="1" applyFill="1" applyAlignment="1">
      <alignment horizontal="right" vertical="center" indent="1"/>
    </xf>
    <xf numFmtId="164" fontId="4" fillId="2" borderId="0" xfId="3" applyFont="1" applyFill="1" applyAlignment="1">
      <alignment horizontal="right" vertical="center"/>
    </xf>
    <xf numFmtId="165" fontId="14" fillId="2" borderId="22" xfId="3" applyNumberFormat="1" applyFont="1" applyFill="1" applyBorder="1" applyAlignment="1">
      <alignment horizontal="right" vertical="center" indent="3"/>
    </xf>
    <xf numFmtId="165" fontId="14" fillId="2" borderId="7" xfId="3" applyNumberFormat="1" applyFont="1" applyFill="1" applyBorder="1" applyAlignment="1">
      <alignment horizontal="right" vertical="center" indent="3"/>
    </xf>
    <xf numFmtId="3" fontId="14" fillId="2" borderId="1" xfId="3" applyNumberFormat="1" applyFont="1" applyFill="1" applyBorder="1" applyAlignment="1">
      <alignment horizontal="right" vertical="center" indent="1"/>
    </xf>
    <xf numFmtId="164" fontId="30" fillId="2" borderId="0" xfId="3" applyFont="1" applyFill="1" applyAlignment="1">
      <alignment horizontal="right" vertical="center" indent="1"/>
    </xf>
    <xf numFmtId="0" fontId="56" fillId="2" borderId="0" xfId="0" applyFont="1" applyFill="1" applyAlignment="1">
      <alignment horizontal="right" indent="1"/>
    </xf>
    <xf numFmtId="164" fontId="6" fillId="2" borderId="24" xfId="3" applyFont="1" applyFill="1" applyBorder="1" applyAlignment="1">
      <alignment horizontal="center" vertical="center"/>
    </xf>
    <xf numFmtId="164" fontId="7" fillId="2" borderId="2" xfId="3" applyFont="1" applyFill="1" applyBorder="1" applyAlignment="1">
      <alignment vertical="center"/>
    </xf>
    <xf numFmtId="164" fontId="6" fillId="2" borderId="1" xfId="3" applyFont="1" applyFill="1" applyBorder="1" applyAlignment="1">
      <alignment horizontal="center" vertical="center"/>
    </xf>
    <xf numFmtId="164" fontId="5" fillId="2" borderId="4" xfId="3" applyFont="1" applyFill="1" applyBorder="1" applyAlignment="1">
      <alignment vertical="center"/>
    </xf>
    <xf numFmtId="1" fontId="58" fillId="2" borderId="1" xfId="3" applyNumberFormat="1" applyFont="1" applyFill="1" applyBorder="1" applyAlignment="1">
      <alignment horizontal="right" vertical="center"/>
    </xf>
    <xf numFmtId="3" fontId="4" fillId="2" borderId="0" xfId="3" applyNumberFormat="1" applyFont="1" applyFill="1" applyAlignment="1">
      <alignment vertical="center"/>
    </xf>
    <xf numFmtId="164" fontId="59" fillId="2" borderId="0" xfId="3" applyFont="1" applyFill="1" applyAlignment="1">
      <alignment vertical="center" wrapText="1"/>
    </xf>
    <xf numFmtId="43" fontId="26" fillId="2" borderId="0" xfId="1" applyFont="1" applyFill="1" applyAlignment="1">
      <alignment vertical="center"/>
    </xf>
    <xf numFmtId="43" fontId="4" fillId="2" borderId="0" xfId="1" applyFont="1" applyFill="1" applyAlignment="1">
      <alignment vertical="center"/>
    </xf>
    <xf numFmtId="43" fontId="17" fillId="2" borderId="0" xfId="1" applyFont="1" applyFill="1"/>
    <xf numFmtId="43" fontId="17" fillId="2" borderId="0" xfId="1" applyFont="1" applyFill="1" applyAlignment="1">
      <alignment vertical="center"/>
    </xf>
    <xf numFmtId="164" fontId="8" fillId="2" borderId="17" xfId="3" applyFont="1" applyFill="1" applyBorder="1" applyAlignment="1">
      <alignment vertical="center"/>
    </xf>
    <xf numFmtId="168" fontId="8" fillId="2" borderId="18" xfId="1" applyNumberFormat="1" applyFont="1" applyFill="1" applyBorder="1" applyAlignment="1" applyProtection="1">
      <alignment vertical="center"/>
    </xf>
    <xf numFmtId="164" fontId="60" fillId="2" borderId="19" xfId="3" applyFont="1" applyFill="1" applyBorder="1" applyAlignment="1">
      <alignment horizontal="centerContinuous" vertical="center"/>
    </xf>
    <xf numFmtId="1" fontId="8" fillId="2" borderId="22" xfId="3" applyNumberFormat="1" applyFont="1" applyFill="1" applyBorder="1" applyAlignment="1">
      <alignment horizontal="right" vertical="center"/>
    </xf>
    <xf numFmtId="164" fontId="15" fillId="2" borderId="0" xfId="3" applyFont="1" applyFill="1" applyAlignment="1">
      <alignment vertical="center"/>
    </xf>
    <xf numFmtId="3" fontId="57" fillId="2" borderId="0" xfId="7" applyNumberFormat="1" applyFont="1" applyFill="1" applyAlignment="1">
      <alignment horizontal="right" vertical="center" indent="1"/>
    </xf>
    <xf numFmtId="164" fontId="37" fillId="2" borderId="0" xfId="0" applyNumberFormat="1" applyFont="1" applyFill="1" applyAlignment="1">
      <alignment horizontal="right" vertical="center"/>
    </xf>
    <xf numFmtId="164" fontId="63" fillId="2" borderId="0" xfId="3" applyFont="1" applyFill="1" applyAlignment="1">
      <alignment horizontal="right" vertical="center"/>
    </xf>
    <xf numFmtId="164" fontId="42" fillId="2" borderId="0" xfId="3" applyFont="1" applyFill="1" applyAlignment="1">
      <alignment horizontal="right" vertical="center"/>
    </xf>
    <xf numFmtId="164" fontId="42" fillId="2" borderId="0" xfId="0" applyNumberFormat="1" applyFont="1" applyFill="1" applyAlignment="1">
      <alignment horizontal="right" vertical="center"/>
    </xf>
    <xf numFmtId="164" fontId="63" fillId="2" borderId="1" xfId="3" applyFont="1" applyFill="1" applyBorder="1" applyAlignment="1">
      <alignment horizontal="right" vertical="center"/>
    </xf>
    <xf numFmtId="164" fontId="61" fillId="2" borderId="20" xfId="3" applyFont="1" applyFill="1" applyBorder="1" applyAlignment="1">
      <alignment vertical="center"/>
    </xf>
    <xf numFmtId="164" fontId="61" fillId="2" borderId="2" xfId="3" applyFont="1" applyFill="1" applyBorder="1" applyAlignment="1">
      <alignment vertical="center"/>
    </xf>
    <xf numFmtId="164" fontId="61" fillId="2" borderId="2" xfId="3" applyFont="1" applyFill="1" applyBorder="1" applyAlignment="1">
      <alignment horizontal="center" vertical="center"/>
    </xf>
    <xf numFmtId="164" fontId="61" fillId="2" borderId="0" xfId="3" applyFont="1" applyFill="1" applyAlignment="1">
      <alignment horizontal="center" vertical="center"/>
    </xf>
    <xf numFmtId="164" fontId="42" fillId="2" borderId="0" xfId="0" applyNumberFormat="1" applyFont="1" applyFill="1" applyAlignment="1">
      <alignment horizontal="right"/>
    </xf>
    <xf numFmtId="164" fontId="63" fillId="2" borderId="0" xfId="0" applyNumberFormat="1" applyFont="1" applyFill="1" applyAlignment="1">
      <alignment horizontal="right" indent="2"/>
    </xf>
    <xf numFmtId="164" fontId="63" fillId="2" borderId="1" xfId="0" applyNumberFormat="1" applyFont="1" applyFill="1" applyBorder="1" applyAlignment="1">
      <alignment horizontal="right" indent="2"/>
    </xf>
    <xf numFmtId="164" fontId="61" fillId="2" borderId="0" xfId="3" applyFont="1" applyFill="1" applyAlignment="1">
      <alignment vertical="center"/>
    </xf>
    <xf numFmtId="164" fontId="61" fillId="2" borderId="0" xfId="0" applyNumberFormat="1" applyFont="1" applyFill="1" applyAlignment="1">
      <alignment horizontal="right" vertical="center"/>
    </xf>
    <xf numFmtId="164" fontId="61" fillId="2" borderId="0" xfId="0" applyNumberFormat="1" applyFont="1" applyFill="1" applyAlignment="1">
      <alignment horizontal="right" wrapText="1"/>
    </xf>
    <xf numFmtId="164" fontId="61" fillId="2" borderId="0" xfId="0" applyNumberFormat="1" applyFont="1" applyFill="1" applyAlignment="1">
      <alignment horizontal="right" vertical="center" wrapText="1"/>
    </xf>
    <xf numFmtId="164" fontId="8" fillId="2" borderId="0" xfId="3" applyFont="1" applyFill="1" applyAlignment="1">
      <alignment horizontal="center" vertical="center"/>
    </xf>
    <xf numFmtId="164" fontId="62" fillId="2" borderId="2" xfId="3" applyFont="1" applyFill="1" applyBorder="1" applyAlignment="1">
      <alignment horizontal="center" vertical="center"/>
    </xf>
    <xf numFmtId="164" fontId="18" fillId="2" borderId="1" xfId="3" applyFont="1" applyFill="1" applyBorder="1" applyAlignment="1">
      <alignment horizontal="center" vertical="center"/>
    </xf>
    <xf numFmtId="164" fontId="22" fillId="2" borderId="0" xfId="3" applyFont="1" applyFill="1" applyAlignment="1">
      <alignment horizontal="right" vertical="top" wrapText="1"/>
    </xf>
    <xf numFmtId="164" fontId="8" fillId="2" borderId="1" xfId="3" applyFont="1" applyFill="1" applyBorder="1" applyAlignment="1">
      <alignment horizontal="center" vertical="center"/>
    </xf>
    <xf numFmtId="165" fontId="18" fillId="2" borderId="0" xfId="3" applyNumberFormat="1" applyFont="1" applyFill="1" applyAlignment="1">
      <alignment horizontal="center" vertical="center"/>
    </xf>
    <xf numFmtId="164" fontId="18" fillId="2" borderId="16" xfId="3" applyFont="1" applyFill="1" applyBorder="1" applyAlignment="1">
      <alignment horizontal="center" vertical="center" wrapText="1"/>
    </xf>
    <xf numFmtId="0" fontId="17" fillId="2" borderId="0" xfId="0" applyFont="1" applyFill="1" applyAlignment="1" applyProtection="1">
      <alignment vertical="center"/>
      <protection hidden="1"/>
    </xf>
    <xf numFmtId="1" fontId="11" fillId="2" borderId="5" xfId="3" applyNumberFormat="1" applyFont="1" applyFill="1" applyBorder="1" applyAlignment="1">
      <alignment horizontal="right" vertical="center"/>
    </xf>
    <xf numFmtId="164" fontId="6" fillId="2" borderId="14" xfId="3" applyFont="1" applyFill="1" applyBorder="1" applyAlignment="1">
      <alignment horizontal="centerContinuous" vertical="center"/>
    </xf>
    <xf numFmtId="164" fontId="6" fillId="2" borderId="15" xfId="3" applyFont="1" applyFill="1" applyBorder="1" applyAlignment="1">
      <alignment horizontal="centerContinuous" vertical="center"/>
    </xf>
    <xf numFmtId="165" fontId="18" fillId="2" borderId="12" xfId="3" applyNumberFormat="1" applyFont="1" applyFill="1" applyBorder="1" applyAlignment="1">
      <alignment horizontal="right"/>
    </xf>
    <xf numFmtId="165" fontId="14" fillId="2" borderId="12" xfId="3" applyNumberFormat="1" applyFont="1" applyFill="1" applyBorder="1" applyAlignment="1">
      <alignment horizontal="right"/>
    </xf>
    <xf numFmtId="165" fontId="14" fillId="2" borderId="14" xfId="3" applyNumberFormat="1" applyFont="1" applyFill="1" applyBorder="1" applyAlignment="1">
      <alignment horizontal="right"/>
    </xf>
    <xf numFmtId="43" fontId="6" fillId="2" borderId="0" xfId="1" applyFont="1" applyFill="1" applyBorder="1" applyAlignment="1">
      <alignment horizontal="right" vertical="center"/>
    </xf>
    <xf numFmtId="1" fontId="11" fillId="2" borderId="31" xfId="3" applyNumberFormat="1" applyFont="1" applyFill="1" applyBorder="1" applyAlignment="1">
      <alignment horizontal="right" vertical="center"/>
    </xf>
    <xf numFmtId="164" fontId="65" fillId="2" borderId="0" xfId="3" applyFont="1" applyFill="1" applyAlignment="1">
      <alignment horizontal="centerContinuous" vertical="center" wrapText="1"/>
    </xf>
    <xf numFmtId="164" fontId="66" fillId="2" borderId="0" xfId="3" applyFont="1" applyFill="1" applyAlignment="1">
      <alignment horizontal="centerContinuous" vertical="center"/>
    </xf>
    <xf numFmtId="164" fontId="66" fillId="2" borderId="0" xfId="3" applyFont="1" applyFill="1" applyAlignment="1">
      <alignment vertical="center"/>
    </xf>
    <xf numFmtId="164" fontId="65" fillId="2" borderId="0" xfId="3" applyFont="1" applyFill="1" applyAlignment="1">
      <alignment vertical="center"/>
    </xf>
    <xf numFmtId="164" fontId="61" fillId="2" borderId="0" xfId="3" applyFont="1" applyFill="1" applyAlignment="1">
      <alignment horizontal="right" vertical="center"/>
    </xf>
    <xf numFmtId="164" fontId="42" fillId="2" borderId="0" xfId="3" applyFont="1" applyFill="1" applyAlignment="1">
      <alignment horizontal="right" vertical="center" indent="1"/>
    </xf>
    <xf numFmtId="164" fontId="67" fillId="2" borderId="0" xfId="3" applyFont="1" applyFill="1" applyAlignment="1">
      <alignment horizontal="right" vertical="center" indent="1"/>
    </xf>
    <xf numFmtId="164" fontId="63" fillId="2" borderId="0" xfId="0" applyNumberFormat="1" applyFont="1" applyFill="1" applyAlignment="1">
      <alignment horizontal="right" vertical="center" indent="3"/>
    </xf>
    <xf numFmtId="164" fontId="63" fillId="2" borderId="1" xfId="0" applyNumberFormat="1" applyFont="1" applyFill="1" applyBorder="1" applyAlignment="1">
      <alignment horizontal="right" vertical="center" indent="3"/>
    </xf>
    <xf numFmtId="164" fontId="63" fillId="2" borderId="0" xfId="3" applyFont="1" applyFill="1" applyAlignment="1">
      <alignment vertical="center"/>
    </xf>
    <xf numFmtId="164" fontId="42" fillId="2" borderId="0" xfId="3" applyFont="1" applyFill="1" applyAlignment="1">
      <alignment vertical="center"/>
    </xf>
    <xf numFmtId="164" fontId="68" fillId="2" borderId="0" xfId="3" applyFont="1" applyFill="1" applyAlignment="1">
      <alignment horizontal="right" vertical="center" wrapText="1"/>
    </xf>
    <xf numFmtId="164" fontId="68" fillId="2" borderId="4" xfId="3" applyFont="1" applyFill="1" applyBorder="1" applyAlignment="1">
      <alignment horizontal="right" vertical="center" wrapText="1"/>
    </xf>
    <xf numFmtId="165" fontId="14" fillId="2" borderId="0" xfId="3" applyNumberFormat="1" applyFont="1" applyFill="1" applyAlignment="1">
      <alignment horizontal="center" vertical="center"/>
    </xf>
    <xf numFmtId="164" fontId="63" fillId="2" borderId="0" xfId="0" applyNumberFormat="1" applyFont="1" applyFill="1" applyAlignment="1">
      <alignment horizontal="right" vertical="center" indent="1"/>
    </xf>
    <xf numFmtId="164" fontId="63" fillId="2" borderId="1" xfId="0" applyNumberFormat="1" applyFont="1" applyFill="1" applyBorder="1" applyAlignment="1">
      <alignment horizontal="right" vertical="center" indent="1"/>
    </xf>
    <xf numFmtId="164" fontId="68" fillId="2" borderId="24" xfId="0" applyNumberFormat="1" applyFont="1" applyFill="1" applyBorder="1" applyAlignment="1">
      <alignment horizontal="right" vertical="center" wrapText="1"/>
    </xf>
    <xf numFmtId="164" fontId="68" fillId="2" borderId="0" xfId="3" applyFont="1" applyFill="1" applyAlignment="1">
      <alignment horizontal="right" vertical="center"/>
    </xf>
    <xf numFmtId="164" fontId="42" fillId="2" borderId="24" xfId="0" applyNumberFormat="1" applyFont="1" applyFill="1" applyBorder="1" applyAlignment="1">
      <alignment horizontal="right" vertical="center" wrapText="1"/>
    </xf>
    <xf numFmtId="164" fontId="63" fillId="2" borderId="0" xfId="0" applyNumberFormat="1" applyFont="1" applyFill="1" applyAlignment="1">
      <alignment horizontal="right" vertical="center"/>
    </xf>
    <xf numFmtId="164" fontId="63" fillId="2" borderId="1" xfId="0" applyNumberFormat="1" applyFont="1" applyFill="1" applyBorder="1" applyAlignment="1">
      <alignment horizontal="right" vertical="center"/>
    </xf>
    <xf numFmtId="164" fontId="63" fillId="2" borderId="4" xfId="0" applyNumberFormat="1" applyFont="1" applyFill="1" applyBorder="1" applyAlignment="1">
      <alignment horizontal="right" vertical="center"/>
    </xf>
    <xf numFmtId="164" fontId="63" fillId="2" borderId="26" xfId="0" applyNumberFormat="1" applyFont="1" applyFill="1" applyBorder="1" applyAlignment="1">
      <alignment horizontal="right" vertical="center"/>
    </xf>
    <xf numFmtId="1" fontId="18" fillId="2" borderId="34" xfId="3" applyNumberFormat="1" applyFont="1" applyFill="1" applyBorder="1" applyAlignment="1">
      <alignment horizontal="right" vertical="center"/>
    </xf>
    <xf numFmtId="165" fontId="18" fillId="2" borderId="2" xfId="3" applyNumberFormat="1" applyFont="1" applyFill="1" applyBorder="1" applyAlignment="1">
      <alignment horizontal="right"/>
    </xf>
    <xf numFmtId="164" fontId="18" fillId="2" borderId="34" xfId="3" applyFont="1" applyFill="1" applyBorder="1" applyAlignment="1">
      <alignment horizontal="right" vertical="center" wrapText="1"/>
    </xf>
    <xf numFmtId="165" fontId="18" fillId="2" borderId="13" xfId="3" applyNumberFormat="1" applyFont="1" applyFill="1" applyBorder="1" applyAlignment="1">
      <alignment horizontal="right" vertical="center"/>
    </xf>
    <xf numFmtId="164" fontId="62" fillId="2" borderId="3" xfId="3" applyFont="1" applyFill="1" applyBorder="1" applyAlignment="1">
      <alignment horizontal="center" vertical="center"/>
    </xf>
    <xf numFmtId="1" fontId="8" fillId="2" borderId="27" xfId="3" applyNumberFormat="1" applyFont="1" applyFill="1" applyBorder="1" applyAlignment="1">
      <alignment horizontal="right" vertical="center"/>
    </xf>
    <xf numFmtId="3" fontId="18" fillId="2" borderId="3" xfId="3" applyNumberFormat="1" applyFont="1" applyFill="1" applyBorder="1" applyAlignment="1">
      <alignment horizontal="right" vertical="center"/>
    </xf>
    <xf numFmtId="4" fontId="18" fillId="2" borderId="6" xfId="3" applyNumberFormat="1" applyFont="1" applyFill="1" applyBorder="1" applyAlignment="1" applyProtection="1">
      <alignment horizontal="right" vertical="center"/>
      <protection locked="0"/>
    </xf>
    <xf numFmtId="164" fontId="20" fillId="2" borderId="0" xfId="3" applyFont="1" applyFill="1" applyAlignment="1">
      <alignment horizontal="left" vertical="center" wrapText="1"/>
    </xf>
    <xf numFmtId="164" fontId="42" fillId="2" borderId="0" xfId="3" applyFont="1" applyFill="1" applyAlignment="1">
      <alignment horizontal="center" vertical="center"/>
    </xf>
    <xf numFmtId="164" fontId="3" fillId="2" borderId="0" xfId="3" applyFont="1" applyFill="1" applyAlignment="1">
      <alignment horizontal="center" vertical="center" wrapText="1"/>
    </xf>
    <xf numFmtId="164" fontId="63" fillId="2" borderId="0" xfId="3" applyFont="1" applyFill="1" applyAlignment="1">
      <alignment horizontal="center" vertical="center"/>
    </xf>
    <xf numFmtId="164" fontId="5" fillId="2" borderId="1" xfId="3" applyFont="1" applyFill="1" applyBorder="1" applyAlignment="1">
      <alignment horizontal="center" vertical="center"/>
    </xf>
    <xf numFmtId="164" fontId="42" fillId="2" borderId="2" xfId="3" applyFont="1" applyFill="1" applyBorder="1" applyAlignment="1">
      <alignment horizontal="center" vertical="center"/>
    </xf>
    <xf numFmtId="164" fontId="42" fillId="2" borderId="3" xfId="3" applyFont="1" applyFill="1" applyBorder="1" applyAlignment="1">
      <alignment horizontal="center" vertical="center"/>
    </xf>
    <xf numFmtId="164" fontId="5" fillId="2" borderId="4" xfId="3" applyFont="1" applyFill="1" applyBorder="1" applyAlignment="1">
      <alignment horizontal="center" vertical="center"/>
    </xf>
    <xf numFmtId="164" fontId="5" fillId="2" borderId="29" xfId="3" applyFont="1" applyFill="1" applyBorder="1" applyAlignment="1">
      <alignment horizontal="center" vertical="center"/>
    </xf>
    <xf numFmtId="164" fontId="42" fillId="2" borderId="20" xfId="3" applyFont="1" applyFill="1" applyBorder="1" applyAlignment="1">
      <alignment horizontal="center" vertical="center"/>
    </xf>
    <xf numFmtId="164" fontId="5" fillId="2" borderId="32" xfId="3" applyFont="1" applyFill="1" applyBorder="1" applyAlignment="1">
      <alignment horizontal="center" vertical="center"/>
    </xf>
    <xf numFmtId="164" fontId="5" fillId="2" borderId="33" xfId="3" applyFont="1" applyFill="1" applyBorder="1" applyAlignment="1">
      <alignment horizontal="center" vertical="center"/>
    </xf>
    <xf numFmtId="164" fontId="23" fillId="2" borderId="0" xfId="3" applyFont="1" applyFill="1" applyAlignment="1">
      <alignment horizontal="left" vertical="top" wrapText="1"/>
    </xf>
    <xf numFmtId="164" fontId="22" fillId="2" borderId="0" xfId="3" applyFont="1" applyFill="1" applyAlignment="1">
      <alignment horizontal="right" vertical="top" wrapText="1"/>
    </xf>
    <xf numFmtId="164" fontId="23" fillId="2" borderId="0" xfId="3" applyFont="1" applyFill="1" applyAlignment="1">
      <alignment horizontal="right" vertical="top" wrapText="1"/>
    </xf>
    <xf numFmtId="164" fontId="8" fillId="2" borderId="2" xfId="3" applyFont="1" applyFill="1" applyBorder="1" applyAlignment="1">
      <alignment horizontal="left" vertical="center"/>
    </xf>
    <xf numFmtId="164" fontId="8" fillId="2" borderId="0" xfId="3" applyFont="1" applyFill="1" applyAlignment="1">
      <alignment horizontal="left" vertical="center"/>
    </xf>
    <xf numFmtId="164" fontId="8" fillId="2" borderId="1" xfId="3" applyFont="1" applyFill="1" applyBorder="1" applyAlignment="1">
      <alignment horizontal="left" vertical="center"/>
    </xf>
    <xf numFmtId="164" fontId="40" fillId="2" borderId="0" xfId="3" applyFont="1" applyFill="1" applyAlignment="1">
      <alignment horizontal="center" vertical="center"/>
    </xf>
    <xf numFmtId="164" fontId="18" fillId="2" borderId="0" xfId="3" applyFont="1" applyFill="1" applyAlignment="1">
      <alignment horizontal="center" vertical="center"/>
    </xf>
    <xf numFmtId="164" fontId="61" fillId="2" borderId="2" xfId="3" applyFont="1" applyFill="1" applyBorder="1" applyAlignment="1">
      <alignment horizontal="right" vertical="center"/>
    </xf>
    <xf numFmtId="164" fontId="61" fillId="2" borderId="0" xfId="3" applyFont="1" applyFill="1" applyAlignment="1">
      <alignment horizontal="right" vertical="center"/>
    </xf>
    <xf numFmtId="164" fontId="61" fillId="2" borderId="1" xfId="3" applyFont="1" applyFill="1" applyBorder="1" applyAlignment="1">
      <alignment horizontal="right" vertical="center"/>
    </xf>
    <xf numFmtId="164" fontId="61" fillId="2" borderId="8" xfId="3" applyFont="1" applyFill="1" applyBorder="1" applyAlignment="1">
      <alignment horizontal="center" vertical="center"/>
    </xf>
    <xf numFmtId="164" fontId="61" fillId="2" borderId="2" xfId="3" applyFont="1" applyFill="1" applyBorder="1" applyAlignment="1">
      <alignment horizontal="center" vertical="center"/>
    </xf>
    <xf numFmtId="164" fontId="5" fillId="2" borderId="10" xfId="3" applyFont="1" applyFill="1" applyBorder="1" applyAlignment="1">
      <alignment horizontal="center" vertical="center"/>
    </xf>
    <xf numFmtId="164" fontId="65" fillId="2" borderId="2" xfId="3" applyFont="1" applyFill="1" applyBorder="1" applyAlignment="1">
      <alignment horizontal="center" vertical="center"/>
    </xf>
    <xf numFmtId="164" fontId="65" fillId="2" borderId="9" xfId="3" applyFont="1" applyFill="1" applyBorder="1" applyAlignment="1">
      <alignment horizontal="center" vertical="center"/>
    </xf>
    <xf numFmtId="164" fontId="5" fillId="2" borderId="0" xfId="3" applyFont="1" applyFill="1" applyAlignment="1">
      <alignment horizontal="center" vertical="center"/>
    </xf>
    <xf numFmtId="164" fontId="5" fillId="2" borderId="13" xfId="3" applyFont="1" applyFill="1" applyBorder="1" applyAlignment="1">
      <alignment horizontal="center" vertical="center"/>
    </xf>
    <xf numFmtId="164" fontId="61" fillId="2" borderId="9" xfId="3" applyFont="1" applyFill="1" applyBorder="1" applyAlignment="1">
      <alignment horizontal="center" vertical="center"/>
    </xf>
    <xf numFmtId="164" fontId="5" fillId="2" borderId="30" xfId="3" applyFont="1" applyFill="1" applyBorder="1" applyAlignment="1">
      <alignment horizontal="center" vertical="center"/>
    </xf>
    <xf numFmtId="164" fontId="64" fillId="2" borderId="0" xfId="3" applyFont="1" applyFill="1" applyAlignment="1">
      <alignment horizontal="center" vertical="center"/>
    </xf>
    <xf numFmtId="164" fontId="3" fillId="2" borderId="0" xfId="3" applyFont="1" applyFill="1" applyAlignment="1">
      <alignment horizontal="center" vertical="center"/>
    </xf>
    <xf numFmtId="164" fontId="69" fillId="2" borderId="0" xfId="3" applyFont="1" applyFill="1" applyAlignment="1">
      <alignment horizontal="center" vertical="center" wrapText="1"/>
    </xf>
    <xf numFmtId="164" fontId="8" fillId="2" borderId="16" xfId="3" applyFont="1" applyFill="1" applyBorder="1" applyAlignment="1">
      <alignment horizontal="center" vertical="center"/>
    </xf>
    <xf numFmtId="164" fontId="31" fillId="2" borderId="16" xfId="3" applyFont="1" applyFill="1" applyBorder="1" applyAlignment="1">
      <alignment horizontal="center" vertical="center"/>
    </xf>
    <xf numFmtId="164" fontId="18" fillId="2" borderId="1" xfId="3" applyFont="1" applyFill="1" applyBorder="1" applyAlignment="1">
      <alignment horizontal="center" vertical="center"/>
    </xf>
    <xf numFmtId="164" fontId="62" fillId="2" borderId="2" xfId="3" applyFont="1" applyFill="1" applyBorder="1" applyAlignment="1">
      <alignment horizontal="center" vertical="center"/>
    </xf>
    <xf numFmtId="164" fontId="62" fillId="2" borderId="0" xfId="3" applyFont="1" applyFill="1" applyAlignment="1">
      <alignment horizontal="center" vertical="center"/>
    </xf>
    <xf numFmtId="164" fontId="62" fillId="2" borderId="6" xfId="3" applyFont="1" applyFill="1" applyBorder="1" applyAlignment="1">
      <alignment horizontal="center" vertical="center"/>
    </xf>
    <xf numFmtId="164" fontId="5" fillId="2" borderId="7" xfId="3" applyFont="1" applyFill="1" applyBorder="1" applyAlignment="1">
      <alignment horizontal="center" vertical="center"/>
    </xf>
    <xf numFmtId="164" fontId="62" fillId="2" borderId="21" xfId="3" applyFont="1" applyFill="1" applyBorder="1" applyAlignment="1">
      <alignment horizontal="center" vertical="center"/>
    </xf>
    <xf numFmtId="164" fontId="5" fillId="2" borderId="22" xfId="3" applyFont="1" applyFill="1" applyBorder="1" applyAlignment="1">
      <alignment horizontal="center" vertical="center"/>
    </xf>
    <xf numFmtId="164" fontId="42" fillId="2" borderId="0" xfId="3" applyFont="1" applyFill="1" applyAlignment="1">
      <alignment horizontal="center" vertical="center" wrapText="1"/>
    </xf>
    <xf numFmtId="164" fontId="8" fillId="2" borderId="1" xfId="3" applyFont="1" applyFill="1" applyBorder="1" applyAlignment="1">
      <alignment horizontal="center" vertical="center"/>
    </xf>
    <xf numFmtId="164" fontId="35" fillId="2" borderId="24" xfId="3" applyFont="1" applyFill="1" applyBorder="1" applyAlignment="1">
      <alignment horizontal="right" vertical="center" indent="2"/>
    </xf>
    <xf numFmtId="164" fontId="42" fillId="2" borderId="24" xfId="0" applyNumberFormat="1" applyFont="1" applyFill="1" applyBorder="1" applyAlignment="1">
      <alignment horizontal="left" vertical="center"/>
    </xf>
    <xf numFmtId="164" fontId="18" fillId="2" borderId="2" xfId="0" applyNumberFormat="1" applyFont="1" applyFill="1" applyBorder="1" applyAlignment="1">
      <alignment horizontal="left" vertical="center"/>
    </xf>
    <xf numFmtId="164" fontId="18" fillId="2" borderId="0" xfId="0" applyNumberFormat="1" applyFont="1" applyFill="1" applyAlignment="1">
      <alignment horizontal="left" vertical="center"/>
    </xf>
    <xf numFmtId="164" fontId="18" fillId="2" borderId="1" xfId="0" applyNumberFormat="1" applyFont="1" applyFill="1" applyBorder="1" applyAlignment="1">
      <alignment horizontal="left" vertical="center"/>
    </xf>
    <xf numFmtId="164" fontId="33" fillId="2" borderId="2" xfId="0" applyNumberFormat="1" applyFont="1" applyFill="1" applyBorder="1" applyAlignment="1">
      <alignment horizontal="right" vertical="center"/>
    </xf>
    <xf numFmtId="164" fontId="33" fillId="2" borderId="0" xfId="0" applyNumberFormat="1" applyFont="1" applyFill="1" applyAlignment="1">
      <alignment horizontal="right" vertical="center"/>
    </xf>
    <xf numFmtId="164" fontId="33" fillId="2" borderId="1" xfId="0" applyNumberFormat="1" applyFont="1" applyFill="1" applyBorder="1" applyAlignment="1">
      <alignment horizontal="right" vertical="center"/>
    </xf>
    <xf numFmtId="164" fontId="18" fillId="2" borderId="1" xfId="0" applyNumberFormat="1" applyFont="1" applyFill="1" applyBorder="1" applyAlignment="1">
      <alignment horizontal="center" vertical="center"/>
    </xf>
    <xf numFmtId="164" fontId="18" fillId="2" borderId="0" xfId="0" applyNumberFormat="1" applyFont="1" applyFill="1" applyAlignment="1">
      <alignment horizontal="center" vertical="center"/>
    </xf>
    <xf numFmtId="164" fontId="68" fillId="2" borderId="16" xfId="0" applyNumberFormat="1" applyFont="1" applyFill="1" applyBorder="1" applyAlignment="1">
      <alignment horizontal="center" vertical="center"/>
    </xf>
    <xf numFmtId="164" fontId="47" fillId="2" borderId="0" xfId="3" applyFont="1" applyFill="1" applyAlignment="1">
      <alignment horizontal="center" vertical="center"/>
    </xf>
    <xf numFmtId="164" fontId="18" fillId="2" borderId="24" xfId="3" applyFont="1" applyFill="1" applyBorder="1" applyAlignment="1">
      <alignment horizontal="center" vertical="center"/>
    </xf>
    <xf numFmtId="164" fontId="52" fillId="2" borderId="2" xfId="3" applyFont="1" applyFill="1" applyBorder="1" applyAlignment="1">
      <alignment horizontal="right" vertical="center"/>
    </xf>
    <xf numFmtId="164" fontId="52" fillId="2" borderId="1" xfId="3" applyFont="1" applyFill="1" applyBorder="1" applyAlignment="1">
      <alignment horizontal="right" vertical="center"/>
    </xf>
    <xf numFmtId="164" fontId="70" fillId="2" borderId="0" xfId="3" applyFont="1" applyFill="1" applyAlignment="1">
      <alignment horizontal="center" vertical="center"/>
    </xf>
    <xf numFmtId="164" fontId="18" fillId="2" borderId="2" xfId="3" applyFont="1" applyFill="1" applyBorder="1" applyAlignment="1">
      <alignment horizontal="center" vertical="center"/>
    </xf>
    <xf numFmtId="164" fontId="18" fillId="2" borderId="16" xfId="3" applyFont="1" applyFill="1" applyBorder="1" applyAlignment="1">
      <alignment horizontal="center" vertical="center"/>
    </xf>
    <xf numFmtId="164" fontId="18" fillId="2" borderId="27" xfId="3" applyFont="1" applyFill="1" applyBorder="1" applyAlignment="1">
      <alignment horizontal="center" vertical="center"/>
    </xf>
    <xf numFmtId="164" fontId="18" fillId="2" borderId="23" xfId="3" applyFont="1" applyFill="1" applyBorder="1" applyAlignment="1">
      <alignment horizontal="center" vertical="center"/>
    </xf>
    <xf numFmtId="165" fontId="14" fillId="2" borderId="6" xfId="3" applyNumberFormat="1" applyFont="1" applyFill="1" applyBorder="1" applyAlignment="1" applyProtection="1">
      <alignment horizontal="right" vertical="center"/>
      <protection locked="0"/>
    </xf>
    <xf numFmtId="165" fontId="14" fillId="2" borderId="7" xfId="3" applyNumberFormat="1" applyFont="1" applyFill="1" applyBorder="1" applyAlignment="1" applyProtection="1">
      <alignment horizontal="right" vertical="center"/>
      <protection locked="0"/>
    </xf>
    <xf numFmtId="165" fontId="14" fillId="2" borderId="3" xfId="3" applyNumberFormat="1" applyFont="1" applyFill="1" applyBorder="1" applyAlignment="1" applyProtection="1">
      <alignment horizontal="right" vertical="center"/>
      <protection locked="0"/>
    </xf>
    <xf numFmtId="165" fontId="18" fillId="2" borderId="9" xfId="3" applyNumberFormat="1" applyFont="1" applyFill="1" applyBorder="1" applyAlignment="1">
      <alignment horizontal="right"/>
    </xf>
    <xf numFmtId="165" fontId="18" fillId="2" borderId="13" xfId="3" applyNumberFormat="1" applyFont="1" applyFill="1" applyBorder="1" applyAlignment="1">
      <alignment horizontal="right"/>
    </xf>
    <xf numFmtId="165" fontId="14" fillId="2" borderId="13" xfId="3" applyNumberFormat="1" applyFont="1" applyFill="1" applyBorder="1" applyAlignment="1">
      <alignment horizontal="right"/>
    </xf>
    <xf numFmtId="165" fontId="14" fillId="2" borderId="15" xfId="3" applyNumberFormat="1" applyFont="1" applyFill="1" applyBorder="1" applyAlignment="1">
      <alignment horizontal="right"/>
    </xf>
    <xf numFmtId="164" fontId="5" fillId="2" borderId="0" xfId="3" applyFont="1" applyFill="1" applyBorder="1" applyAlignment="1">
      <alignment horizontal="center" vertical="center"/>
    </xf>
    <xf numFmtId="165" fontId="18" fillId="2" borderId="0" xfId="3" applyNumberFormat="1" applyFont="1" applyFill="1" applyBorder="1" applyAlignment="1">
      <alignment horizontal="right"/>
    </xf>
    <xf numFmtId="165" fontId="18" fillId="2" borderId="0" xfId="3" applyNumberFormat="1" applyFont="1" applyFill="1" applyBorder="1" applyAlignment="1">
      <alignment horizontal="right" vertical="center"/>
    </xf>
    <xf numFmtId="165" fontId="14" fillId="2" borderId="0" xfId="3" applyNumberFormat="1" applyFont="1" applyFill="1" applyBorder="1" applyAlignment="1">
      <alignment horizontal="right"/>
    </xf>
    <xf numFmtId="164" fontId="64" fillId="2" borderId="0" xfId="3" applyFont="1" applyFill="1" applyAlignment="1">
      <alignment horizontal="center" vertical="center" wrapText="1"/>
    </xf>
    <xf numFmtId="3" fontId="14" fillId="2" borderId="6" xfId="3" applyNumberFormat="1" applyFont="1" applyFill="1" applyBorder="1" applyAlignment="1">
      <alignment horizontal="right" vertical="center"/>
    </xf>
    <xf numFmtId="3" fontId="14" fillId="2" borderId="7" xfId="3" applyNumberFormat="1" applyFont="1" applyFill="1" applyBorder="1" applyAlignment="1">
      <alignment horizontal="right" vertical="center"/>
    </xf>
    <xf numFmtId="164" fontId="62" fillId="2" borderId="0" xfId="0" applyNumberFormat="1" applyFont="1" applyFill="1" applyAlignment="1">
      <alignment horizontal="center" vertical="center" wrapText="1"/>
    </xf>
    <xf numFmtId="164" fontId="5" fillId="2" borderId="0" xfId="0" applyNumberFormat="1" applyFont="1" applyFill="1" applyAlignment="1">
      <alignment horizontal="center" vertical="top" wrapText="1"/>
    </xf>
    <xf numFmtId="164" fontId="37" fillId="2" borderId="16" xfId="0" applyNumberFormat="1" applyFont="1" applyFill="1" applyBorder="1" applyAlignment="1">
      <alignment horizontal="center" vertical="center" wrapText="1"/>
    </xf>
    <xf numFmtId="164" fontId="18" fillId="2" borderId="25" xfId="3" applyFont="1" applyFill="1" applyBorder="1" applyAlignment="1">
      <alignment horizontal="right" vertical="center"/>
    </xf>
    <xf numFmtId="164" fontId="18" fillId="2" borderId="1" xfId="3" applyFont="1" applyFill="1" applyBorder="1" applyAlignment="1">
      <alignment horizontal="right" vertical="center"/>
    </xf>
    <xf numFmtId="164" fontId="17" fillId="2" borderId="0" xfId="3" applyFont="1" applyFill="1" applyAlignment="1">
      <alignment vertical="center" wrapText="1"/>
    </xf>
    <xf numFmtId="164" fontId="22" fillId="2" borderId="2" xfId="3" applyFont="1" applyFill="1" applyBorder="1" applyAlignment="1">
      <alignment horizontal="center" vertical="center" wrapText="1"/>
    </xf>
    <xf numFmtId="164" fontId="23" fillId="2" borderId="2" xfId="3" applyFont="1" applyFill="1" applyBorder="1" applyAlignment="1">
      <alignment horizontal="left" vertical="center" wrapText="1"/>
    </xf>
    <xf numFmtId="164" fontId="18" fillId="2" borderId="2" xfId="3" applyFont="1" applyFill="1" applyBorder="1" applyAlignment="1">
      <alignment horizontal="left" vertical="center" wrapText="1"/>
    </xf>
    <xf numFmtId="164" fontId="18" fillId="2" borderId="0" xfId="3" applyFont="1" applyFill="1" applyBorder="1" applyAlignment="1">
      <alignment horizontal="left" vertical="center" wrapText="1"/>
    </xf>
    <xf numFmtId="164" fontId="18" fillId="2" borderId="1" xfId="3" applyFont="1" applyFill="1" applyBorder="1" applyAlignment="1">
      <alignment horizontal="left" vertical="center" wrapText="1"/>
    </xf>
    <xf numFmtId="164" fontId="42" fillId="2" borderId="0" xfId="3" applyFont="1" applyFill="1" applyAlignment="1">
      <alignment horizontal="right" vertical="center" wrapText="1"/>
    </xf>
    <xf numFmtId="164" fontId="42" fillId="2" borderId="4" xfId="3" applyFont="1" applyFill="1" applyBorder="1" applyAlignment="1">
      <alignment horizontal="right" vertical="center" wrapText="1"/>
    </xf>
    <xf numFmtId="164" fontId="42" fillId="2" borderId="4" xfId="3" applyFont="1" applyFill="1" applyBorder="1" applyAlignment="1">
      <alignment horizontal="center" vertical="center" wrapText="1"/>
    </xf>
  </cellXfs>
  <cellStyles count="11">
    <cellStyle name="1" xfId="10" xr:uid="{00000000-0005-0000-0000-000000000000}"/>
    <cellStyle name="Comma" xfId="1" builtinId="3"/>
    <cellStyle name="Comma 2" xfId="4" xr:uid="{00000000-0005-0000-0000-000002000000}"/>
    <cellStyle name="Comma_Fish &amp;  Agri - 8" xfId="6" xr:uid="{00000000-0005-0000-0000-000003000000}"/>
    <cellStyle name="Normal" xfId="0" builtinId="0"/>
    <cellStyle name="Normal 2_agri planning 2009 year book(final)" xfId="7" xr:uid="{00000000-0005-0000-0000-000005000000}"/>
    <cellStyle name="Normal 3_agri planning 2009 year book(final)" xfId="9" xr:uid="{00000000-0005-0000-0000-000006000000}"/>
    <cellStyle name="Normal 4_agri planning 2009 year book(final)" xfId="8" xr:uid="{00000000-0005-0000-0000-000007000000}"/>
    <cellStyle name="Normal_9.3fig9.1" xfId="5" xr:uid="{00000000-0005-0000-0000-000009000000}"/>
    <cellStyle name="Normal_Fish &amp;  Agri - 8" xfId="3" xr:uid="{00000000-0005-0000-0000-00000A000000}"/>
    <cellStyle name="Percent" xfId="2" builtinId="5"/>
  </cellStyles>
  <dxfs count="0"/>
  <tableStyles count="0" defaultTableStyle="TableStyleMedium2" defaultPivotStyle="PivotStyleLight16"/>
  <colors>
    <mruColors>
      <color rgb="FFFFD5D5"/>
      <color rgb="FFFFA7A7"/>
      <color rgb="FFFFE5E5"/>
      <color rgb="FF249390"/>
      <color rgb="FF33CCCC"/>
      <color rgb="FFEAFAFA"/>
      <color rgb="FFFF9900"/>
      <color rgb="FF196563"/>
      <color rgb="FF00FFCC"/>
      <color rgb="FFC890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4A12-4300-84F4-DEF518FD09D4}"/>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4A12-4300-84F4-DEF518FD09D4}"/>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4A12-4300-84F4-DEF518FD09D4}"/>
            </c:ext>
          </c:extLst>
        </c:ser>
        <c:dLbls>
          <c:showLegendKey val="0"/>
          <c:showVal val="0"/>
          <c:showCatName val="0"/>
          <c:showSerName val="0"/>
          <c:showPercent val="0"/>
          <c:showBubbleSize val="0"/>
        </c:dLbls>
        <c:gapWidth val="150"/>
        <c:axId val="333964248"/>
        <c:axId val="333965032"/>
      </c:barChart>
      <c:catAx>
        <c:axId val="333964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5032"/>
        <c:crosses val="autoZero"/>
        <c:auto val="1"/>
        <c:lblAlgn val="ctr"/>
        <c:lblOffset val="100"/>
        <c:tickLblSkip val="1"/>
        <c:tickMarkSkip val="1"/>
        <c:noMultiLvlLbl val="0"/>
      </c:catAx>
      <c:valAx>
        <c:axId val="333965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42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4"/>
    </mc:Choice>
    <mc:Fallback>
      <c:style val="14"/>
    </mc:Fallback>
  </mc:AlternateContent>
  <c:chart>
    <c:title>
      <c:tx>
        <c:rich>
          <a:bodyPr/>
          <a:lstStyle/>
          <a:p>
            <a:pPr>
              <a:defRPr sz="1200">
                <a:latin typeface="Consolas" pitchFamily="49" charset="0"/>
                <a:cs typeface="Consolas" pitchFamily="49" charset="0"/>
              </a:defRPr>
            </a:pPr>
            <a:r>
              <a:rPr lang="en-US" sz="1200">
                <a:latin typeface="Consolas" pitchFamily="49" charset="0"/>
                <a:cs typeface="Consolas" pitchFamily="49" charset="0"/>
              </a:rPr>
              <a:t>Figure 9.1: Fish catch by type of species, 2022</a:t>
            </a:r>
          </a:p>
        </c:rich>
      </c:tx>
      <c:layout>
        <c:manualLayout>
          <c:xMode val="edge"/>
          <c:yMode val="edge"/>
          <c:x val="0.12425645397563045"/>
          <c:y val="3.1558081640269832E-2"/>
        </c:manualLayout>
      </c:layout>
      <c:overlay val="0"/>
    </c:title>
    <c:autoTitleDeleted val="0"/>
    <c:plotArea>
      <c:layout>
        <c:manualLayout>
          <c:layoutTarget val="inner"/>
          <c:xMode val="edge"/>
          <c:yMode val="edge"/>
          <c:x val="0.24423734938921696"/>
          <c:y val="0.11905520023389325"/>
          <c:w val="0.53427474001468755"/>
          <c:h val="0.88094491273625797"/>
        </c:manualLayout>
      </c:layout>
      <c:doughnutChart>
        <c:varyColors val="1"/>
        <c:ser>
          <c:idx val="0"/>
          <c:order val="0"/>
          <c:explosion val="3"/>
          <c:dPt>
            <c:idx val="0"/>
            <c:bubble3D val="0"/>
            <c:spPr>
              <a:solidFill>
                <a:schemeClr val="accent5">
                  <a:lumMod val="75000"/>
                </a:schemeClr>
              </a:solidFill>
            </c:spPr>
            <c:extLst>
              <c:ext xmlns:c16="http://schemas.microsoft.com/office/drawing/2014/chart" uri="{C3380CC4-5D6E-409C-BE32-E72D297353CC}">
                <c16:uniqueId val="{00000004-1B39-454F-A679-7E388A770785}"/>
              </c:ext>
            </c:extLst>
          </c:dPt>
          <c:dPt>
            <c:idx val="1"/>
            <c:bubble3D val="0"/>
            <c:spPr>
              <a:solidFill>
                <a:schemeClr val="accent5">
                  <a:lumMod val="40000"/>
                  <a:lumOff val="60000"/>
                </a:schemeClr>
              </a:solidFill>
            </c:spPr>
            <c:extLst>
              <c:ext xmlns:c16="http://schemas.microsoft.com/office/drawing/2014/chart" uri="{C3380CC4-5D6E-409C-BE32-E72D297353CC}">
                <c16:uniqueId val="{00000003-1B39-454F-A679-7E388A770785}"/>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'9.3'!$D$8:$J$8</c15:sqref>
                  </c15:fullRef>
                </c:ext>
              </c:extLst>
              <c:f>'9.3'!$D$8:$E$8</c:f>
              <c:strCache>
                <c:ptCount val="2"/>
                <c:pt idx="0">
                  <c:v>Skipjack tuna</c:v>
                </c:pt>
                <c:pt idx="1">
                  <c:v>Yellowfin tuna</c:v>
                </c:pt>
              </c:strCache>
            </c:strRef>
          </c:cat>
          <c:val>
            <c:numRef>
              <c:extLst>
                <c:ext xmlns:c15="http://schemas.microsoft.com/office/drawing/2012/chart" uri="{02D57815-91ED-43cb-92C2-25804820EDAC}">
                  <c15:fullRef>
                    <c15:sqref>'9.3'!$D$9:$J$9</c15:sqref>
                  </c15:fullRef>
                </c:ext>
              </c:extLst>
              <c:f>'9.3'!$D$9:$E$9</c:f>
              <c:numCache>
                <c:formatCode>#,##0_);[Red]\(#,##0\)</c:formatCode>
                <c:ptCount val="2"/>
                <c:pt idx="0">
                  <c:v>126385.79982430204</c:v>
                </c:pt>
                <c:pt idx="1">
                  <c:v>28082.962978200012</c:v>
                </c:pt>
              </c:numCache>
            </c:numRef>
          </c:val>
          <c:extLst>
            <c:ext xmlns:c15="http://schemas.microsoft.com/office/drawing/2012/chart" uri="{02D57815-91ED-43cb-92C2-25804820EDAC}">
              <c15:categoryFilterExceptions>
                <c15:categoryFilterException>
                  <c15:sqref>'9.3'!$F$9</c15:sqref>
                  <c15:dLbl>
                    <c:idx val="1"/>
                    <c:delete val="1"/>
                    <c:extLst>
                      <c:ext uri="{CE6537A1-D6FC-4f65-9D91-7224C49458BB}"/>
                      <c:ext xmlns:c16="http://schemas.microsoft.com/office/drawing/2014/chart" uri="{C3380CC4-5D6E-409C-BE32-E72D297353CC}">
                        <c16:uniqueId val="{00000006-611D-455D-885B-8CC8F9EFAAE3}"/>
                      </c:ext>
                    </c:extLst>
                  </c15:dLbl>
                </c15:categoryFilterException>
                <c15:categoryFilterException>
                  <c15:sqref>'9.3'!$G$9</c15:sqref>
                  <c15:dLbl>
                    <c:idx val="1"/>
                    <c:delete val="1"/>
                    <c:extLst>
                      <c:ext uri="{CE6537A1-D6FC-4f65-9D91-7224C49458BB}"/>
                      <c:ext xmlns:c16="http://schemas.microsoft.com/office/drawing/2014/chart" uri="{C3380CC4-5D6E-409C-BE32-E72D297353CC}">
                        <c16:uniqueId val="{00000007-611D-455D-885B-8CC8F9EFAAE3}"/>
                      </c:ext>
                    </c:extLst>
                  </c15:dLbl>
                </c15:categoryFilterException>
                <c15:categoryFilterException>
                  <c15:sqref>'9.3'!$H$9</c15:sqref>
                  <c15:dLbl>
                    <c:idx val="1"/>
                    <c:delete val="1"/>
                    <c:extLst>
                      <c:ext uri="{CE6537A1-D6FC-4f65-9D91-7224C49458BB}"/>
                      <c:ext xmlns:c16="http://schemas.microsoft.com/office/drawing/2014/chart" uri="{C3380CC4-5D6E-409C-BE32-E72D297353CC}">
                        <c16:uniqueId val="{00000008-611D-455D-885B-8CC8F9EFAAE3}"/>
                      </c:ext>
                    </c:extLst>
                  </c15:dLbl>
                </c15:categoryFilterException>
                <c15:categoryFilterException>
                  <c15:sqref>'9.3'!$I$9</c15:sqref>
                  <c15:dLbl>
                    <c:idx val="1"/>
                    <c:delete val="1"/>
                    <c:extLst>
                      <c:ext uri="{CE6537A1-D6FC-4f65-9D91-7224C49458BB}"/>
                      <c:ext xmlns:c16="http://schemas.microsoft.com/office/drawing/2014/chart" uri="{C3380CC4-5D6E-409C-BE32-E72D297353CC}">
                        <c16:uniqueId val="{00000009-611D-455D-885B-8CC8F9EFAAE3}"/>
                      </c:ext>
                    </c:extLst>
                  </c15:dLbl>
                </c15:categoryFilterException>
                <c15:categoryFilterException>
                  <c15:sqref>'9.3'!$J$9</c15:sqref>
                  <c15:spPr xmlns:c15="http://schemas.microsoft.com/office/drawing/2012/chart">
                    <a:solidFill>
                      <a:srgbClr val="FFD5D5"/>
                    </a:solidFill>
                  </c15:spPr>
                  <c15:bubble3D val="0"/>
                  <c15:dLbl>
                    <c:idx val="1"/>
                    <c:delete val="1"/>
                    <c:extLst>
                      <c:ext uri="{CE6537A1-D6FC-4f65-9D91-7224C49458BB}"/>
                      <c:ext xmlns:c16="http://schemas.microsoft.com/office/drawing/2014/chart" uri="{C3380CC4-5D6E-409C-BE32-E72D297353CC}">
                        <c16:uniqueId val="{00000006-1B39-454F-A679-7E388A770785}"/>
                      </c:ext>
                    </c:extLst>
                  </c15:dLbl>
                </c15:categoryFilterException>
              </c15:categoryFilterExceptions>
            </c:ext>
            <c:ext xmlns:c16="http://schemas.microsoft.com/office/drawing/2014/chart" uri="{C3380CC4-5D6E-409C-BE32-E72D297353CC}">
              <c16:uniqueId val="{0000000C-3FA9-4570-BF8C-959C5942D2E9}"/>
            </c:ext>
          </c:extLst>
        </c:ser>
        <c:dLbls>
          <c:showLegendKey val="0"/>
          <c:showVal val="0"/>
          <c:showCatName val="1"/>
          <c:showSerName val="0"/>
          <c:showPercent val="1"/>
          <c:showBubbleSize val="0"/>
          <c:showLeaderLines val="0"/>
        </c:dLbls>
        <c:firstSliceAng val="88"/>
        <c:holeSize val="41"/>
      </c:doughnutChart>
    </c:plotArea>
    <c:plotVisOnly val="1"/>
    <c:dispBlanksAs val="zero"/>
    <c:showDLblsOverMax val="0"/>
  </c:chart>
  <c:printSettings>
    <c:headerFooter/>
    <c:pageMargins b="0.75000000000000144" l="0.70000000000000062" r="0.70000000000000062" t="0.750000000000001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100">
                <a:latin typeface="Consolas" pitchFamily="49" charset="0"/>
                <a:cs typeface="Consolas" pitchFamily="49" charset="0"/>
              </a:defRPr>
            </a:pPr>
            <a:r>
              <a:rPr lang="en-US" sz="1100">
                <a:latin typeface="Consolas" pitchFamily="49" charset="0"/>
                <a:cs typeface="Consolas" pitchFamily="49" charset="0"/>
              </a:rPr>
              <a:t>Figure 9.2: Fish catch by Atoll, 2020</a:t>
            </a:r>
          </a:p>
        </c:rich>
      </c:tx>
      <c:layout>
        <c:manualLayout>
          <c:xMode val="edge"/>
          <c:yMode val="edge"/>
          <c:x val="0.28172882133048877"/>
          <c:y val="3.8938262011439698E-2"/>
        </c:manualLayout>
      </c:layout>
      <c:overlay val="0"/>
    </c:title>
    <c:autoTitleDeleted val="0"/>
    <c:plotArea>
      <c:layout>
        <c:manualLayout>
          <c:layoutTarget val="inner"/>
          <c:xMode val="edge"/>
          <c:yMode val="edge"/>
          <c:x val="8.8930302207521864E-2"/>
          <c:y val="0.18082264349840874"/>
          <c:w val="0.88642575634158582"/>
          <c:h val="0.71430060936324247"/>
        </c:manualLayout>
      </c:layout>
      <c:barChart>
        <c:barDir val="col"/>
        <c:grouping val="clustered"/>
        <c:varyColors val="0"/>
        <c:ser>
          <c:idx val="0"/>
          <c:order val="0"/>
          <c:invertIfNegative val="0"/>
          <c:cat>
            <c:strRef>
              <c:f>'9.3'!$A$13:$A$32</c:f>
              <c:strCache>
                <c:ptCount val="20"/>
                <c:pt idx="0">
                  <c:v> HA</c:v>
                </c:pt>
                <c:pt idx="1">
                  <c:v> HDh</c:v>
                </c:pt>
                <c:pt idx="2">
                  <c:v> Sh</c:v>
                </c:pt>
                <c:pt idx="3">
                  <c:v> N</c:v>
                </c:pt>
                <c:pt idx="4">
                  <c:v> R</c:v>
                </c:pt>
                <c:pt idx="5">
                  <c:v>B</c:v>
                </c:pt>
                <c:pt idx="6">
                  <c:v>Lh</c:v>
                </c:pt>
                <c:pt idx="7">
                  <c:v>K</c:v>
                </c:pt>
                <c:pt idx="8">
                  <c:v>AA</c:v>
                </c:pt>
                <c:pt idx="9">
                  <c:v>ADh</c:v>
                </c:pt>
                <c:pt idx="10">
                  <c:v>V</c:v>
                </c:pt>
                <c:pt idx="11">
                  <c:v>M</c:v>
                </c:pt>
                <c:pt idx="12">
                  <c:v>F</c:v>
                </c:pt>
                <c:pt idx="13">
                  <c:v>Dh</c:v>
                </c:pt>
                <c:pt idx="14">
                  <c:v>Th</c:v>
                </c:pt>
                <c:pt idx="15">
                  <c:v> L</c:v>
                </c:pt>
                <c:pt idx="16">
                  <c:v>GA</c:v>
                </c:pt>
                <c:pt idx="17">
                  <c:v>GDh</c:v>
                </c:pt>
                <c:pt idx="18">
                  <c:v>Gn</c:v>
                </c:pt>
                <c:pt idx="19">
                  <c:v>S</c:v>
                </c:pt>
              </c:strCache>
            </c:strRef>
          </c:cat>
          <c:val>
            <c:numRef>
              <c:f>'9.3'!$B$13:$B$32</c:f>
              <c:numCache>
                <c:formatCode>#,##0_);[Red]\(#,##0\)</c:formatCode>
                <c:ptCount val="20"/>
                <c:pt idx="0">
                  <c:v>6703.539761889826</c:v>
                </c:pt>
                <c:pt idx="1">
                  <c:v>1512.2673711630707</c:v>
                </c:pt>
                <c:pt idx="2">
                  <c:v>3014.4479459297054</c:v>
                </c:pt>
                <c:pt idx="3">
                  <c:v>1758.6308073379134</c:v>
                </c:pt>
                <c:pt idx="4">
                  <c:v>6926.7990835435494</c:v>
                </c:pt>
                <c:pt idx="5">
                  <c:v>1421.0651691484961</c:v>
                </c:pt>
                <c:pt idx="6">
                  <c:v>5585.8275151017142</c:v>
                </c:pt>
                <c:pt idx="7">
                  <c:v>5301.4392356192038</c:v>
                </c:pt>
                <c:pt idx="8">
                  <c:v>2197.4779212832705</c:v>
                </c:pt>
                <c:pt idx="9">
                  <c:v>2915.0046955015273</c:v>
                </c:pt>
                <c:pt idx="10">
                  <c:v>534.61822162097599</c:v>
                </c:pt>
                <c:pt idx="11">
                  <c:v>3990.974553505419</c:v>
                </c:pt>
                <c:pt idx="12">
                  <c:v>2419.6397016416267</c:v>
                </c:pt>
                <c:pt idx="13">
                  <c:v>9890.0610021951652</c:v>
                </c:pt>
                <c:pt idx="14">
                  <c:v>7964.3446792424547</c:v>
                </c:pt>
                <c:pt idx="15">
                  <c:v>9244.2935765293842</c:v>
                </c:pt>
                <c:pt idx="16">
                  <c:v>25924.720528129626</c:v>
                </c:pt>
                <c:pt idx="17">
                  <c:v>18428.990439852012</c:v>
                </c:pt>
                <c:pt idx="18">
                  <c:v>2751.7640926224085</c:v>
                </c:pt>
                <c:pt idx="19">
                  <c:v>12268.503540672658</c:v>
                </c:pt>
              </c:numCache>
            </c:numRef>
          </c:val>
          <c:extLst>
            <c:ext xmlns:c16="http://schemas.microsoft.com/office/drawing/2014/chart" uri="{C3380CC4-5D6E-409C-BE32-E72D297353CC}">
              <c16:uniqueId val="{00000000-9618-4493-8B6D-CD3AABE3DAB0}"/>
            </c:ext>
          </c:extLst>
        </c:ser>
        <c:dLbls>
          <c:showLegendKey val="0"/>
          <c:showVal val="0"/>
          <c:showCatName val="0"/>
          <c:showSerName val="0"/>
          <c:showPercent val="0"/>
          <c:showBubbleSize val="0"/>
        </c:dLbls>
        <c:gapWidth val="42"/>
        <c:axId val="107753856"/>
        <c:axId val="107755392"/>
      </c:barChart>
      <c:catAx>
        <c:axId val="107753856"/>
        <c:scaling>
          <c:orientation val="minMax"/>
        </c:scaling>
        <c:delete val="0"/>
        <c:axPos val="b"/>
        <c:numFmt formatCode="General" sourceLinked="1"/>
        <c:majorTickMark val="none"/>
        <c:minorTickMark val="none"/>
        <c:tickLblPos val="nextTo"/>
        <c:txPr>
          <a:bodyPr rot="0" vert="horz"/>
          <a:lstStyle/>
          <a:p>
            <a:pPr>
              <a:defRPr/>
            </a:pPr>
            <a:endParaRPr lang="en-US"/>
          </a:p>
        </c:txPr>
        <c:crossAx val="107755392"/>
        <c:crosses val="autoZero"/>
        <c:auto val="1"/>
        <c:lblAlgn val="ctr"/>
        <c:lblOffset val="100"/>
        <c:noMultiLvlLbl val="0"/>
      </c:catAx>
      <c:valAx>
        <c:axId val="107755392"/>
        <c:scaling>
          <c:orientation val="minMax"/>
          <c:max val="26000"/>
          <c:min val="0"/>
        </c:scaling>
        <c:delete val="0"/>
        <c:axPos val="l"/>
        <c:majorGridlines>
          <c:spPr>
            <a:ln>
              <a:noFill/>
            </a:ln>
          </c:spPr>
        </c:majorGridlines>
        <c:title>
          <c:tx>
            <c:rich>
              <a:bodyPr rot="0" vert="horz"/>
              <a:lstStyle/>
              <a:p>
                <a:pPr>
                  <a:defRPr/>
                </a:pPr>
                <a:r>
                  <a:rPr lang="en-US"/>
                  <a:t>in metric ton</a:t>
                </a:r>
              </a:p>
            </c:rich>
          </c:tx>
          <c:layout>
            <c:manualLayout>
              <c:xMode val="edge"/>
              <c:yMode val="edge"/>
              <c:x val="1.005533324727852E-2"/>
              <c:y val="6.680942109959033E-2"/>
            </c:manualLayout>
          </c:layout>
          <c:overlay val="0"/>
        </c:title>
        <c:numFmt formatCode="#,##0" sourceLinked="0"/>
        <c:majorTickMark val="out"/>
        <c:minorTickMark val="none"/>
        <c:tickLblPos val="nextTo"/>
        <c:txPr>
          <a:bodyPr rot="0" vert="horz"/>
          <a:lstStyle/>
          <a:p>
            <a:pPr>
              <a:defRPr/>
            </a:pPr>
            <a:endParaRPr lang="en-US"/>
          </a:p>
        </c:txPr>
        <c:crossAx val="107753856"/>
        <c:crosses val="autoZero"/>
        <c:crossBetween val="between"/>
        <c:majorUnit val="2000"/>
      </c:valAx>
      <c:spPr>
        <a:ln>
          <a:solidFill>
            <a:schemeClr val="bg1">
              <a:lumMod val="75000"/>
            </a:schemeClr>
          </a:solidFill>
        </a:ln>
      </c:spPr>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200">
                <a:latin typeface="Consolas" pitchFamily="49" charset="0"/>
                <a:cs typeface="Consolas" pitchFamily="49" charset="0"/>
              </a:defRPr>
            </a:pPr>
            <a:r>
              <a:rPr lang="en-US" sz="1200">
                <a:latin typeface="Consolas" pitchFamily="49" charset="0"/>
                <a:cs typeface="Consolas" pitchFamily="49" charset="0"/>
              </a:rPr>
              <a:t>Figure 9.3: Fish Catch and Fish Catch Growth by Month, 2022</a:t>
            </a:r>
          </a:p>
        </c:rich>
      </c:tx>
      <c:layout>
        <c:manualLayout>
          <c:xMode val="edge"/>
          <c:yMode val="edge"/>
          <c:x val="0.13194622801873557"/>
          <c:y val="7.1712185348458399E-2"/>
        </c:manualLayout>
      </c:layout>
      <c:overlay val="0"/>
    </c:title>
    <c:autoTitleDeleted val="0"/>
    <c:plotArea>
      <c:layout>
        <c:manualLayout>
          <c:layoutTarget val="inner"/>
          <c:xMode val="edge"/>
          <c:yMode val="edge"/>
          <c:x val="6.8476722577305318E-2"/>
          <c:y val="0.18116528703142876"/>
          <c:w val="0.88703977792249655"/>
          <c:h val="0.72080056556397953"/>
        </c:manualLayout>
      </c:layout>
      <c:barChart>
        <c:barDir val="col"/>
        <c:grouping val="clustered"/>
        <c:varyColors val="0"/>
        <c:ser>
          <c:idx val="0"/>
          <c:order val="0"/>
          <c:tx>
            <c:strRef>
              <c:f>'9.4'!$AR$6</c:f>
              <c:strCache>
                <c:ptCount val="1"/>
                <c:pt idx="0">
                  <c:v>Fish Catch</c:v>
                </c:pt>
              </c:strCache>
            </c:strRef>
          </c:tx>
          <c:spPr>
            <a:solidFill>
              <a:schemeClr val="accent5">
                <a:lumMod val="75000"/>
              </a:schemeClr>
            </a:solidFill>
          </c:spPr>
          <c:invertIfNegative val="0"/>
          <c:cat>
            <c:strRef>
              <c:f>'9.4'!$AQ$7:$AQ$18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'9.4'!$M$10:$M$21</c:f>
              <c:numCache>
                <c:formatCode>#,##0</c:formatCode>
                <c:ptCount val="12"/>
                <c:pt idx="0">
                  <c:v>16852.368805037793</c:v>
                </c:pt>
                <c:pt idx="1">
                  <c:v>15063.766733315793</c:v>
                </c:pt>
                <c:pt idx="2">
                  <c:v>14646.503597259485</c:v>
                </c:pt>
                <c:pt idx="3">
                  <c:v>16711.768607973034</c:v>
                </c:pt>
                <c:pt idx="4">
                  <c:v>7052.3109054440902</c:v>
                </c:pt>
                <c:pt idx="5">
                  <c:v>10445.256415566162</c:v>
                </c:pt>
                <c:pt idx="6">
                  <c:v>4262.7563245069623</c:v>
                </c:pt>
                <c:pt idx="7">
                  <c:v>8223.2280173417075</c:v>
                </c:pt>
                <c:pt idx="8">
                  <c:v>17803.934280192389</c:v>
                </c:pt>
                <c:pt idx="9">
                  <c:v>14038.270668715908</c:v>
                </c:pt>
                <c:pt idx="10">
                  <c:v>16877.464501530445</c:v>
                </c:pt>
                <c:pt idx="11">
                  <c:v>13227.814435637976</c:v>
                </c:pt>
              </c:numCache>
            </c:numRef>
          </c:val>
          <c:extLst>
            <c:ext xmlns:c16="http://schemas.microsoft.com/office/drawing/2014/chart" uri="{C3380CC4-5D6E-409C-BE32-E72D297353CC}">
              <c16:uniqueId val="{00000000-3980-4EDB-927D-5483CD6DCD8B}"/>
            </c:ext>
          </c:extLst>
        </c:ser>
        <c:dLbls>
          <c:showLegendKey val="0"/>
          <c:showVal val="0"/>
          <c:showCatName val="0"/>
          <c:showSerName val="0"/>
          <c:showPercent val="0"/>
          <c:showBubbleSize val="0"/>
        </c:dLbls>
        <c:gapWidth val="75"/>
        <c:overlap val="-25"/>
        <c:axId val="421364312"/>
        <c:axId val="421364704"/>
      </c:barChart>
      <c:lineChart>
        <c:grouping val="standard"/>
        <c:varyColors val="0"/>
        <c:ser>
          <c:idx val="1"/>
          <c:order val="1"/>
          <c:tx>
            <c:strRef>
              <c:f>'9.4'!$AS$6</c:f>
              <c:strCache>
                <c:ptCount val="1"/>
                <c:pt idx="0">
                  <c:v>Growth</c:v>
                </c:pt>
              </c:strCache>
            </c:strRef>
          </c:tx>
          <c:spPr>
            <a:ln>
              <a:solidFill>
                <a:schemeClr val="accent5">
                  <a:lumMod val="40000"/>
                  <a:lumOff val="60000"/>
                </a:schemeClr>
              </a:solidFill>
            </a:ln>
          </c:spPr>
          <c:marker>
            <c:symbol val="none"/>
          </c:marker>
          <c:cat>
            <c:strRef>
              <c:f>'9.4'!$AQ$7:$AQ$18</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'9.4'!$AS$7:$AS$18</c:f>
              <c:numCache>
                <c:formatCode>#,##0</c:formatCode>
                <c:ptCount val="12"/>
                <c:pt idx="0">
                  <c:v>4.6580154926361743</c:v>
                </c:pt>
                <c:pt idx="1">
                  <c:v>5.8619840206868341</c:v>
                </c:pt>
                <c:pt idx="2">
                  <c:v>26.737307304947432</c:v>
                </c:pt>
                <c:pt idx="3">
                  <c:v>35.145412561717279</c:v>
                </c:pt>
                <c:pt idx="4">
                  <c:v>2.9954188438108922</c:v>
                </c:pt>
                <c:pt idx="5">
                  <c:v>16.170173683055797</c:v>
                </c:pt>
                <c:pt idx="6">
                  <c:v>-39.453474220286331</c:v>
                </c:pt>
                <c:pt idx="7">
                  <c:v>-16.056246838104883</c:v>
                </c:pt>
                <c:pt idx="8">
                  <c:v>44.352771944295363</c:v>
                </c:pt>
                <c:pt idx="9">
                  <c:v>48.136876659136995</c:v>
                </c:pt>
                <c:pt idx="10">
                  <c:v>53.474758892636785</c:v>
                </c:pt>
                <c:pt idx="11">
                  <c:v>-47.625358938943243</c:v>
                </c:pt>
              </c:numCache>
            </c:numRef>
          </c:val>
          <c:smooth val="0"/>
          <c:extLst>
            <c:ext xmlns:c16="http://schemas.microsoft.com/office/drawing/2014/chart" uri="{C3380CC4-5D6E-409C-BE32-E72D297353CC}">
              <c16:uniqueId val="{00000001-3980-4EDB-927D-5483CD6DCD8B}"/>
            </c:ext>
          </c:extLst>
        </c:ser>
        <c:dLbls>
          <c:showLegendKey val="0"/>
          <c:showVal val="0"/>
          <c:showCatName val="0"/>
          <c:showSerName val="0"/>
          <c:showPercent val="0"/>
          <c:showBubbleSize val="0"/>
        </c:dLbls>
        <c:marker val="1"/>
        <c:smooth val="0"/>
        <c:axId val="421366272"/>
        <c:axId val="421367056"/>
      </c:lineChart>
      <c:catAx>
        <c:axId val="421364312"/>
        <c:scaling>
          <c:orientation val="minMax"/>
        </c:scaling>
        <c:delete val="0"/>
        <c:axPos val="b"/>
        <c:numFmt formatCode="General" sourceLinked="1"/>
        <c:majorTickMark val="none"/>
        <c:minorTickMark val="none"/>
        <c:tickLblPos val="nextTo"/>
        <c:txPr>
          <a:bodyPr rot="0" vert="horz"/>
          <a:lstStyle/>
          <a:p>
            <a:pPr>
              <a:defRPr/>
            </a:pPr>
            <a:endParaRPr lang="en-US"/>
          </a:p>
        </c:txPr>
        <c:crossAx val="421364704"/>
        <c:crosses val="autoZero"/>
        <c:auto val="1"/>
        <c:lblAlgn val="ctr"/>
        <c:lblOffset val="100"/>
        <c:tickLblSkip val="1"/>
        <c:tickMarkSkip val="1"/>
        <c:noMultiLvlLbl val="0"/>
      </c:catAx>
      <c:valAx>
        <c:axId val="421364704"/>
        <c:scaling>
          <c:orientation val="minMax"/>
          <c:max val="20000"/>
          <c:min val="0"/>
        </c:scaling>
        <c:delete val="0"/>
        <c:axPos val="l"/>
        <c:majorGridlines>
          <c:spPr>
            <a:ln>
              <a:noFill/>
            </a:ln>
          </c:spPr>
        </c:majorGridlines>
        <c:numFmt formatCode="#,##0" sourceLinked="0"/>
        <c:majorTickMark val="none"/>
        <c:minorTickMark val="none"/>
        <c:tickLblPos val="nextTo"/>
        <c:txPr>
          <a:bodyPr rot="0" vert="horz"/>
          <a:lstStyle/>
          <a:p>
            <a:pPr>
              <a:defRPr/>
            </a:pPr>
            <a:endParaRPr lang="en-US"/>
          </a:p>
        </c:txPr>
        <c:crossAx val="421364312"/>
        <c:crosses val="autoZero"/>
        <c:crossBetween val="between"/>
      </c:valAx>
      <c:catAx>
        <c:axId val="421366272"/>
        <c:scaling>
          <c:orientation val="minMax"/>
        </c:scaling>
        <c:delete val="1"/>
        <c:axPos val="b"/>
        <c:numFmt formatCode="General" sourceLinked="1"/>
        <c:majorTickMark val="out"/>
        <c:minorTickMark val="none"/>
        <c:tickLblPos val="none"/>
        <c:crossAx val="421367056"/>
        <c:crosses val="autoZero"/>
        <c:auto val="0"/>
        <c:lblAlgn val="ctr"/>
        <c:lblOffset val="100"/>
        <c:noMultiLvlLbl val="0"/>
      </c:catAx>
      <c:valAx>
        <c:axId val="421367056"/>
        <c:scaling>
          <c:orientation val="minMax"/>
          <c:max val="100"/>
          <c:min val="-60"/>
        </c:scaling>
        <c:delete val="0"/>
        <c:axPos val="r"/>
        <c:numFmt formatCode="#,##0" sourceLinked="1"/>
        <c:majorTickMark val="out"/>
        <c:minorTickMark val="none"/>
        <c:tickLblPos val="nextTo"/>
        <c:txPr>
          <a:bodyPr rot="0" vert="horz"/>
          <a:lstStyle/>
          <a:p>
            <a:pPr>
              <a:defRPr/>
            </a:pPr>
            <a:endParaRPr lang="en-US"/>
          </a:p>
        </c:txPr>
        <c:crossAx val="421366272"/>
        <c:crosses val="max"/>
        <c:crossBetween val="between"/>
      </c:valAx>
      <c:spPr>
        <a:noFill/>
        <a:ln>
          <a:solidFill>
            <a:schemeClr val="bg1">
              <a:lumMod val="75000"/>
            </a:schemeClr>
          </a:solidFill>
        </a:ln>
      </c:spPr>
    </c:plotArea>
    <c:legend>
      <c:legendPos val="r"/>
      <c:layout>
        <c:manualLayout>
          <c:xMode val="edge"/>
          <c:yMode val="edge"/>
          <c:x val="0.41565207063696491"/>
          <c:y val="0.21744238419042911"/>
          <c:w val="0.24292038687260689"/>
          <c:h val="0.11195626105842199"/>
        </c:manualLayout>
      </c:layout>
      <c:overlay val="0"/>
    </c:legend>
    <c:plotVisOnly val="1"/>
    <c:dispBlanksAs val="gap"/>
    <c:showDLblsOverMax val="0"/>
  </c:chart>
  <c:printSettings>
    <c:headerFooter alignWithMargins="0">
      <c:oddHeader>&amp;A</c:oddHeader>
      <c:oddFooter>Page &amp;P</c:oddFooter>
    </c:headerFooter>
    <c:pageMargins b="1" l="0.75000000000000577" r="0.75000000000000577"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200" b="1">
                <a:solidFill>
                  <a:schemeClr val="tx1"/>
                </a:solidFill>
              </a:rPr>
              <a:t>Figure 9.4: Percentage of  fish catch by type of  species, 2022</a:t>
            </a:r>
          </a:p>
        </c:rich>
      </c:tx>
      <c:layout>
        <c:manualLayout>
          <c:xMode val="edge"/>
          <c:yMode val="edge"/>
          <c:x val="0.14740330407105226"/>
          <c:y val="6.1205402987215524E-2"/>
        </c:manualLayout>
      </c:layout>
      <c:overlay val="0"/>
      <c:spPr>
        <a:noFill/>
        <a:ln>
          <a:noFill/>
        </a:ln>
        <a:effectLst/>
      </c:spPr>
    </c:title>
    <c:autoTitleDeleted val="0"/>
    <c:view3D>
      <c:rotX val="30"/>
      <c:rotY val="131"/>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1.5452186245661453E-2"/>
          <c:y val="0.16216197962446416"/>
          <c:w val="0.86631689728810357"/>
          <c:h val="0.78181414117634185"/>
        </c:manualLayout>
      </c:layout>
      <c:pie3DChart>
        <c:varyColors val="1"/>
        <c:ser>
          <c:idx val="0"/>
          <c:order val="0"/>
          <c:dPt>
            <c:idx val="1"/>
            <c:bubble3D val="0"/>
            <c:spPr>
              <a:solidFill>
                <a:schemeClr val="accent5">
                  <a:lumMod val="40000"/>
                  <a:lumOff val="60000"/>
                </a:schemeClr>
              </a:solidFill>
            </c:spPr>
            <c:extLst>
              <c:ext xmlns:c16="http://schemas.microsoft.com/office/drawing/2014/chart" uri="{C3380CC4-5D6E-409C-BE32-E72D297353CC}">
                <c16:uniqueId val="{00000001-1FF1-4EFD-9D1F-8BA242AEDB13}"/>
              </c:ext>
            </c:extLst>
          </c:dPt>
          <c:dLbls>
            <c:dLbl>
              <c:idx val="0"/>
              <c:layout>
                <c:manualLayout>
                  <c:x val="0.26693226171379597"/>
                  <c:y val="8.0970959408607369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FF1-4EFD-9D1F-8BA242AEDB13}"/>
                </c:ext>
              </c:extLst>
            </c:dLbl>
            <c:dLbl>
              <c:idx val="1"/>
              <c:layout>
                <c:manualLayout>
                  <c:x val="-0.18566478337938969"/>
                  <c:y val="-0.1837649634783903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F1-4EFD-9D1F-8BA242AEDB13}"/>
                </c:ext>
              </c:extLst>
            </c:dLbl>
            <c:dLbl>
              <c:idx val="2"/>
              <c:delete val="1"/>
              <c:extLst>
                <c:ext xmlns:c15="http://schemas.microsoft.com/office/drawing/2012/chart" uri="{CE6537A1-D6FC-4f65-9D91-7224C49458BB}"/>
                <c:ext xmlns:c16="http://schemas.microsoft.com/office/drawing/2014/chart" uri="{C3380CC4-5D6E-409C-BE32-E72D297353CC}">
                  <c16:uniqueId val="{00000007-13F0-4E39-BC10-25620676EE55}"/>
                </c:ext>
              </c:extLst>
            </c:dLbl>
            <c:dLbl>
              <c:idx val="3"/>
              <c:delete val="1"/>
              <c:extLst>
                <c:ext xmlns:c15="http://schemas.microsoft.com/office/drawing/2012/chart" uri="{CE6537A1-D6FC-4f65-9D91-7224C49458BB}"/>
                <c:ext xmlns:c16="http://schemas.microsoft.com/office/drawing/2014/chart" uri="{C3380CC4-5D6E-409C-BE32-E72D297353CC}">
                  <c16:uniqueId val="{00000006-13F0-4E39-BC10-25620676EE55}"/>
                </c:ext>
              </c:extLst>
            </c:dLbl>
            <c:dLbl>
              <c:idx val="4"/>
              <c:delete val="1"/>
              <c:extLst>
                <c:ext xmlns:c15="http://schemas.microsoft.com/office/drawing/2012/chart" uri="{CE6537A1-D6FC-4f65-9D91-7224C49458BB}"/>
                <c:ext xmlns:c16="http://schemas.microsoft.com/office/drawing/2014/chart" uri="{C3380CC4-5D6E-409C-BE32-E72D297353CC}">
                  <c16:uniqueId val="{00000004-13F0-4E39-BC10-25620676EE55}"/>
                </c:ext>
              </c:extLst>
            </c:dLbl>
            <c:dLbl>
              <c:idx val="5"/>
              <c:delete val="1"/>
              <c:extLst>
                <c:ext xmlns:c15="http://schemas.microsoft.com/office/drawing/2012/chart" uri="{CE6537A1-D6FC-4f65-9D91-7224C49458BB}"/>
                <c:ext xmlns:c16="http://schemas.microsoft.com/office/drawing/2014/chart" uri="{C3380CC4-5D6E-409C-BE32-E72D297353CC}">
                  <c16:uniqueId val="{00000005-13F0-4E39-BC10-25620676EE55}"/>
                </c:ext>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'9.6'!$A$7:$A$12</c:f>
              <c:strCache>
                <c:ptCount val="6"/>
                <c:pt idx="0">
                  <c:v>Skipjack</c:v>
                </c:pt>
                <c:pt idx="1">
                  <c:v>Yellowfin tuna</c:v>
                </c:pt>
                <c:pt idx="2">
                  <c:v>Bigeye tuna</c:v>
                </c:pt>
                <c:pt idx="3">
                  <c:v>Albacore</c:v>
                </c:pt>
                <c:pt idx="4">
                  <c:v>Other tuna related species</c:v>
                </c:pt>
                <c:pt idx="5">
                  <c:v>Other Marine Fishes</c:v>
                </c:pt>
              </c:strCache>
            </c:strRef>
          </c:cat>
          <c:val>
            <c:numRef>
              <c:f>'9.6'!$T$7:$T$12</c:f>
              <c:numCache>
                <c:formatCode>#,##0_);[Red]\(#,##0\)</c:formatCode>
                <c:ptCount val="6"/>
                <c:pt idx="0">
                  <c:v>126385.79982430226</c:v>
                </c:pt>
                <c:pt idx="1">
                  <c:v>28082.962978199947</c:v>
                </c:pt>
                <c:pt idx="2">
                  <c:v>223.89013175083426</c:v>
                </c:pt>
                <c:pt idx="3">
                  <c:v>0</c:v>
                </c:pt>
                <c:pt idx="4">
                  <c:v>58.484137407457986</c:v>
                </c:pt>
                <c:pt idx="5">
                  <c:v>454.07907776806996</c:v>
                </c:pt>
              </c:numCache>
            </c:numRef>
          </c:val>
          <c:extLst>
            <c:ext xmlns:c16="http://schemas.microsoft.com/office/drawing/2014/chart" uri="{C3380CC4-5D6E-409C-BE32-E72D297353CC}">
              <c16:uniqueId val="{0000000C-8A9F-4895-81DB-58F06A800A85}"/>
            </c:ext>
          </c:extLst>
        </c:ser>
        <c:dLbls>
          <c:showLegendKey val="0"/>
          <c:showVal val="0"/>
          <c:showCatName val="0"/>
          <c:showSerName val="0"/>
          <c:showPercent val="0"/>
          <c:showBubbleSize val="0"/>
          <c:showLeaderLines val="1"/>
        </c:dLbls>
      </c:pie3DChart>
    </c:plotArea>
    <c:plotVisOnly val="1"/>
    <c:dispBlanksAs val="gap"/>
    <c:showDLblsOverMax val="0"/>
  </c:chart>
  <c:spPr>
    <a:solidFill>
      <a:schemeClr val="accent5">
        <a:lumMod val="20000"/>
        <a:lumOff val="80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9556066257268082"/>
          <c:y val="0.25845048242209162"/>
          <c:w val="0.40462545052681814"/>
          <c:h val="0.71464833093046465"/>
        </c:manualLayout>
      </c:layout>
      <c:pieChart>
        <c:varyColors val="1"/>
        <c:ser>
          <c:idx val="0"/>
          <c:order val="0"/>
          <c:explosion val="6"/>
          <c:dPt>
            <c:idx val="0"/>
            <c:bubble3D val="0"/>
            <c:spPr>
              <a:solidFill>
                <a:schemeClr val="accent4">
                  <a:lumMod val="50000"/>
                </a:schemeClr>
              </a:solidFill>
            </c:spPr>
            <c:extLst>
              <c:ext xmlns:c16="http://schemas.microsoft.com/office/drawing/2014/chart" uri="{C3380CC4-5D6E-409C-BE32-E72D297353CC}">
                <c16:uniqueId val="{00000001-1C21-4E73-B27E-27370CF4E0CB}"/>
              </c:ext>
            </c:extLst>
          </c:dPt>
          <c:dPt>
            <c:idx val="1"/>
            <c:bubble3D val="0"/>
            <c:spPr>
              <a:solidFill>
                <a:schemeClr val="accent4">
                  <a:lumMod val="75000"/>
                </a:schemeClr>
              </a:solidFill>
            </c:spPr>
            <c:extLst>
              <c:ext xmlns:c16="http://schemas.microsoft.com/office/drawing/2014/chart" uri="{C3380CC4-5D6E-409C-BE32-E72D297353CC}">
                <c16:uniqueId val="{00000003-1C21-4E73-B27E-27370CF4E0CB}"/>
              </c:ext>
            </c:extLst>
          </c:dPt>
          <c:dPt>
            <c:idx val="2"/>
            <c:bubble3D val="0"/>
            <c:spPr>
              <a:solidFill>
                <a:schemeClr val="accent4">
                  <a:lumMod val="60000"/>
                  <a:lumOff val="40000"/>
                </a:schemeClr>
              </a:solidFill>
            </c:spPr>
            <c:extLst>
              <c:ext xmlns:c16="http://schemas.microsoft.com/office/drawing/2014/chart" uri="{C3380CC4-5D6E-409C-BE32-E72D297353CC}">
                <c16:uniqueId val="{00000005-1C21-4E73-B27E-27370CF4E0CB}"/>
              </c:ext>
            </c:extLst>
          </c:dPt>
          <c:dLbls>
            <c:dLbl>
              <c:idx val="0"/>
              <c:layout>
                <c:manualLayout>
                  <c:x val="-0.15866483675905557"/>
                  <c:y val="-0.20236176111788842"/>
                </c:manualLayout>
              </c:layout>
              <c:spPr>
                <a:noFill/>
                <a:ln>
                  <a:noFill/>
                </a:ln>
                <a:effectLst/>
              </c:spPr>
              <c:txPr>
                <a:bodyPr wrap="square" lIns="38100" tIns="19050" rIns="38100" bIns="19050" anchor="ctr">
                  <a:spAutoFit/>
                </a:bodyPr>
                <a:lstStyle/>
                <a:p>
                  <a:pPr>
                    <a:defRPr b="0">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C21-4E73-B27E-27370CF4E0CB}"/>
                </c:ext>
              </c:extLst>
            </c:dLbl>
            <c:dLbl>
              <c:idx val="1"/>
              <c:layout>
                <c:manualLayout>
                  <c:x val="0.10231184798246662"/>
                  <c:y val="0.1623360319396695"/>
                </c:manualLayout>
              </c:layout>
              <c:spPr>
                <a:noFill/>
                <a:ln>
                  <a:noFill/>
                </a:ln>
                <a:effectLst/>
              </c:spPr>
              <c:txPr>
                <a:bodyPr wrap="square" lIns="38100" tIns="19050" rIns="38100" bIns="19050" anchor="ctr">
                  <a:spAutoFit/>
                </a:bodyPr>
                <a:lstStyle/>
                <a:p>
                  <a:pPr>
                    <a:defRPr b="0">
                      <a:solidFill>
                        <a:schemeClr val="tx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21-4E73-B27E-27370CF4E0CB}"/>
                </c:ext>
              </c:extLst>
            </c:dLbl>
            <c:dLbl>
              <c:idx val="2"/>
              <c:layout>
                <c:manualLayout>
                  <c:x val="1.828119583477535E-2"/>
                  <c:y val="7.4428302096040816E-3"/>
                </c:manualLayout>
              </c:layout>
              <c:spPr>
                <a:noFill/>
                <a:ln>
                  <a:noFill/>
                </a:ln>
                <a:effectLst/>
              </c:spPr>
              <c:txPr>
                <a:bodyPr wrap="square" lIns="38100" tIns="19050" rIns="38100" bIns="19050" anchor="ctr">
                  <a:spAutoFit/>
                </a:bodyPr>
                <a:lstStyle/>
                <a:p>
                  <a:pPr>
                    <a:defRPr b="0">
                      <a:solidFill>
                        <a:schemeClr val="tx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C21-4E73-B27E-27370CF4E0CB}"/>
                </c:ext>
              </c:extLst>
            </c:dLbl>
            <c:dLbl>
              <c:idx val="4"/>
              <c:layout>
                <c:manualLayout>
                  <c:x val="-0.17770075391293791"/>
                  <c:y val="0.1125391297918746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C21-4E73-B27E-27370CF4E0CB}"/>
                </c:ext>
              </c:extLst>
            </c:dLbl>
            <c:dLbl>
              <c:idx val="5"/>
              <c:layout>
                <c:manualLayout>
                  <c:x val="-8.9605043388715166E-2"/>
                  <c:y val="1.1595874459354552E-2"/>
                </c:manualLayout>
              </c:layout>
              <c:tx>
                <c:rich>
                  <a:bodyPr/>
                  <a:lstStyle/>
                  <a:p>
                    <a:r>
                      <a:rPr lang="en-US"/>
                      <a:t>Hand line (Reef)
1%</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1C21-4E73-B27E-27370CF4E0CB}"/>
                </c:ext>
              </c:extLst>
            </c:dLbl>
            <c:dLbl>
              <c:idx val="6"/>
              <c:layout>
                <c:manualLayout>
                  <c:x val="0.11981999857673285"/>
                  <c:y val="5.1201064655650441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1C21-4E73-B27E-27370CF4E0CB}"/>
                </c:ext>
              </c:extLst>
            </c:dLbl>
            <c:dLbl>
              <c:idx val="7"/>
              <c:layout>
                <c:manualLayout>
                  <c:x val="0.18697760866016142"/>
                  <c:y val="0.15596377213411705"/>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1C21-4E73-B27E-27370CF4E0CB}"/>
                </c:ext>
              </c:extLst>
            </c:dLbl>
            <c:spPr>
              <a:noFill/>
              <a:ln>
                <a:noFill/>
              </a:ln>
              <a:effectLst/>
            </c:spPr>
            <c:txPr>
              <a:bodyPr wrap="square" lIns="38100" tIns="19050" rIns="38100" bIns="19050" anchor="ctr">
                <a:spAutoFit/>
              </a:bodyPr>
              <a:lstStyle/>
              <a:p>
                <a:pPr>
                  <a:defRPr b="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numRef>
              <c:f>'9.9'!$AD$6:$AF$6</c:f>
              <c:numCache>
                <c:formatCode>General_)</c:formatCode>
                <c:ptCount val="3"/>
              </c:numCache>
            </c:numRef>
          </c:cat>
          <c:val>
            <c:numRef>
              <c:f>'9.9'!$AD$7:$AF$7</c:f>
              <c:numCache>
                <c:formatCode>General_)</c:formatCode>
                <c:ptCount val="3"/>
              </c:numCache>
            </c:numRef>
          </c:val>
          <c:extLst>
            <c:ext xmlns:c16="http://schemas.microsoft.com/office/drawing/2014/chart" uri="{C3380CC4-5D6E-409C-BE32-E72D297353CC}">
              <c16:uniqueId val="{0000000A-1C21-4E73-B27E-27370CF4E0CB}"/>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9556066257268082"/>
          <c:y val="0.25845048242209162"/>
          <c:w val="0.40462545052681814"/>
          <c:h val="0.71464833093046465"/>
        </c:manualLayout>
      </c:layout>
      <c:pieChart>
        <c:varyColors val="1"/>
        <c:ser>
          <c:idx val="0"/>
          <c:order val="0"/>
          <c:explosion val="7"/>
          <c:dPt>
            <c:idx val="0"/>
            <c:bubble3D val="0"/>
            <c:spPr>
              <a:solidFill>
                <a:schemeClr val="accent4">
                  <a:lumMod val="50000"/>
                </a:schemeClr>
              </a:solidFill>
            </c:spPr>
            <c:extLst>
              <c:ext xmlns:c16="http://schemas.microsoft.com/office/drawing/2014/chart" uri="{C3380CC4-5D6E-409C-BE32-E72D297353CC}">
                <c16:uniqueId val="{00000000-01AF-418F-BF64-7B0C0C759DCA}"/>
              </c:ext>
            </c:extLst>
          </c:dPt>
          <c:dLbls>
            <c:dLbl>
              <c:idx val="5"/>
              <c:tx>
                <c:rich>
                  <a:bodyPr/>
                  <a:lstStyle/>
                  <a:p>
                    <a:r>
                      <a:rPr lang="en-US"/>
                      <a:t>Hand line (Reef)
1%</a:t>
                    </a:r>
                  </a:p>
                </c:rich>
              </c:tx>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7-9469-424A-8E49-99D2613D1BEB}"/>
                </c:ext>
              </c:extLst>
            </c:dLbl>
            <c:spPr>
              <a:noFill/>
              <a:ln>
                <a:noFill/>
              </a:ln>
              <a:effectLst/>
            </c:spPr>
            <c:txPr>
              <a:bodyPr wrap="square" lIns="38100" tIns="19050" rIns="38100" bIns="19050" anchor="ctr">
                <a:spAutoFit/>
              </a:bodyPr>
              <a:lstStyle/>
              <a:p>
                <a:pPr>
                  <a:defRPr b="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'9.9'!$Z$4:$AB$4</c:f>
              <c:strCache>
                <c:ptCount val="3"/>
                <c:pt idx="0">
                  <c:v>Pole and Line</c:v>
                </c:pt>
                <c:pt idx="1">
                  <c:v>Hand  Line</c:v>
                </c:pt>
                <c:pt idx="2">
                  <c:v>Other methods</c:v>
                </c:pt>
              </c:strCache>
            </c:strRef>
          </c:cat>
          <c:val>
            <c:numRef>
              <c:f>'9.9'!$Z$5:$AB$5</c:f>
              <c:numCache>
                <c:formatCode>0.0</c:formatCode>
                <c:ptCount val="3"/>
                <c:pt idx="0">
                  <c:v>87.453921249759844</c:v>
                </c:pt>
                <c:pt idx="1">
                  <c:v>12.258010192907157</c:v>
                </c:pt>
                <c:pt idx="2">
                  <c:v>0</c:v>
                </c:pt>
              </c:numCache>
            </c:numRef>
          </c:val>
          <c:extLst>
            <c:ext xmlns:c16="http://schemas.microsoft.com/office/drawing/2014/chart" uri="{C3380CC4-5D6E-409C-BE32-E72D297353CC}">
              <c16:uniqueId val="{0000000A-9469-424A-8E49-99D2613D1BEB}"/>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2889977925477169"/>
          <c:y val="0.16538709037827495"/>
          <c:w val="0.40462545052681814"/>
          <c:h val="0.71464833093046465"/>
        </c:manualLayout>
      </c:layout>
      <c:pieChart>
        <c:varyColors val="1"/>
        <c:ser>
          <c:idx val="0"/>
          <c:order val="0"/>
          <c:explosion val="6"/>
          <c:dPt>
            <c:idx val="0"/>
            <c:bubble3D val="0"/>
            <c:spPr>
              <a:solidFill>
                <a:schemeClr val="accent5">
                  <a:lumMod val="75000"/>
                </a:schemeClr>
              </a:solidFill>
            </c:spPr>
            <c:extLst>
              <c:ext xmlns:c16="http://schemas.microsoft.com/office/drawing/2014/chart" uri="{C3380CC4-5D6E-409C-BE32-E72D297353CC}">
                <c16:uniqueId val="{00000001-80D8-4C8E-8B04-8C5640AF69C5}"/>
              </c:ext>
            </c:extLst>
          </c:dPt>
          <c:dPt>
            <c:idx val="1"/>
            <c:bubble3D val="0"/>
            <c:spPr>
              <a:solidFill>
                <a:schemeClr val="accent5">
                  <a:lumMod val="40000"/>
                  <a:lumOff val="60000"/>
                </a:schemeClr>
              </a:solidFill>
            </c:spPr>
            <c:extLst>
              <c:ext xmlns:c16="http://schemas.microsoft.com/office/drawing/2014/chart" uri="{C3380CC4-5D6E-409C-BE32-E72D297353CC}">
                <c16:uniqueId val="{00000003-80D8-4C8E-8B04-8C5640AF69C5}"/>
              </c:ext>
            </c:extLst>
          </c:dPt>
          <c:dLbls>
            <c:dLbl>
              <c:idx val="0"/>
              <c:layout>
                <c:manualLayout>
                  <c:x val="-0.12483103903564566"/>
                  <c:y val="-0.20307507916098264"/>
                </c:manualLayout>
              </c:layout>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0D8-4C8E-8B04-8C5640AF69C5}"/>
                </c:ext>
              </c:extLst>
            </c:dLbl>
            <c:dLbl>
              <c:idx val="1"/>
              <c:layout>
                <c:manualLayout>
                  <c:x val="0.11077586392516539"/>
                  <c:y val="0.1754473916352337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0D8-4C8E-8B04-8C5640AF69C5}"/>
                </c:ext>
              </c:extLst>
            </c:dLbl>
            <c:spPr>
              <a:noFill/>
              <a:ln>
                <a:noFill/>
              </a:ln>
              <a:effectLst/>
            </c:spPr>
            <c:txPr>
              <a:bodyPr wrap="square" lIns="38100" tIns="19050" rIns="38100" bIns="19050" anchor="ctr">
                <a:spAutoFit/>
              </a:bodyPr>
              <a:lstStyle/>
              <a:p>
                <a:pPr>
                  <a:defRPr b="0"/>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'9.9'!$A$17:$A$24</c15:sqref>
                  </c15:fullRef>
                </c:ext>
              </c:extLst>
              <c:f>('9.9'!$A$17:$A$18,'9.9'!$A$20)</c:f>
              <c:strCache>
                <c:ptCount val="2"/>
                <c:pt idx="0">
                  <c:v>Skipjack</c:v>
                </c:pt>
                <c:pt idx="1">
                  <c:v>Yellowfin tuna</c:v>
                </c:pt>
              </c:strCache>
            </c:strRef>
          </c:cat>
          <c:val>
            <c:numRef>
              <c:extLst>
                <c:ext xmlns:c15="http://schemas.microsoft.com/office/drawing/2012/chart" uri="{02D57815-91ED-43cb-92C2-25804820EDAC}">
                  <c15:fullRef>
                    <c15:sqref>'9.9'!$B$17:$B$24</c15:sqref>
                  </c15:fullRef>
                </c:ext>
              </c:extLst>
              <c:f>('9.9'!$B$17:$B$18,'9.9'!$B$20)</c:f>
              <c:numCache>
                <c:formatCode>#,##0</c:formatCode>
                <c:ptCount val="2"/>
                <c:pt idx="0">
                  <c:v>81.431293351031371</c:v>
                </c:pt>
                <c:pt idx="1">
                  <c:v>18.094058032018133</c:v>
                </c:pt>
              </c:numCache>
            </c:numRef>
          </c:val>
          <c:extLst>
            <c:ext xmlns:c15="http://schemas.microsoft.com/office/drawing/2012/chart" uri="{02D57815-91ED-43cb-92C2-25804820EDAC}">
              <c15:categoryFilterExceptions>
                <c15:categoryFilterException>
                  <c15:sqref>'9.9'!$B$23</c15:sqref>
                  <c15:dLbl>
                    <c:idx val="1"/>
                    <c:tx>
                      <c:rich>
                        <a:bodyPr/>
                        <a:lstStyle/>
                        <a:p>
                          <a:r>
                            <a:rPr lang="en-US"/>
                            <a:t>Hand line (Reef)
1%</a:t>
                          </a:r>
                        </a:p>
                      </c:rich>
                    </c:tx>
                    <c:showLegendKey val="0"/>
                    <c:showVal val="0"/>
                    <c:showCatName val="1"/>
                    <c:showSerName val="0"/>
                    <c:showPercent val="1"/>
                    <c:showBubbleSize val="0"/>
                    <c:extLst>
                      <c:ext uri="{CE6537A1-D6FC-4f65-9D91-7224C49458BB}">
                        <c15:showDataLabelsRange val="0"/>
                      </c:ext>
                      <c:ext xmlns:c16="http://schemas.microsoft.com/office/drawing/2014/chart" uri="{C3380CC4-5D6E-409C-BE32-E72D297353CC}">
                        <c16:uniqueId val="{00000006-3108-47A8-B960-B9F2D3D47BE1}"/>
                      </c:ext>
                    </c:extLst>
                  </c15:dLbl>
                </c15:categoryFilterException>
                <c15:categoryFilterException>
                  <c15:sqref>'9.9'!$B$24</c15:sqref>
                  <c15:spPr xmlns:c15="http://schemas.microsoft.com/office/drawing/2012/chart">
                    <a:solidFill>
                      <a:srgbClr val="FFD5D5"/>
                    </a:solidFill>
                  </c15:spPr>
                  <c15:bubble3D val="0"/>
                </c15:categoryFilterException>
              </c15:categoryFilterExceptions>
            </c:ext>
            <c:ext xmlns:c16="http://schemas.microsoft.com/office/drawing/2014/chart" uri="{C3380CC4-5D6E-409C-BE32-E72D297353CC}">
              <c16:uniqueId val="{0000000A-80D8-4C8E-8B04-8C5640AF69C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E9A-4180-89C3-49FCB272BA63}"/>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DE9A-4180-89C3-49FCB272BA63}"/>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DE9A-4180-89C3-49FCB272BA63}"/>
            </c:ext>
          </c:extLst>
        </c:ser>
        <c:dLbls>
          <c:showLegendKey val="0"/>
          <c:showVal val="0"/>
          <c:showCatName val="0"/>
          <c:showSerName val="0"/>
          <c:showPercent val="0"/>
          <c:showBubbleSize val="0"/>
        </c:dLbls>
        <c:gapWidth val="150"/>
        <c:axId val="333960720"/>
        <c:axId val="333961504"/>
      </c:barChart>
      <c:catAx>
        <c:axId val="333960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1504"/>
        <c:crosses val="autoZero"/>
        <c:auto val="1"/>
        <c:lblAlgn val="ctr"/>
        <c:lblOffset val="100"/>
        <c:tickLblSkip val="1"/>
        <c:tickMarkSkip val="1"/>
        <c:noMultiLvlLbl val="0"/>
      </c:catAx>
      <c:valAx>
        <c:axId val="33396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07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9B79-4CF9-AB09-589292F857A3}"/>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9B79-4CF9-AB09-589292F857A3}"/>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9B79-4CF9-AB09-589292F857A3}"/>
            </c:ext>
          </c:extLst>
        </c:ser>
        <c:dLbls>
          <c:showLegendKey val="0"/>
          <c:showVal val="0"/>
          <c:showCatName val="0"/>
          <c:showSerName val="0"/>
          <c:showPercent val="0"/>
          <c:showBubbleSize val="0"/>
        </c:dLbls>
        <c:gapWidth val="150"/>
        <c:axId val="333963464"/>
        <c:axId val="333963072"/>
      </c:barChart>
      <c:catAx>
        <c:axId val="3339634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3072"/>
        <c:crosses val="autoZero"/>
        <c:auto val="1"/>
        <c:lblAlgn val="ctr"/>
        <c:lblOffset val="100"/>
        <c:tickLblSkip val="1"/>
        <c:tickMarkSkip val="1"/>
        <c:noMultiLvlLbl val="0"/>
      </c:catAx>
      <c:valAx>
        <c:axId val="3339630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346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515-4F7E-B46E-139E2A588918}"/>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A515-4F7E-B46E-139E2A588918}"/>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A515-4F7E-B46E-139E2A588918}"/>
            </c:ext>
          </c:extLst>
        </c:ser>
        <c:dLbls>
          <c:showLegendKey val="0"/>
          <c:showVal val="0"/>
          <c:showCatName val="0"/>
          <c:showSerName val="0"/>
          <c:showPercent val="0"/>
          <c:showBubbleSize val="0"/>
        </c:dLbls>
        <c:gapWidth val="150"/>
        <c:axId val="333962288"/>
        <c:axId val="333962680"/>
      </c:barChart>
      <c:catAx>
        <c:axId val="333962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2680"/>
        <c:crosses val="autoZero"/>
        <c:auto val="1"/>
        <c:lblAlgn val="ctr"/>
        <c:lblOffset val="100"/>
        <c:tickLblSkip val="1"/>
        <c:tickMarkSkip val="1"/>
        <c:noMultiLvlLbl val="0"/>
      </c:catAx>
      <c:valAx>
        <c:axId val="3339626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228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2F4E-46FE-854F-AF2714417B24}"/>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2F4E-46FE-854F-AF2714417B24}"/>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2F4E-46FE-854F-AF2714417B24}"/>
            </c:ext>
          </c:extLst>
        </c:ser>
        <c:dLbls>
          <c:showLegendKey val="0"/>
          <c:showVal val="0"/>
          <c:showCatName val="0"/>
          <c:showSerName val="0"/>
          <c:showPercent val="0"/>
          <c:showBubbleSize val="0"/>
        </c:dLbls>
        <c:gapWidth val="150"/>
        <c:axId val="333965816"/>
        <c:axId val="333959544"/>
      </c:barChart>
      <c:catAx>
        <c:axId val="333965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59544"/>
        <c:crosses val="autoZero"/>
        <c:auto val="1"/>
        <c:lblAlgn val="ctr"/>
        <c:lblOffset val="100"/>
        <c:tickLblSkip val="1"/>
        <c:tickMarkSkip val="1"/>
        <c:noMultiLvlLbl val="0"/>
      </c:catAx>
      <c:valAx>
        <c:axId val="3339595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33396581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4B02-45C9-A7F1-AE4C72140150}"/>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4B02-45C9-A7F1-AE4C72140150}"/>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4B02-45C9-A7F1-AE4C72140150}"/>
            </c:ext>
          </c:extLst>
        </c:ser>
        <c:dLbls>
          <c:showLegendKey val="0"/>
          <c:showVal val="0"/>
          <c:showCatName val="0"/>
          <c:showSerName val="0"/>
          <c:showPercent val="0"/>
          <c:showBubbleSize val="0"/>
        </c:dLbls>
        <c:gapWidth val="150"/>
        <c:axId val="138720128"/>
        <c:axId val="138721696"/>
      </c:barChart>
      <c:catAx>
        <c:axId val="13872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38721696"/>
        <c:crosses val="autoZero"/>
        <c:auto val="1"/>
        <c:lblAlgn val="ctr"/>
        <c:lblOffset val="100"/>
        <c:tickLblSkip val="1"/>
        <c:tickMarkSkip val="1"/>
        <c:noMultiLvlLbl val="0"/>
      </c:catAx>
      <c:valAx>
        <c:axId val="1387216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3872012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015-46F8-93C7-68F24A559195}"/>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A015-46F8-93C7-68F24A559195}"/>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A015-46F8-93C7-68F24A559195}"/>
            </c:ext>
          </c:extLst>
        </c:ser>
        <c:dLbls>
          <c:showLegendKey val="0"/>
          <c:showVal val="0"/>
          <c:showCatName val="0"/>
          <c:showSerName val="0"/>
          <c:showPercent val="0"/>
          <c:showBubbleSize val="0"/>
        </c:dLbls>
        <c:gapWidth val="150"/>
        <c:axId val="138721304"/>
        <c:axId val="138718560"/>
      </c:barChart>
      <c:catAx>
        <c:axId val="1387213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38718560"/>
        <c:crosses val="autoZero"/>
        <c:auto val="1"/>
        <c:lblAlgn val="ctr"/>
        <c:lblOffset val="100"/>
        <c:tickLblSkip val="1"/>
        <c:tickMarkSkip val="1"/>
        <c:noMultiLvlLbl val="0"/>
      </c:catAx>
      <c:valAx>
        <c:axId val="13871856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387213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71F-42FB-8B8F-723BFAA09005}"/>
            </c:ext>
          </c:extLst>
        </c:ser>
        <c:ser>
          <c:idx val="1"/>
          <c:order val="1"/>
          <c:spPr>
            <a:solidFill>
              <a:srgbClr val="993366"/>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1-071F-42FB-8B8F-723BFAA09005}"/>
            </c:ext>
          </c:extLst>
        </c:ser>
        <c:ser>
          <c:idx val="2"/>
          <c:order val="2"/>
          <c:spPr>
            <a:solidFill>
              <a:srgbClr val="FFFFCC"/>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2-071F-42FB-8B8F-723BFAA09005}"/>
            </c:ext>
          </c:extLst>
        </c:ser>
        <c:dLbls>
          <c:showLegendKey val="0"/>
          <c:showVal val="0"/>
          <c:showCatName val="0"/>
          <c:showSerName val="0"/>
          <c:showPercent val="0"/>
          <c:showBubbleSize val="0"/>
        </c:dLbls>
        <c:gapWidth val="150"/>
        <c:axId val="421363136"/>
        <c:axId val="421365880"/>
      </c:barChart>
      <c:catAx>
        <c:axId val="42136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421365880"/>
        <c:crosses val="autoZero"/>
        <c:auto val="1"/>
        <c:lblAlgn val="ctr"/>
        <c:lblOffset val="100"/>
        <c:tickLblSkip val="1"/>
        <c:tickMarkSkip val="1"/>
        <c:noMultiLvlLbl val="0"/>
      </c:catAx>
      <c:valAx>
        <c:axId val="4213658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42136313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1100">
                <a:latin typeface="Consolas" pitchFamily="49" charset="0"/>
                <a:cs typeface="Consolas" pitchFamily="49" charset="0"/>
              </a:defRPr>
            </a:pPr>
            <a:r>
              <a:rPr lang="en-US" sz="1100">
                <a:latin typeface="Consolas" pitchFamily="49" charset="0"/>
                <a:cs typeface="Consolas" pitchFamily="49" charset="0"/>
              </a:rPr>
              <a:t>Figure 9.2: Fish catch by Atoll, 2018</a:t>
            </a:r>
          </a:p>
        </c:rich>
      </c:tx>
      <c:layout>
        <c:manualLayout>
          <c:xMode val="edge"/>
          <c:yMode val="edge"/>
          <c:x val="0.28172882133048877"/>
          <c:y val="3.8938262011439698E-2"/>
        </c:manualLayout>
      </c:layout>
      <c:overlay val="0"/>
    </c:title>
    <c:autoTitleDeleted val="0"/>
    <c:plotArea>
      <c:layout>
        <c:manualLayout>
          <c:layoutTarget val="inner"/>
          <c:xMode val="edge"/>
          <c:yMode val="edge"/>
          <c:x val="8.8930302207521864E-2"/>
          <c:y val="0.18082264349840874"/>
          <c:w val="0.88642575634158582"/>
          <c:h val="0.71430060936324247"/>
        </c:manualLayout>
      </c:layout>
      <c:barChart>
        <c:barDir val="col"/>
        <c:grouping val="clustered"/>
        <c:varyColors val="0"/>
        <c:ser>
          <c:idx val="0"/>
          <c:order val="0"/>
          <c:invertIfNegative val="0"/>
          <c:val>
            <c:numRef>
              <c:f>'9.3'!#REF!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'9.3'!#REF!</c15:sqref>
                        </c15:formulaRef>
                      </c:ext>
                    </c:extLst>
                  </c:multiLvlStrRef>
                </c15:cat>
              </c15:filteredCategoryTitle>
            </c:ext>
            <c:ext xmlns:c16="http://schemas.microsoft.com/office/drawing/2014/chart" uri="{C3380CC4-5D6E-409C-BE32-E72D297353CC}">
              <c16:uniqueId val="{00000000-33A2-4FA7-A80F-60118556A19C}"/>
            </c:ext>
          </c:extLst>
        </c:ser>
        <c:dLbls>
          <c:showLegendKey val="0"/>
          <c:showVal val="0"/>
          <c:showCatName val="0"/>
          <c:showSerName val="0"/>
          <c:showPercent val="0"/>
          <c:showBubbleSize val="0"/>
        </c:dLbls>
        <c:gapWidth val="42"/>
        <c:axId val="421367840"/>
        <c:axId val="421366664"/>
      </c:barChart>
      <c:catAx>
        <c:axId val="421367840"/>
        <c:scaling>
          <c:orientation val="minMax"/>
        </c:scaling>
        <c:delete val="0"/>
        <c:axPos val="b"/>
        <c:numFmt formatCode="General" sourceLinked="1"/>
        <c:majorTickMark val="none"/>
        <c:minorTickMark val="none"/>
        <c:tickLblPos val="nextTo"/>
        <c:txPr>
          <a:bodyPr rot="0" vert="horz"/>
          <a:lstStyle/>
          <a:p>
            <a:pPr>
              <a:defRPr/>
            </a:pPr>
            <a:endParaRPr lang="en-US"/>
          </a:p>
        </c:txPr>
        <c:crossAx val="421366664"/>
        <c:crosses val="autoZero"/>
        <c:auto val="1"/>
        <c:lblAlgn val="ctr"/>
        <c:lblOffset val="100"/>
        <c:noMultiLvlLbl val="0"/>
      </c:catAx>
      <c:valAx>
        <c:axId val="421366664"/>
        <c:scaling>
          <c:orientation val="minMax"/>
          <c:max val="26000"/>
          <c:min val="0"/>
        </c:scaling>
        <c:delete val="0"/>
        <c:axPos val="l"/>
        <c:majorGridlines>
          <c:spPr>
            <a:ln>
              <a:noFill/>
            </a:ln>
          </c:spPr>
        </c:majorGridlines>
        <c:title>
          <c:tx>
            <c:rich>
              <a:bodyPr rot="0" vert="horz"/>
              <a:lstStyle/>
              <a:p>
                <a:pPr>
                  <a:defRPr/>
                </a:pPr>
                <a:r>
                  <a:rPr lang="en-US"/>
                  <a:t>in metric ton</a:t>
                </a:r>
              </a:p>
            </c:rich>
          </c:tx>
          <c:layout>
            <c:manualLayout>
              <c:xMode val="edge"/>
              <c:yMode val="edge"/>
              <c:x val="1.005533324727852E-2"/>
              <c:y val="6.680942109959033E-2"/>
            </c:manualLayout>
          </c:layout>
          <c:overlay val="0"/>
        </c:title>
        <c:numFmt formatCode="#,##0" sourceLinked="0"/>
        <c:majorTickMark val="out"/>
        <c:minorTickMark val="none"/>
        <c:tickLblPos val="nextTo"/>
        <c:txPr>
          <a:bodyPr rot="0" vert="horz"/>
          <a:lstStyle/>
          <a:p>
            <a:pPr>
              <a:defRPr/>
            </a:pPr>
            <a:endParaRPr lang="en-US"/>
          </a:p>
        </c:txPr>
        <c:crossAx val="421367840"/>
        <c:crosses val="autoZero"/>
        <c:crossBetween val="between"/>
        <c:majorUnit val="2000"/>
      </c:valAx>
      <c:spPr>
        <a:ln>
          <a:solidFill>
            <a:schemeClr val="bg1">
              <a:lumMod val="75000"/>
            </a:schemeClr>
          </a:solidFill>
        </a:ln>
      </c:spPr>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1440180</xdr:colOff>
      <xdr:row>22</xdr:row>
      <xdr:rowOff>0</xdr:rowOff>
    </xdr:from>
    <xdr:to>
      <xdr:col>1</xdr:col>
      <xdr:colOff>0</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1440180</xdr:colOff>
      <xdr:row>22</xdr:row>
      <xdr:rowOff>0</xdr:rowOff>
    </xdr:from>
    <xdr:to>
      <xdr:col>1</xdr:col>
      <xdr:colOff>0</xdr:colOff>
      <xdr:row>22</xdr:row>
      <xdr:rowOff>0</xdr:rowOff>
    </xdr:to>
    <xdr:graphicFrame macro="">
      <xdr:nvGraphicFramePr>
        <xdr:cNvPr id="3" name="Chart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1440180</xdr:colOff>
      <xdr:row>22</xdr:row>
      <xdr:rowOff>0</xdr:rowOff>
    </xdr:from>
    <xdr:to>
      <xdr:col>1</xdr:col>
      <xdr:colOff>0</xdr:colOff>
      <xdr:row>22</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1440180</xdr:colOff>
      <xdr:row>22</xdr:row>
      <xdr:rowOff>0</xdr:rowOff>
    </xdr:from>
    <xdr:to>
      <xdr:col>1</xdr:col>
      <xdr:colOff>0</xdr:colOff>
      <xdr:row>22</xdr:row>
      <xdr:rowOff>0</xdr:rowOff>
    </xdr:to>
    <xdr:graphicFrame macro="">
      <xdr:nvGraphicFramePr>
        <xdr:cNvPr id="5" name="Chart 1">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1440180</xdr:colOff>
      <xdr:row>21</xdr:row>
      <xdr:rowOff>0</xdr:rowOff>
    </xdr:from>
    <xdr:to>
      <xdr:col>4</xdr:col>
      <xdr:colOff>0</xdr:colOff>
      <xdr:row>21</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1440180</xdr:colOff>
      <xdr:row>21</xdr:row>
      <xdr:rowOff>0</xdr:rowOff>
    </xdr:from>
    <xdr:to>
      <xdr:col>4</xdr:col>
      <xdr:colOff>0</xdr:colOff>
      <xdr:row>21</xdr:row>
      <xdr:rowOff>0</xdr:rowOff>
    </xdr:to>
    <xdr:graphicFrame macro="">
      <xdr:nvGraphicFramePr>
        <xdr:cNvPr id="7" name="Chart 1">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1440180</xdr:colOff>
      <xdr:row>21</xdr:row>
      <xdr:rowOff>0</xdr:rowOff>
    </xdr:from>
    <xdr:to>
      <xdr:col>4</xdr:col>
      <xdr:colOff>0</xdr:colOff>
      <xdr:row>21</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1440180</xdr:colOff>
      <xdr:row>21</xdr:row>
      <xdr:rowOff>0</xdr:rowOff>
    </xdr:from>
    <xdr:to>
      <xdr:col>4</xdr:col>
      <xdr:colOff>0</xdr:colOff>
      <xdr:row>21</xdr:row>
      <xdr:rowOff>0</xdr:rowOff>
    </xdr:to>
    <xdr:graphicFrame macro="">
      <xdr:nvGraphicFramePr>
        <xdr:cNvPr id="9" name="Chart 1">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624840</xdr:colOff>
      <xdr:row>36</xdr:row>
      <xdr:rowOff>0</xdr:rowOff>
    </xdr:from>
    <xdr:to>
      <xdr:col>7</xdr:col>
      <xdr:colOff>514523</xdr:colOff>
      <xdr:row>37</xdr:row>
      <xdr:rowOff>45721</xdr:rowOff>
    </xdr:to>
    <xdr:sp macro="" textlink="">
      <xdr:nvSpPr>
        <xdr:cNvPr id="2" name="Text Box 3">
          <a:extLst>
            <a:ext uri="{FF2B5EF4-FFF2-40B4-BE49-F238E27FC236}">
              <a16:creationId xmlns:a16="http://schemas.microsoft.com/office/drawing/2014/main" id="{00000000-0008-0000-0200-000002000000}"/>
            </a:ext>
          </a:extLst>
        </xdr:cNvPr>
        <xdr:cNvSpPr txBox="1">
          <a:spLocks noChangeArrowheads="1"/>
        </xdr:cNvSpPr>
      </xdr:nvSpPr>
      <xdr:spPr bwMode="auto">
        <a:xfrm>
          <a:off x="2205990" y="7160895"/>
          <a:ext cx="34537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3" name="Text Box 3">
          <a:extLst>
            <a:ext uri="{FF2B5EF4-FFF2-40B4-BE49-F238E27FC236}">
              <a16:creationId xmlns:a16="http://schemas.microsoft.com/office/drawing/2014/main" id="{00000000-0008-0000-0200-000003000000}"/>
            </a:ext>
          </a:extLst>
        </xdr:cNvPr>
        <xdr:cNvSpPr txBox="1">
          <a:spLocks noChangeArrowheads="1"/>
        </xdr:cNvSpPr>
      </xdr:nvSpPr>
      <xdr:spPr bwMode="auto">
        <a:xfrm>
          <a:off x="2205990" y="13115925"/>
          <a:ext cx="34537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2205990" y="7160895"/>
          <a:ext cx="34537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5" name="Text Box 3">
          <a:extLst>
            <a:ext uri="{FF2B5EF4-FFF2-40B4-BE49-F238E27FC236}">
              <a16:creationId xmlns:a16="http://schemas.microsoft.com/office/drawing/2014/main" id="{00000000-0008-0000-0200-000005000000}"/>
            </a:ext>
          </a:extLst>
        </xdr:cNvPr>
        <xdr:cNvSpPr txBox="1">
          <a:spLocks noChangeArrowheads="1"/>
        </xdr:cNvSpPr>
      </xdr:nvSpPr>
      <xdr:spPr bwMode="auto">
        <a:xfrm>
          <a:off x="2205990" y="13115925"/>
          <a:ext cx="34537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2205990" y="7160895"/>
          <a:ext cx="33204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10" name="Text Box 3">
          <a:extLst>
            <a:ext uri="{FF2B5EF4-FFF2-40B4-BE49-F238E27FC236}">
              <a16:creationId xmlns:a16="http://schemas.microsoft.com/office/drawing/2014/main" id="{00000000-0008-0000-0200-00000A000000}"/>
            </a:ext>
          </a:extLst>
        </xdr:cNvPr>
        <xdr:cNvSpPr txBox="1">
          <a:spLocks noChangeArrowheads="1"/>
        </xdr:cNvSpPr>
      </xdr:nvSpPr>
      <xdr:spPr bwMode="auto">
        <a:xfrm>
          <a:off x="2205990" y="13115925"/>
          <a:ext cx="33204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11" name="Text Box 3">
          <a:extLst>
            <a:ext uri="{FF2B5EF4-FFF2-40B4-BE49-F238E27FC236}">
              <a16:creationId xmlns:a16="http://schemas.microsoft.com/office/drawing/2014/main" id="{00000000-0008-0000-0200-00000B000000}"/>
            </a:ext>
          </a:extLst>
        </xdr:cNvPr>
        <xdr:cNvSpPr txBox="1">
          <a:spLocks noChangeArrowheads="1"/>
        </xdr:cNvSpPr>
      </xdr:nvSpPr>
      <xdr:spPr bwMode="auto">
        <a:xfrm>
          <a:off x="2205990" y="7160895"/>
          <a:ext cx="33204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13" name="Text Box 3">
          <a:extLst>
            <a:ext uri="{FF2B5EF4-FFF2-40B4-BE49-F238E27FC236}">
              <a16:creationId xmlns:a16="http://schemas.microsoft.com/office/drawing/2014/main" id="{00000000-0008-0000-0200-00000D000000}"/>
            </a:ext>
          </a:extLst>
        </xdr:cNvPr>
        <xdr:cNvSpPr txBox="1">
          <a:spLocks noChangeArrowheads="1"/>
        </xdr:cNvSpPr>
      </xdr:nvSpPr>
      <xdr:spPr bwMode="auto">
        <a:xfrm>
          <a:off x="2205990" y="13115925"/>
          <a:ext cx="33204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17" name="Text Box 3">
          <a:extLst>
            <a:ext uri="{FF2B5EF4-FFF2-40B4-BE49-F238E27FC236}">
              <a16:creationId xmlns:a16="http://schemas.microsoft.com/office/drawing/2014/main" id="{00000000-0008-0000-0200-000011000000}"/>
            </a:ext>
          </a:extLst>
        </xdr:cNvPr>
        <xdr:cNvSpPr txBox="1">
          <a:spLocks noChangeArrowheads="1"/>
        </xdr:cNvSpPr>
      </xdr:nvSpPr>
      <xdr:spPr bwMode="auto">
        <a:xfrm>
          <a:off x="2205990" y="7160895"/>
          <a:ext cx="34537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18" name="Text Box 3">
          <a:extLst>
            <a:ext uri="{FF2B5EF4-FFF2-40B4-BE49-F238E27FC236}">
              <a16:creationId xmlns:a16="http://schemas.microsoft.com/office/drawing/2014/main" id="{00000000-0008-0000-0200-000012000000}"/>
            </a:ext>
          </a:extLst>
        </xdr:cNvPr>
        <xdr:cNvSpPr txBox="1">
          <a:spLocks noChangeArrowheads="1"/>
        </xdr:cNvSpPr>
      </xdr:nvSpPr>
      <xdr:spPr bwMode="auto">
        <a:xfrm>
          <a:off x="2205990" y="13115925"/>
          <a:ext cx="34537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19" name="Text Box 3">
          <a:extLst>
            <a:ext uri="{FF2B5EF4-FFF2-40B4-BE49-F238E27FC236}">
              <a16:creationId xmlns:a16="http://schemas.microsoft.com/office/drawing/2014/main" id="{00000000-0008-0000-0200-000013000000}"/>
            </a:ext>
          </a:extLst>
        </xdr:cNvPr>
        <xdr:cNvSpPr txBox="1">
          <a:spLocks noChangeArrowheads="1"/>
        </xdr:cNvSpPr>
      </xdr:nvSpPr>
      <xdr:spPr bwMode="auto">
        <a:xfrm>
          <a:off x="2205990" y="7160895"/>
          <a:ext cx="34537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20" name="Text Box 3">
          <a:extLst>
            <a:ext uri="{FF2B5EF4-FFF2-40B4-BE49-F238E27FC236}">
              <a16:creationId xmlns:a16="http://schemas.microsoft.com/office/drawing/2014/main" id="{00000000-0008-0000-0200-000014000000}"/>
            </a:ext>
          </a:extLst>
        </xdr:cNvPr>
        <xdr:cNvSpPr txBox="1">
          <a:spLocks noChangeArrowheads="1"/>
        </xdr:cNvSpPr>
      </xdr:nvSpPr>
      <xdr:spPr bwMode="auto">
        <a:xfrm>
          <a:off x="2205990" y="13115925"/>
          <a:ext cx="34537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24" name="Text Box 3">
          <a:extLst>
            <a:ext uri="{FF2B5EF4-FFF2-40B4-BE49-F238E27FC236}">
              <a16:creationId xmlns:a16="http://schemas.microsoft.com/office/drawing/2014/main" id="{00000000-0008-0000-0200-000018000000}"/>
            </a:ext>
          </a:extLst>
        </xdr:cNvPr>
        <xdr:cNvSpPr txBox="1">
          <a:spLocks noChangeArrowheads="1"/>
        </xdr:cNvSpPr>
      </xdr:nvSpPr>
      <xdr:spPr bwMode="auto">
        <a:xfrm>
          <a:off x="2205990" y="7160895"/>
          <a:ext cx="33204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25" name="Text Box 3">
          <a:extLst>
            <a:ext uri="{FF2B5EF4-FFF2-40B4-BE49-F238E27FC236}">
              <a16:creationId xmlns:a16="http://schemas.microsoft.com/office/drawing/2014/main" id="{00000000-0008-0000-0200-000019000000}"/>
            </a:ext>
          </a:extLst>
        </xdr:cNvPr>
        <xdr:cNvSpPr txBox="1">
          <a:spLocks noChangeArrowheads="1"/>
        </xdr:cNvSpPr>
      </xdr:nvSpPr>
      <xdr:spPr bwMode="auto">
        <a:xfrm>
          <a:off x="2205990" y="13115925"/>
          <a:ext cx="33204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26" name="Text Box 3">
          <a:extLst>
            <a:ext uri="{FF2B5EF4-FFF2-40B4-BE49-F238E27FC236}">
              <a16:creationId xmlns:a16="http://schemas.microsoft.com/office/drawing/2014/main" id="{00000000-0008-0000-0200-00001A000000}"/>
            </a:ext>
          </a:extLst>
        </xdr:cNvPr>
        <xdr:cNvSpPr txBox="1">
          <a:spLocks noChangeArrowheads="1"/>
        </xdr:cNvSpPr>
      </xdr:nvSpPr>
      <xdr:spPr bwMode="auto">
        <a:xfrm>
          <a:off x="2205990" y="7160895"/>
          <a:ext cx="33204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28" name="Text Box 3">
          <a:extLst>
            <a:ext uri="{FF2B5EF4-FFF2-40B4-BE49-F238E27FC236}">
              <a16:creationId xmlns:a16="http://schemas.microsoft.com/office/drawing/2014/main" id="{00000000-0008-0000-0200-00001C000000}"/>
            </a:ext>
          </a:extLst>
        </xdr:cNvPr>
        <xdr:cNvSpPr txBox="1">
          <a:spLocks noChangeArrowheads="1"/>
        </xdr:cNvSpPr>
      </xdr:nvSpPr>
      <xdr:spPr bwMode="auto">
        <a:xfrm>
          <a:off x="2205990" y="13115925"/>
          <a:ext cx="3320415" cy="230504"/>
        </a:xfrm>
        <a:prstGeom prst="rect">
          <a:avLst/>
        </a:prstGeom>
        <a:noFill/>
        <a:ln w="9525">
          <a:noFill/>
          <a:miter lim="800000"/>
          <a:headEnd/>
          <a:tailEnd/>
        </a:ln>
      </xdr:spPr>
    </xdr:sp>
    <xdr:clientData/>
  </xdr:twoCellAnchor>
  <xdr:twoCellAnchor>
    <xdr:from>
      <xdr:col>1</xdr:col>
      <xdr:colOff>280988</xdr:colOff>
      <xdr:row>56</xdr:row>
      <xdr:rowOff>5237</xdr:rowOff>
    </xdr:from>
    <xdr:to>
      <xdr:col>10</xdr:col>
      <xdr:colOff>509588</xdr:colOff>
      <xdr:row>73</xdr:row>
      <xdr:rowOff>19049</xdr:rowOff>
    </xdr:to>
    <xdr:graphicFrame macro="">
      <xdr:nvGraphicFramePr>
        <xdr:cNvPr id="29" name="Chart 28">
          <a:extLst>
            <a:ext uri="{FF2B5EF4-FFF2-40B4-BE49-F238E27FC236}">
              <a16:creationId xmlns:a16="http://schemas.microsoft.com/office/drawing/2014/main" id="{00000000-0008-0000-02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30" name="Text Box 3">
          <a:extLst>
            <a:ext uri="{FF2B5EF4-FFF2-40B4-BE49-F238E27FC236}">
              <a16:creationId xmlns:a16="http://schemas.microsoft.com/office/drawing/2014/main" id="{00000000-0008-0000-0200-00001E000000}"/>
            </a:ext>
          </a:extLst>
        </xdr:cNvPr>
        <xdr:cNvSpPr txBox="1">
          <a:spLocks noChangeArrowheads="1"/>
        </xdr:cNvSpPr>
      </xdr:nvSpPr>
      <xdr:spPr bwMode="auto">
        <a:xfrm>
          <a:off x="2205990" y="130016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31" name="Text Box 3">
          <a:extLst>
            <a:ext uri="{FF2B5EF4-FFF2-40B4-BE49-F238E27FC236}">
              <a16:creationId xmlns:a16="http://schemas.microsoft.com/office/drawing/2014/main" id="{00000000-0008-0000-0200-00001F000000}"/>
            </a:ext>
          </a:extLst>
        </xdr:cNvPr>
        <xdr:cNvSpPr txBox="1">
          <a:spLocks noChangeArrowheads="1"/>
        </xdr:cNvSpPr>
      </xdr:nvSpPr>
      <xdr:spPr bwMode="auto">
        <a:xfrm>
          <a:off x="2205990" y="71132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32" name="Text Box 3">
          <a:extLst>
            <a:ext uri="{FF2B5EF4-FFF2-40B4-BE49-F238E27FC236}">
              <a16:creationId xmlns:a16="http://schemas.microsoft.com/office/drawing/2014/main" id="{00000000-0008-0000-0200-000020000000}"/>
            </a:ext>
          </a:extLst>
        </xdr:cNvPr>
        <xdr:cNvSpPr txBox="1">
          <a:spLocks noChangeArrowheads="1"/>
        </xdr:cNvSpPr>
      </xdr:nvSpPr>
      <xdr:spPr bwMode="auto">
        <a:xfrm>
          <a:off x="2205990" y="130016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35" name="Text Box 3">
          <a:extLst>
            <a:ext uri="{FF2B5EF4-FFF2-40B4-BE49-F238E27FC236}">
              <a16:creationId xmlns:a16="http://schemas.microsoft.com/office/drawing/2014/main" id="{00000000-0008-0000-0200-000023000000}"/>
            </a:ext>
          </a:extLst>
        </xdr:cNvPr>
        <xdr:cNvSpPr txBox="1">
          <a:spLocks noChangeArrowheads="1"/>
        </xdr:cNvSpPr>
      </xdr:nvSpPr>
      <xdr:spPr bwMode="auto">
        <a:xfrm>
          <a:off x="2205990" y="71132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36" name="Text Box 3">
          <a:extLst>
            <a:ext uri="{FF2B5EF4-FFF2-40B4-BE49-F238E27FC236}">
              <a16:creationId xmlns:a16="http://schemas.microsoft.com/office/drawing/2014/main" id="{00000000-0008-0000-0200-000024000000}"/>
            </a:ext>
          </a:extLst>
        </xdr:cNvPr>
        <xdr:cNvSpPr txBox="1">
          <a:spLocks noChangeArrowheads="1"/>
        </xdr:cNvSpPr>
      </xdr:nvSpPr>
      <xdr:spPr bwMode="auto">
        <a:xfrm>
          <a:off x="2205990" y="13001625"/>
          <a:ext cx="34156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37" name="Text Box 3">
          <a:extLst>
            <a:ext uri="{FF2B5EF4-FFF2-40B4-BE49-F238E27FC236}">
              <a16:creationId xmlns:a16="http://schemas.microsoft.com/office/drawing/2014/main" id="{00000000-0008-0000-0200-000025000000}"/>
            </a:ext>
          </a:extLst>
        </xdr:cNvPr>
        <xdr:cNvSpPr txBox="1">
          <a:spLocks noChangeArrowheads="1"/>
        </xdr:cNvSpPr>
      </xdr:nvSpPr>
      <xdr:spPr bwMode="auto">
        <a:xfrm>
          <a:off x="2205990" y="71132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39" name="Text Box 3">
          <a:extLst>
            <a:ext uri="{FF2B5EF4-FFF2-40B4-BE49-F238E27FC236}">
              <a16:creationId xmlns:a16="http://schemas.microsoft.com/office/drawing/2014/main" id="{00000000-0008-0000-0200-000027000000}"/>
            </a:ext>
          </a:extLst>
        </xdr:cNvPr>
        <xdr:cNvSpPr txBox="1">
          <a:spLocks noChangeArrowheads="1"/>
        </xdr:cNvSpPr>
      </xdr:nvSpPr>
      <xdr:spPr bwMode="auto">
        <a:xfrm>
          <a:off x="2205990" y="13001625"/>
          <a:ext cx="34156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43" name="Text Box 3">
          <a:extLst>
            <a:ext uri="{FF2B5EF4-FFF2-40B4-BE49-F238E27FC236}">
              <a16:creationId xmlns:a16="http://schemas.microsoft.com/office/drawing/2014/main" id="{00000000-0008-0000-0200-00002B000000}"/>
            </a:ext>
          </a:extLst>
        </xdr:cNvPr>
        <xdr:cNvSpPr txBox="1">
          <a:spLocks noChangeArrowheads="1"/>
        </xdr:cNvSpPr>
      </xdr:nvSpPr>
      <xdr:spPr bwMode="auto">
        <a:xfrm>
          <a:off x="2205990" y="71132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44" name="Text Box 3">
          <a:extLst>
            <a:ext uri="{FF2B5EF4-FFF2-40B4-BE49-F238E27FC236}">
              <a16:creationId xmlns:a16="http://schemas.microsoft.com/office/drawing/2014/main" id="{00000000-0008-0000-0200-00002C000000}"/>
            </a:ext>
          </a:extLst>
        </xdr:cNvPr>
        <xdr:cNvSpPr txBox="1">
          <a:spLocks noChangeArrowheads="1"/>
        </xdr:cNvSpPr>
      </xdr:nvSpPr>
      <xdr:spPr bwMode="auto">
        <a:xfrm>
          <a:off x="2205990" y="130016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45" name="Text Box 3">
          <a:extLst>
            <a:ext uri="{FF2B5EF4-FFF2-40B4-BE49-F238E27FC236}">
              <a16:creationId xmlns:a16="http://schemas.microsoft.com/office/drawing/2014/main" id="{00000000-0008-0000-0200-00002D000000}"/>
            </a:ext>
          </a:extLst>
        </xdr:cNvPr>
        <xdr:cNvSpPr txBox="1">
          <a:spLocks noChangeArrowheads="1"/>
        </xdr:cNvSpPr>
      </xdr:nvSpPr>
      <xdr:spPr bwMode="auto">
        <a:xfrm>
          <a:off x="2205990" y="71132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46" name="Text Box 3">
          <a:extLst>
            <a:ext uri="{FF2B5EF4-FFF2-40B4-BE49-F238E27FC236}">
              <a16:creationId xmlns:a16="http://schemas.microsoft.com/office/drawing/2014/main" id="{00000000-0008-0000-0200-00002E000000}"/>
            </a:ext>
          </a:extLst>
        </xdr:cNvPr>
        <xdr:cNvSpPr txBox="1">
          <a:spLocks noChangeArrowheads="1"/>
        </xdr:cNvSpPr>
      </xdr:nvSpPr>
      <xdr:spPr bwMode="auto">
        <a:xfrm>
          <a:off x="2205990" y="130016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50" name="Text Box 3">
          <a:extLst>
            <a:ext uri="{FF2B5EF4-FFF2-40B4-BE49-F238E27FC236}">
              <a16:creationId xmlns:a16="http://schemas.microsoft.com/office/drawing/2014/main" id="{00000000-0008-0000-0200-000032000000}"/>
            </a:ext>
          </a:extLst>
        </xdr:cNvPr>
        <xdr:cNvSpPr txBox="1">
          <a:spLocks noChangeArrowheads="1"/>
        </xdr:cNvSpPr>
      </xdr:nvSpPr>
      <xdr:spPr bwMode="auto">
        <a:xfrm>
          <a:off x="2205990" y="71132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51" name="Text Box 3">
          <a:extLst>
            <a:ext uri="{FF2B5EF4-FFF2-40B4-BE49-F238E27FC236}">
              <a16:creationId xmlns:a16="http://schemas.microsoft.com/office/drawing/2014/main" id="{00000000-0008-0000-0200-000033000000}"/>
            </a:ext>
          </a:extLst>
        </xdr:cNvPr>
        <xdr:cNvSpPr txBox="1">
          <a:spLocks noChangeArrowheads="1"/>
        </xdr:cNvSpPr>
      </xdr:nvSpPr>
      <xdr:spPr bwMode="auto">
        <a:xfrm>
          <a:off x="2205990" y="13001625"/>
          <a:ext cx="3415665" cy="23050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53" name="Text Box 3">
          <a:extLst>
            <a:ext uri="{FF2B5EF4-FFF2-40B4-BE49-F238E27FC236}">
              <a16:creationId xmlns:a16="http://schemas.microsoft.com/office/drawing/2014/main" id="{00000000-0008-0000-0200-000035000000}"/>
            </a:ext>
          </a:extLst>
        </xdr:cNvPr>
        <xdr:cNvSpPr txBox="1">
          <a:spLocks noChangeArrowheads="1"/>
        </xdr:cNvSpPr>
      </xdr:nvSpPr>
      <xdr:spPr bwMode="auto">
        <a:xfrm>
          <a:off x="2205990" y="13001625"/>
          <a:ext cx="3415665" cy="230504"/>
        </a:xfrm>
        <a:prstGeom prst="rect">
          <a:avLst/>
        </a:prstGeom>
        <a:noFill/>
        <a:ln w="9525">
          <a:noFill/>
          <a:miter lim="800000"/>
          <a:headEnd/>
          <a:tailEnd/>
        </a:ln>
      </xdr:spPr>
    </xdr:sp>
    <xdr:clientData/>
  </xdr:twoCellAnchor>
  <xdr:oneCellAnchor>
    <xdr:from>
      <xdr:col>3</xdr:col>
      <xdr:colOff>624840</xdr:colOff>
      <xdr:row>89</xdr:row>
      <xdr:rowOff>0</xdr:rowOff>
    </xdr:from>
    <xdr:ext cx="3356928" cy="204470"/>
    <xdr:sp macro="" textlink="">
      <xdr:nvSpPr>
        <xdr:cNvPr id="34" name="Text Box 3">
          <a:extLst>
            <a:ext uri="{FF2B5EF4-FFF2-40B4-BE49-F238E27FC236}">
              <a16:creationId xmlns:a16="http://schemas.microsoft.com/office/drawing/2014/main" id="{00000000-0008-0000-0200-000022000000}"/>
            </a:ext>
          </a:extLst>
        </xdr:cNvPr>
        <xdr:cNvSpPr txBox="1">
          <a:spLocks noChangeArrowheads="1"/>
        </xdr:cNvSpPr>
      </xdr:nvSpPr>
      <xdr:spPr bwMode="auto">
        <a:xfrm>
          <a:off x="2212340" y="7058898"/>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38" name="Text Box 3">
          <a:extLst>
            <a:ext uri="{FF2B5EF4-FFF2-40B4-BE49-F238E27FC236}">
              <a16:creationId xmlns:a16="http://schemas.microsoft.com/office/drawing/2014/main" id="{00000000-0008-0000-0200-000026000000}"/>
            </a:ext>
          </a:extLst>
        </xdr:cNvPr>
        <xdr:cNvSpPr txBox="1">
          <a:spLocks noChangeArrowheads="1"/>
        </xdr:cNvSpPr>
      </xdr:nvSpPr>
      <xdr:spPr bwMode="auto">
        <a:xfrm>
          <a:off x="2212340" y="7058898"/>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40" name="Text Box 3">
          <a:extLst>
            <a:ext uri="{FF2B5EF4-FFF2-40B4-BE49-F238E27FC236}">
              <a16:creationId xmlns:a16="http://schemas.microsoft.com/office/drawing/2014/main" id="{00000000-0008-0000-0200-000028000000}"/>
            </a:ext>
          </a:extLst>
        </xdr:cNvPr>
        <xdr:cNvSpPr txBox="1">
          <a:spLocks noChangeArrowheads="1"/>
        </xdr:cNvSpPr>
      </xdr:nvSpPr>
      <xdr:spPr bwMode="auto">
        <a:xfrm>
          <a:off x="2212340" y="7058898"/>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41" name="Text Box 3">
          <a:extLst>
            <a:ext uri="{FF2B5EF4-FFF2-40B4-BE49-F238E27FC236}">
              <a16:creationId xmlns:a16="http://schemas.microsoft.com/office/drawing/2014/main" id="{00000000-0008-0000-0200-000029000000}"/>
            </a:ext>
          </a:extLst>
        </xdr:cNvPr>
        <xdr:cNvSpPr txBox="1">
          <a:spLocks noChangeArrowheads="1"/>
        </xdr:cNvSpPr>
      </xdr:nvSpPr>
      <xdr:spPr bwMode="auto">
        <a:xfrm>
          <a:off x="2212340" y="7058898"/>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42" name="Text Box 3">
          <a:extLst>
            <a:ext uri="{FF2B5EF4-FFF2-40B4-BE49-F238E27FC236}">
              <a16:creationId xmlns:a16="http://schemas.microsoft.com/office/drawing/2014/main" id="{00000000-0008-0000-0200-00002A000000}"/>
            </a:ext>
          </a:extLst>
        </xdr:cNvPr>
        <xdr:cNvSpPr txBox="1">
          <a:spLocks noChangeArrowheads="1"/>
        </xdr:cNvSpPr>
      </xdr:nvSpPr>
      <xdr:spPr bwMode="auto">
        <a:xfrm>
          <a:off x="2212340" y="7058898"/>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47" name="Text Box 3">
          <a:extLst>
            <a:ext uri="{FF2B5EF4-FFF2-40B4-BE49-F238E27FC236}">
              <a16:creationId xmlns:a16="http://schemas.microsoft.com/office/drawing/2014/main" id="{00000000-0008-0000-0200-00002F000000}"/>
            </a:ext>
          </a:extLst>
        </xdr:cNvPr>
        <xdr:cNvSpPr txBox="1">
          <a:spLocks noChangeArrowheads="1"/>
        </xdr:cNvSpPr>
      </xdr:nvSpPr>
      <xdr:spPr bwMode="auto">
        <a:xfrm>
          <a:off x="2212340" y="7058898"/>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48" name="Text Box 3">
          <a:extLst>
            <a:ext uri="{FF2B5EF4-FFF2-40B4-BE49-F238E27FC236}">
              <a16:creationId xmlns:a16="http://schemas.microsoft.com/office/drawing/2014/main" id="{00000000-0008-0000-0200-000030000000}"/>
            </a:ext>
          </a:extLst>
        </xdr:cNvPr>
        <xdr:cNvSpPr txBox="1">
          <a:spLocks noChangeArrowheads="1"/>
        </xdr:cNvSpPr>
      </xdr:nvSpPr>
      <xdr:spPr bwMode="auto">
        <a:xfrm>
          <a:off x="2212340" y="7058898"/>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49" name="Text Box 3">
          <a:extLst>
            <a:ext uri="{FF2B5EF4-FFF2-40B4-BE49-F238E27FC236}">
              <a16:creationId xmlns:a16="http://schemas.microsoft.com/office/drawing/2014/main" id="{00000000-0008-0000-0200-000031000000}"/>
            </a:ext>
          </a:extLst>
        </xdr:cNvPr>
        <xdr:cNvSpPr txBox="1">
          <a:spLocks noChangeArrowheads="1"/>
        </xdr:cNvSpPr>
      </xdr:nvSpPr>
      <xdr:spPr bwMode="auto">
        <a:xfrm>
          <a:off x="2212340" y="7058898"/>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52" name="Text Box 3">
          <a:extLst>
            <a:ext uri="{FF2B5EF4-FFF2-40B4-BE49-F238E27FC236}">
              <a16:creationId xmlns:a16="http://schemas.microsoft.com/office/drawing/2014/main" id="{00000000-0008-0000-0200-000034000000}"/>
            </a:ext>
          </a:extLst>
        </xdr:cNvPr>
        <xdr:cNvSpPr txBox="1">
          <a:spLocks noChangeArrowheads="1"/>
        </xdr:cNvSpPr>
      </xdr:nvSpPr>
      <xdr:spPr bwMode="auto">
        <a:xfrm>
          <a:off x="2212340" y="7058898"/>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54" name="Text Box 3">
          <a:extLst>
            <a:ext uri="{FF2B5EF4-FFF2-40B4-BE49-F238E27FC236}">
              <a16:creationId xmlns:a16="http://schemas.microsoft.com/office/drawing/2014/main" id="{00000000-0008-0000-0200-000036000000}"/>
            </a:ext>
          </a:extLst>
        </xdr:cNvPr>
        <xdr:cNvSpPr txBox="1">
          <a:spLocks noChangeArrowheads="1"/>
        </xdr:cNvSpPr>
      </xdr:nvSpPr>
      <xdr:spPr bwMode="auto">
        <a:xfrm>
          <a:off x="2212340" y="7058898"/>
          <a:ext cx="3414078"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55" name="Text Box 3">
          <a:extLst>
            <a:ext uri="{FF2B5EF4-FFF2-40B4-BE49-F238E27FC236}">
              <a16:creationId xmlns:a16="http://schemas.microsoft.com/office/drawing/2014/main" id="{00000000-0008-0000-0200-000037000000}"/>
            </a:ext>
          </a:extLst>
        </xdr:cNvPr>
        <xdr:cNvSpPr txBox="1">
          <a:spLocks noChangeArrowheads="1"/>
        </xdr:cNvSpPr>
      </xdr:nvSpPr>
      <xdr:spPr bwMode="auto">
        <a:xfrm>
          <a:off x="2212340" y="7058898"/>
          <a:ext cx="3414078" cy="204469"/>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56" name="Text Box 3">
          <a:extLst>
            <a:ext uri="{FF2B5EF4-FFF2-40B4-BE49-F238E27FC236}">
              <a16:creationId xmlns:a16="http://schemas.microsoft.com/office/drawing/2014/main" id="{00000000-0008-0000-0200-000038000000}"/>
            </a:ext>
          </a:extLst>
        </xdr:cNvPr>
        <xdr:cNvSpPr txBox="1">
          <a:spLocks noChangeArrowheads="1"/>
        </xdr:cNvSpPr>
      </xdr:nvSpPr>
      <xdr:spPr bwMode="auto">
        <a:xfrm>
          <a:off x="2212340" y="7058898"/>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57" name="Text Box 3">
          <a:extLst>
            <a:ext uri="{FF2B5EF4-FFF2-40B4-BE49-F238E27FC236}">
              <a16:creationId xmlns:a16="http://schemas.microsoft.com/office/drawing/2014/main" id="{00000000-0008-0000-0200-000039000000}"/>
            </a:ext>
          </a:extLst>
        </xdr:cNvPr>
        <xdr:cNvSpPr txBox="1">
          <a:spLocks noChangeArrowheads="1"/>
        </xdr:cNvSpPr>
      </xdr:nvSpPr>
      <xdr:spPr bwMode="auto">
        <a:xfrm>
          <a:off x="2212340" y="7058898"/>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58" name="Text Box 3">
          <a:extLst>
            <a:ext uri="{FF2B5EF4-FFF2-40B4-BE49-F238E27FC236}">
              <a16:creationId xmlns:a16="http://schemas.microsoft.com/office/drawing/2014/main" id="{00000000-0008-0000-0200-00003A000000}"/>
            </a:ext>
          </a:extLst>
        </xdr:cNvPr>
        <xdr:cNvSpPr txBox="1">
          <a:spLocks noChangeArrowheads="1"/>
        </xdr:cNvSpPr>
      </xdr:nvSpPr>
      <xdr:spPr bwMode="auto">
        <a:xfrm>
          <a:off x="2212340" y="7058898"/>
          <a:ext cx="3414078" cy="204469"/>
        </a:xfrm>
        <a:prstGeom prst="rect">
          <a:avLst/>
        </a:prstGeom>
        <a:noFill/>
        <a:ln w="9525">
          <a:noFill/>
          <a:miter lim="800000"/>
          <a:headEnd/>
          <a:tailEnd/>
        </a:ln>
      </xdr:spPr>
    </xdr:sp>
    <xdr:clientData/>
  </xdr:oneCellAnchor>
  <xdr:twoCellAnchor editAs="oneCell">
    <xdr:from>
      <xdr:col>3</xdr:col>
      <xdr:colOff>624840</xdr:colOff>
      <xdr:row>36</xdr:row>
      <xdr:rowOff>0</xdr:rowOff>
    </xdr:from>
    <xdr:to>
      <xdr:col>7</xdr:col>
      <xdr:colOff>514523</xdr:colOff>
      <xdr:row>37</xdr:row>
      <xdr:rowOff>45721</xdr:rowOff>
    </xdr:to>
    <xdr:sp macro="" textlink="">
      <xdr:nvSpPr>
        <xdr:cNvPr id="59" name="Text Box 3">
          <a:extLst>
            <a:ext uri="{FF2B5EF4-FFF2-40B4-BE49-F238E27FC236}">
              <a16:creationId xmlns:a16="http://schemas.microsoft.com/office/drawing/2014/main" id="{00000000-0008-0000-0200-00003B000000}"/>
            </a:ext>
          </a:extLst>
        </xdr:cNvPr>
        <xdr:cNvSpPr txBox="1">
          <a:spLocks noChangeArrowheads="1"/>
        </xdr:cNvSpPr>
      </xdr:nvSpPr>
      <xdr:spPr bwMode="auto">
        <a:xfrm>
          <a:off x="2205990" y="14390370"/>
          <a:ext cx="33585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60" name="Text Box 3">
          <a:extLst>
            <a:ext uri="{FF2B5EF4-FFF2-40B4-BE49-F238E27FC236}">
              <a16:creationId xmlns:a16="http://schemas.microsoft.com/office/drawing/2014/main" id="{00000000-0008-0000-0200-00003C000000}"/>
            </a:ext>
          </a:extLst>
        </xdr:cNvPr>
        <xdr:cNvSpPr txBox="1">
          <a:spLocks noChangeArrowheads="1"/>
        </xdr:cNvSpPr>
      </xdr:nvSpPr>
      <xdr:spPr bwMode="auto">
        <a:xfrm>
          <a:off x="2205990" y="20278725"/>
          <a:ext cx="33585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61" name="Text Box 3">
          <a:extLst>
            <a:ext uri="{FF2B5EF4-FFF2-40B4-BE49-F238E27FC236}">
              <a16:creationId xmlns:a16="http://schemas.microsoft.com/office/drawing/2014/main" id="{00000000-0008-0000-0200-00003D000000}"/>
            </a:ext>
          </a:extLst>
        </xdr:cNvPr>
        <xdr:cNvSpPr txBox="1">
          <a:spLocks noChangeArrowheads="1"/>
        </xdr:cNvSpPr>
      </xdr:nvSpPr>
      <xdr:spPr bwMode="auto">
        <a:xfrm>
          <a:off x="2205990" y="14390370"/>
          <a:ext cx="33585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62" name="Text Box 3">
          <a:extLst>
            <a:ext uri="{FF2B5EF4-FFF2-40B4-BE49-F238E27FC236}">
              <a16:creationId xmlns:a16="http://schemas.microsoft.com/office/drawing/2014/main" id="{00000000-0008-0000-0200-00003E000000}"/>
            </a:ext>
          </a:extLst>
        </xdr:cNvPr>
        <xdr:cNvSpPr txBox="1">
          <a:spLocks noChangeArrowheads="1"/>
        </xdr:cNvSpPr>
      </xdr:nvSpPr>
      <xdr:spPr bwMode="auto">
        <a:xfrm>
          <a:off x="2205990" y="20278725"/>
          <a:ext cx="33585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63" name="Text Box 3">
          <a:extLst>
            <a:ext uri="{FF2B5EF4-FFF2-40B4-BE49-F238E27FC236}">
              <a16:creationId xmlns:a16="http://schemas.microsoft.com/office/drawing/2014/main" id="{00000000-0008-0000-0200-00003F000000}"/>
            </a:ext>
          </a:extLst>
        </xdr:cNvPr>
        <xdr:cNvSpPr txBox="1">
          <a:spLocks noChangeArrowheads="1"/>
        </xdr:cNvSpPr>
      </xdr:nvSpPr>
      <xdr:spPr bwMode="auto">
        <a:xfrm>
          <a:off x="2205990" y="14390370"/>
          <a:ext cx="32251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64" name="Text Box 3">
          <a:extLst>
            <a:ext uri="{FF2B5EF4-FFF2-40B4-BE49-F238E27FC236}">
              <a16:creationId xmlns:a16="http://schemas.microsoft.com/office/drawing/2014/main" id="{00000000-0008-0000-0200-000040000000}"/>
            </a:ext>
          </a:extLst>
        </xdr:cNvPr>
        <xdr:cNvSpPr txBox="1">
          <a:spLocks noChangeArrowheads="1"/>
        </xdr:cNvSpPr>
      </xdr:nvSpPr>
      <xdr:spPr bwMode="auto">
        <a:xfrm>
          <a:off x="2205990" y="20278725"/>
          <a:ext cx="32251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65" name="Text Box 3">
          <a:extLst>
            <a:ext uri="{FF2B5EF4-FFF2-40B4-BE49-F238E27FC236}">
              <a16:creationId xmlns:a16="http://schemas.microsoft.com/office/drawing/2014/main" id="{00000000-0008-0000-0200-000041000000}"/>
            </a:ext>
          </a:extLst>
        </xdr:cNvPr>
        <xdr:cNvSpPr txBox="1">
          <a:spLocks noChangeArrowheads="1"/>
        </xdr:cNvSpPr>
      </xdr:nvSpPr>
      <xdr:spPr bwMode="auto">
        <a:xfrm>
          <a:off x="2205990" y="14390370"/>
          <a:ext cx="32251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66" name="Text Box 3">
          <a:extLst>
            <a:ext uri="{FF2B5EF4-FFF2-40B4-BE49-F238E27FC236}">
              <a16:creationId xmlns:a16="http://schemas.microsoft.com/office/drawing/2014/main" id="{00000000-0008-0000-0200-000042000000}"/>
            </a:ext>
          </a:extLst>
        </xdr:cNvPr>
        <xdr:cNvSpPr txBox="1">
          <a:spLocks noChangeArrowheads="1"/>
        </xdr:cNvSpPr>
      </xdr:nvSpPr>
      <xdr:spPr bwMode="auto">
        <a:xfrm>
          <a:off x="2205990" y="20278725"/>
          <a:ext cx="32251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67" name="Text Box 3">
          <a:extLst>
            <a:ext uri="{FF2B5EF4-FFF2-40B4-BE49-F238E27FC236}">
              <a16:creationId xmlns:a16="http://schemas.microsoft.com/office/drawing/2014/main" id="{00000000-0008-0000-0200-000043000000}"/>
            </a:ext>
          </a:extLst>
        </xdr:cNvPr>
        <xdr:cNvSpPr txBox="1">
          <a:spLocks noChangeArrowheads="1"/>
        </xdr:cNvSpPr>
      </xdr:nvSpPr>
      <xdr:spPr bwMode="auto">
        <a:xfrm>
          <a:off x="2205990" y="14390370"/>
          <a:ext cx="33585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68" name="Text Box 3">
          <a:extLst>
            <a:ext uri="{FF2B5EF4-FFF2-40B4-BE49-F238E27FC236}">
              <a16:creationId xmlns:a16="http://schemas.microsoft.com/office/drawing/2014/main" id="{00000000-0008-0000-0200-000044000000}"/>
            </a:ext>
          </a:extLst>
        </xdr:cNvPr>
        <xdr:cNvSpPr txBox="1">
          <a:spLocks noChangeArrowheads="1"/>
        </xdr:cNvSpPr>
      </xdr:nvSpPr>
      <xdr:spPr bwMode="auto">
        <a:xfrm>
          <a:off x="2205990" y="20278725"/>
          <a:ext cx="33585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514523</xdr:colOff>
      <xdr:row>37</xdr:row>
      <xdr:rowOff>45721</xdr:rowOff>
    </xdr:to>
    <xdr:sp macro="" textlink="">
      <xdr:nvSpPr>
        <xdr:cNvPr id="69" name="Text Box 3">
          <a:extLst>
            <a:ext uri="{FF2B5EF4-FFF2-40B4-BE49-F238E27FC236}">
              <a16:creationId xmlns:a16="http://schemas.microsoft.com/office/drawing/2014/main" id="{00000000-0008-0000-0200-000045000000}"/>
            </a:ext>
          </a:extLst>
        </xdr:cNvPr>
        <xdr:cNvSpPr txBox="1">
          <a:spLocks noChangeArrowheads="1"/>
        </xdr:cNvSpPr>
      </xdr:nvSpPr>
      <xdr:spPr bwMode="auto">
        <a:xfrm>
          <a:off x="2205990" y="14390370"/>
          <a:ext cx="335851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514523</xdr:colOff>
      <xdr:row>68</xdr:row>
      <xdr:rowOff>144780</xdr:rowOff>
    </xdr:to>
    <xdr:sp macro="" textlink="">
      <xdr:nvSpPr>
        <xdr:cNvPr id="70" name="Text Box 3">
          <a:extLst>
            <a:ext uri="{FF2B5EF4-FFF2-40B4-BE49-F238E27FC236}">
              <a16:creationId xmlns:a16="http://schemas.microsoft.com/office/drawing/2014/main" id="{00000000-0008-0000-0200-000046000000}"/>
            </a:ext>
          </a:extLst>
        </xdr:cNvPr>
        <xdr:cNvSpPr txBox="1">
          <a:spLocks noChangeArrowheads="1"/>
        </xdr:cNvSpPr>
      </xdr:nvSpPr>
      <xdr:spPr bwMode="auto">
        <a:xfrm>
          <a:off x="2205990" y="20278725"/>
          <a:ext cx="33585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71" name="Text Box 3">
          <a:extLst>
            <a:ext uri="{FF2B5EF4-FFF2-40B4-BE49-F238E27FC236}">
              <a16:creationId xmlns:a16="http://schemas.microsoft.com/office/drawing/2014/main" id="{00000000-0008-0000-0200-000047000000}"/>
            </a:ext>
          </a:extLst>
        </xdr:cNvPr>
        <xdr:cNvSpPr txBox="1">
          <a:spLocks noChangeArrowheads="1"/>
        </xdr:cNvSpPr>
      </xdr:nvSpPr>
      <xdr:spPr bwMode="auto">
        <a:xfrm>
          <a:off x="2205990" y="14390370"/>
          <a:ext cx="3225165" cy="207645"/>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72" name="Text Box 3">
          <a:extLst>
            <a:ext uri="{FF2B5EF4-FFF2-40B4-BE49-F238E27FC236}">
              <a16:creationId xmlns:a16="http://schemas.microsoft.com/office/drawing/2014/main" id="{00000000-0008-0000-0200-000048000000}"/>
            </a:ext>
          </a:extLst>
        </xdr:cNvPr>
        <xdr:cNvSpPr txBox="1">
          <a:spLocks noChangeArrowheads="1"/>
        </xdr:cNvSpPr>
      </xdr:nvSpPr>
      <xdr:spPr bwMode="auto">
        <a:xfrm>
          <a:off x="2205990" y="20278725"/>
          <a:ext cx="32251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381173</xdr:colOff>
      <xdr:row>37</xdr:row>
      <xdr:rowOff>45721</xdr:rowOff>
    </xdr:to>
    <xdr:sp macro="" textlink="">
      <xdr:nvSpPr>
        <xdr:cNvPr id="73" name="Text Box 3">
          <a:extLst>
            <a:ext uri="{FF2B5EF4-FFF2-40B4-BE49-F238E27FC236}">
              <a16:creationId xmlns:a16="http://schemas.microsoft.com/office/drawing/2014/main" id="{00000000-0008-0000-0200-000049000000}"/>
            </a:ext>
          </a:extLst>
        </xdr:cNvPr>
        <xdr:cNvSpPr txBox="1">
          <a:spLocks noChangeArrowheads="1"/>
        </xdr:cNvSpPr>
      </xdr:nvSpPr>
      <xdr:spPr bwMode="auto">
        <a:xfrm>
          <a:off x="2205990" y="14390370"/>
          <a:ext cx="3225165" cy="207645"/>
        </a:xfrm>
        <a:prstGeom prst="rect">
          <a:avLst/>
        </a:prstGeom>
        <a:noFill/>
        <a:ln w="9525">
          <a:noFill/>
          <a:miter lim="800000"/>
          <a:headEnd/>
          <a:tailEnd/>
        </a:ln>
      </xdr:spPr>
    </xdr:sp>
    <xdr:clientData/>
  </xdr:twoCellAnchor>
  <xdr:twoCellAnchor>
    <xdr:from>
      <xdr:col>1</xdr:col>
      <xdr:colOff>490162</xdr:colOff>
      <xdr:row>34</xdr:row>
      <xdr:rowOff>59815</xdr:rowOff>
    </xdr:from>
    <xdr:to>
      <xdr:col>8</xdr:col>
      <xdr:colOff>637995</xdr:colOff>
      <xdr:row>50</xdr:row>
      <xdr:rowOff>71887</xdr:rowOff>
    </xdr:to>
    <xdr:graphicFrame macro="">
      <xdr:nvGraphicFramePr>
        <xdr:cNvPr id="74" name="Chart 4">
          <a:extLst>
            <a:ext uri="{FF2B5EF4-FFF2-40B4-BE49-F238E27FC236}">
              <a16:creationId xmlns:a16="http://schemas.microsoft.com/office/drawing/2014/main" id="{00000000-0008-0000-0200-00004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624840</xdr:colOff>
      <xdr:row>67</xdr:row>
      <xdr:rowOff>76200</xdr:rowOff>
    </xdr:from>
    <xdr:to>
      <xdr:col>7</xdr:col>
      <xdr:colOff>381173</xdr:colOff>
      <xdr:row>68</xdr:row>
      <xdr:rowOff>144780</xdr:rowOff>
    </xdr:to>
    <xdr:sp macro="" textlink="">
      <xdr:nvSpPr>
        <xdr:cNvPr id="75" name="Text Box 3">
          <a:extLst>
            <a:ext uri="{FF2B5EF4-FFF2-40B4-BE49-F238E27FC236}">
              <a16:creationId xmlns:a16="http://schemas.microsoft.com/office/drawing/2014/main" id="{00000000-0008-0000-0200-00004B000000}"/>
            </a:ext>
          </a:extLst>
        </xdr:cNvPr>
        <xdr:cNvSpPr txBox="1">
          <a:spLocks noChangeArrowheads="1"/>
        </xdr:cNvSpPr>
      </xdr:nvSpPr>
      <xdr:spPr bwMode="auto">
        <a:xfrm>
          <a:off x="2205990" y="20278725"/>
          <a:ext cx="3225165" cy="230504"/>
        </a:xfrm>
        <a:prstGeom prst="rect">
          <a:avLst/>
        </a:prstGeom>
        <a:noFill/>
        <a:ln w="9525">
          <a:noFill/>
          <a:miter lim="800000"/>
          <a:headEnd/>
          <a:tailEnd/>
        </a:ln>
      </xdr:spPr>
    </xdr:sp>
    <xdr:clientData/>
  </xdr:twoCellAnchor>
  <xdr:twoCellAnchor>
    <xdr:from>
      <xdr:col>1</xdr:col>
      <xdr:colOff>280988</xdr:colOff>
      <xdr:row>56</xdr:row>
      <xdr:rowOff>5237</xdr:rowOff>
    </xdr:from>
    <xdr:to>
      <xdr:col>10</xdr:col>
      <xdr:colOff>509588</xdr:colOff>
      <xdr:row>73</xdr:row>
      <xdr:rowOff>19049</xdr:rowOff>
    </xdr:to>
    <xdr:graphicFrame macro="">
      <xdr:nvGraphicFramePr>
        <xdr:cNvPr id="76" name="Chart 75">
          <a:extLst>
            <a:ext uri="{FF2B5EF4-FFF2-40B4-BE49-F238E27FC236}">
              <a16:creationId xmlns:a16="http://schemas.microsoft.com/office/drawing/2014/main" id="{00000000-0008-0000-0200-00004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77" name="Text Box 3">
          <a:extLst>
            <a:ext uri="{FF2B5EF4-FFF2-40B4-BE49-F238E27FC236}">
              <a16:creationId xmlns:a16="http://schemas.microsoft.com/office/drawing/2014/main" id="{00000000-0008-0000-0200-00004D000000}"/>
            </a:ext>
          </a:extLst>
        </xdr:cNvPr>
        <xdr:cNvSpPr txBox="1">
          <a:spLocks noChangeArrowheads="1"/>
        </xdr:cNvSpPr>
      </xdr:nvSpPr>
      <xdr:spPr bwMode="auto">
        <a:xfrm>
          <a:off x="2205990" y="202787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78" name="Text Box 3">
          <a:extLst>
            <a:ext uri="{FF2B5EF4-FFF2-40B4-BE49-F238E27FC236}">
              <a16:creationId xmlns:a16="http://schemas.microsoft.com/office/drawing/2014/main" id="{00000000-0008-0000-0200-00004E000000}"/>
            </a:ext>
          </a:extLst>
        </xdr:cNvPr>
        <xdr:cNvSpPr txBox="1">
          <a:spLocks noChangeArrowheads="1"/>
        </xdr:cNvSpPr>
      </xdr:nvSpPr>
      <xdr:spPr bwMode="auto">
        <a:xfrm>
          <a:off x="2205990" y="143903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79" name="Text Box 3">
          <a:extLst>
            <a:ext uri="{FF2B5EF4-FFF2-40B4-BE49-F238E27FC236}">
              <a16:creationId xmlns:a16="http://schemas.microsoft.com/office/drawing/2014/main" id="{00000000-0008-0000-0200-00004F000000}"/>
            </a:ext>
          </a:extLst>
        </xdr:cNvPr>
        <xdr:cNvSpPr txBox="1">
          <a:spLocks noChangeArrowheads="1"/>
        </xdr:cNvSpPr>
      </xdr:nvSpPr>
      <xdr:spPr bwMode="auto">
        <a:xfrm>
          <a:off x="2205990" y="202787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80" name="Text Box 3">
          <a:extLst>
            <a:ext uri="{FF2B5EF4-FFF2-40B4-BE49-F238E27FC236}">
              <a16:creationId xmlns:a16="http://schemas.microsoft.com/office/drawing/2014/main" id="{00000000-0008-0000-0200-000050000000}"/>
            </a:ext>
          </a:extLst>
        </xdr:cNvPr>
        <xdr:cNvSpPr txBox="1">
          <a:spLocks noChangeArrowheads="1"/>
        </xdr:cNvSpPr>
      </xdr:nvSpPr>
      <xdr:spPr bwMode="auto">
        <a:xfrm>
          <a:off x="2205990" y="143903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81" name="Text Box 3">
          <a:extLst>
            <a:ext uri="{FF2B5EF4-FFF2-40B4-BE49-F238E27FC236}">
              <a16:creationId xmlns:a16="http://schemas.microsoft.com/office/drawing/2014/main" id="{00000000-0008-0000-0200-000051000000}"/>
            </a:ext>
          </a:extLst>
        </xdr:cNvPr>
        <xdr:cNvSpPr txBox="1">
          <a:spLocks noChangeArrowheads="1"/>
        </xdr:cNvSpPr>
      </xdr:nvSpPr>
      <xdr:spPr bwMode="auto">
        <a:xfrm>
          <a:off x="2205990" y="20278725"/>
          <a:ext cx="34156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82" name="Text Box 3">
          <a:extLst>
            <a:ext uri="{FF2B5EF4-FFF2-40B4-BE49-F238E27FC236}">
              <a16:creationId xmlns:a16="http://schemas.microsoft.com/office/drawing/2014/main" id="{00000000-0008-0000-0200-000052000000}"/>
            </a:ext>
          </a:extLst>
        </xdr:cNvPr>
        <xdr:cNvSpPr txBox="1">
          <a:spLocks noChangeArrowheads="1"/>
        </xdr:cNvSpPr>
      </xdr:nvSpPr>
      <xdr:spPr bwMode="auto">
        <a:xfrm>
          <a:off x="2205990" y="143903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83" name="Text Box 3">
          <a:extLst>
            <a:ext uri="{FF2B5EF4-FFF2-40B4-BE49-F238E27FC236}">
              <a16:creationId xmlns:a16="http://schemas.microsoft.com/office/drawing/2014/main" id="{00000000-0008-0000-0200-000053000000}"/>
            </a:ext>
          </a:extLst>
        </xdr:cNvPr>
        <xdr:cNvSpPr txBox="1">
          <a:spLocks noChangeArrowheads="1"/>
        </xdr:cNvSpPr>
      </xdr:nvSpPr>
      <xdr:spPr bwMode="auto">
        <a:xfrm>
          <a:off x="2205990" y="20278725"/>
          <a:ext cx="341566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84" name="Text Box 3">
          <a:extLst>
            <a:ext uri="{FF2B5EF4-FFF2-40B4-BE49-F238E27FC236}">
              <a16:creationId xmlns:a16="http://schemas.microsoft.com/office/drawing/2014/main" id="{00000000-0008-0000-0200-000054000000}"/>
            </a:ext>
          </a:extLst>
        </xdr:cNvPr>
        <xdr:cNvSpPr txBox="1">
          <a:spLocks noChangeArrowheads="1"/>
        </xdr:cNvSpPr>
      </xdr:nvSpPr>
      <xdr:spPr bwMode="auto">
        <a:xfrm>
          <a:off x="2205990" y="143903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85" name="Text Box 3">
          <a:extLst>
            <a:ext uri="{FF2B5EF4-FFF2-40B4-BE49-F238E27FC236}">
              <a16:creationId xmlns:a16="http://schemas.microsoft.com/office/drawing/2014/main" id="{00000000-0008-0000-0200-000055000000}"/>
            </a:ext>
          </a:extLst>
        </xdr:cNvPr>
        <xdr:cNvSpPr txBox="1">
          <a:spLocks noChangeArrowheads="1"/>
        </xdr:cNvSpPr>
      </xdr:nvSpPr>
      <xdr:spPr bwMode="auto">
        <a:xfrm>
          <a:off x="2205990" y="202787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706137</xdr:colOff>
      <xdr:row>37</xdr:row>
      <xdr:rowOff>45720</xdr:rowOff>
    </xdr:to>
    <xdr:sp macro="" textlink="">
      <xdr:nvSpPr>
        <xdr:cNvPr id="86" name="Text Box 3">
          <a:extLst>
            <a:ext uri="{FF2B5EF4-FFF2-40B4-BE49-F238E27FC236}">
              <a16:creationId xmlns:a16="http://schemas.microsoft.com/office/drawing/2014/main" id="{00000000-0008-0000-0200-000056000000}"/>
            </a:ext>
          </a:extLst>
        </xdr:cNvPr>
        <xdr:cNvSpPr txBox="1">
          <a:spLocks noChangeArrowheads="1"/>
        </xdr:cNvSpPr>
      </xdr:nvSpPr>
      <xdr:spPr bwMode="auto">
        <a:xfrm>
          <a:off x="2205990" y="14390370"/>
          <a:ext cx="354901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706137</xdr:colOff>
      <xdr:row>68</xdr:row>
      <xdr:rowOff>144780</xdr:rowOff>
    </xdr:to>
    <xdr:sp macro="" textlink="">
      <xdr:nvSpPr>
        <xdr:cNvPr id="87" name="Text Box 3">
          <a:extLst>
            <a:ext uri="{FF2B5EF4-FFF2-40B4-BE49-F238E27FC236}">
              <a16:creationId xmlns:a16="http://schemas.microsoft.com/office/drawing/2014/main" id="{00000000-0008-0000-0200-000057000000}"/>
            </a:ext>
          </a:extLst>
        </xdr:cNvPr>
        <xdr:cNvSpPr txBox="1">
          <a:spLocks noChangeArrowheads="1"/>
        </xdr:cNvSpPr>
      </xdr:nvSpPr>
      <xdr:spPr bwMode="auto">
        <a:xfrm>
          <a:off x="2205990" y="20278725"/>
          <a:ext cx="3549015" cy="230504"/>
        </a:xfrm>
        <a:prstGeom prst="rect">
          <a:avLst/>
        </a:prstGeom>
        <a:noFill/>
        <a:ln w="9525">
          <a:noFill/>
          <a:miter lim="800000"/>
          <a:headEnd/>
          <a:tailEnd/>
        </a:ln>
      </xdr:spPr>
    </xdr:sp>
    <xdr:clientData/>
  </xdr:twoCellAnchor>
  <xdr:twoCellAnchor editAs="oneCell">
    <xdr:from>
      <xdr:col>3</xdr:col>
      <xdr:colOff>624840</xdr:colOff>
      <xdr:row>36</xdr:row>
      <xdr:rowOff>0</xdr:rowOff>
    </xdr:from>
    <xdr:to>
      <xdr:col>7</xdr:col>
      <xdr:colOff>571673</xdr:colOff>
      <xdr:row>37</xdr:row>
      <xdr:rowOff>45720</xdr:rowOff>
    </xdr:to>
    <xdr:sp macro="" textlink="">
      <xdr:nvSpPr>
        <xdr:cNvPr id="88" name="Text Box 3">
          <a:extLst>
            <a:ext uri="{FF2B5EF4-FFF2-40B4-BE49-F238E27FC236}">
              <a16:creationId xmlns:a16="http://schemas.microsoft.com/office/drawing/2014/main" id="{00000000-0008-0000-0200-000058000000}"/>
            </a:ext>
          </a:extLst>
        </xdr:cNvPr>
        <xdr:cNvSpPr txBox="1">
          <a:spLocks noChangeArrowheads="1"/>
        </xdr:cNvSpPr>
      </xdr:nvSpPr>
      <xdr:spPr bwMode="auto">
        <a:xfrm>
          <a:off x="2205990" y="14390370"/>
          <a:ext cx="3415665" cy="20764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89" name="Text Box 3">
          <a:extLst>
            <a:ext uri="{FF2B5EF4-FFF2-40B4-BE49-F238E27FC236}">
              <a16:creationId xmlns:a16="http://schemas.microsoft.com/office/drawing/2014/main" id="{00000000-0008-0000-0200-000059000000}"/>
            </a:ext>
          </a:extLst>
        </xdr:cNvPr>
        <xdr:cNvSpPr txBox="1">
          <a:spLocks noChangeArrowheads="1"/>
        </xdr:cNvSpPr>
      </xdr:nvSpPr>
      <xdr:spPr bwMode="auto">
        <a:xfrm>
          <a:off x="2205990" y="20278725"/>
          <a:ext cx="3415665" cy="230504"/>
        </a:xfrm>
        <a:prstGeom prst="rect">
          <a:avLst/>
        </a:prstGeom>
        <a:noFill/>
        <a:ln w="9525">
          <a:noFill/>
          <a:miter lim="800000"/>
          <a:headEnd/>
          <a:tailEnd/>
        </a:ln>
      </xdr:spPr>
    </xdr:sp>
    <xdr:clientData/>
  </xdr:twoCellAnchor>
  <xdr:twoCellAnchor editAs="oneCell">
    <xdr:from>
      <xdr:col>3</xdr:col>
      <xdr:colOff>624840</xdr:colOff>
      <xdr:row>67</xdr:row>
      <xdr:rowOff>76200</xdr:rowOff>
    </xdr:from>
    <xdr:to>
      <xdr:col>7</xdr:col>
      <xdr:colOff>571673</xdr:colOff>
      <xdr:row>68</xdr:row>
      <xdr:rowOff>144780</xdr:rowOff>
    </xdr:to>
    <xdr:sp macro="" textlink="">
      <xdr:nvSpPr>
        <xdr:cNvPr id="90" name="Text Box 3">
          <a:extLst>
            <a:ext uri="{FF2B5EF4-FFF2-40B4-BE49-F238E27FC236}">
              <a16:creationId xmlns:a16="http://schemas.microsoft.com/office/drawing/2014/main" id="{00000000-0008-0000-0200-00005A000000}"/>
            </a:ext>
          </a:extLst>
        </xdr:cNvPr>
        <xdr:cNvSpPr txBox="1">
          <a:spLocks noChangeArrowheads="1"/>
        </xdr:cNvSpPr>
      </xdr:nvSpPr>
      <xdr:spPr bwMode="auto">
        <a:xfrm>
          <a:off x="2205990" y="20278725"/>
          <a:ext cx="3415665" cy="230504"/>
        </a:xfrm>
        <a:prstGeom prst="rect">
          <a:avLst/>
        </a:prstGeom>
        <a:noFill/>
        <a:ln w="9525">
          <a:noFill/>
          <a:miter lim="800000"/>
          <a:headEnd/>
          <a:tailEnd/>
        </a:ln>
      </xdr:spPr>
    </xdr:sp>
    <xdr:clientData/>
  </xdr:twoCellAnchor>
  <xdr:oneCellAnchor>
    <xdr:from>
      <xdr:col>3</xdr:col>
      <xdr:colOff>624840</xdr:colOff>
      <xdr:row>89</xdr:row>
      <xdr:rowOff>0</xdr:rowOff>
    </xdr:from>
    <xdr:ext cx="3356928" cy="204470"/>
    <xdr:sp macro="" textlink="">
      <xdr:nvSpPr>
        <xdr:cNvPr id="91" name="Text Box 3">
          <a:extLst>
            <a:ext uri="{FF2B5EF4-FFF2-40B4-BE49-F238E27FC236}">
              <a16:creationId xmlns:a16="http://schemas.microsoft.com/office/drawing/2014/main" id="{00000000-0008-0000-0200-00005B000000}"/>
            </a:ext>
          </a:extLst>
        </xdr:cNvPr>
        <xdr:cNvSpPr txBox="1">
          <a:spLocks noChangeArrowheads="1"/>
        </xdr:cNvSpPr>
      </xdr:nvSpPr>
      <xdr:spPr bwMode="auto">
        <a:xfrm>
          <a:off x="2205990" y="31725870"/>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92" name="Text Box 3">
          <a:extLst>
            <a:ext uri="{FF2B5EF4-FFF2-40B4-BE49-F238E27FC236}">
              <a16:creationId xmlns:a16="http://schemas.microsoft.com/office/drawing/2014/main" id="{00000000-0008-0000-0200-00005C000000}"/>
            </a:ext>
          </a:extLst>
        </xdr:cNvPr>
        <xdr:cNvSpPr txBox="1">
          <a:spLocks noChangeArrowheads="1"/>
        </xdr:cNvSpPr>
      </xdr:nvSpPr>
      <xdr:spPr bwMode="auto">
        <a:xfrm>
          <a:off x="2205990" y="31725870"/>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93" name="Text Box 3">
          <a:extLst>
            <a:ext uri="{FF2B5EF4-FFF2-40B4-BE49-F238E27FC236}">
              <a16:creationId xmlns:a16="http://schemas.microsoft.com/office/drawing/2014/main" id="{00000000-0008-0000-0200-00005D000000}"/>
            </a:ext>
          </a:extLst>
        </xdr:cNvPr>
        <xdr:cNvSpPr txBox="1">
          <a:spLocks noChangeArrowheads="1"/>
        </xdr:cNvSpPr>
      </xdr:nvSpPr>
      <xdr:spPr bwMode="auto">
        <a:xfrm>
          <a:off x="2205990" y="31725870"/>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94" name="Text Box 3">
          <a:extLst>
            <a:ext uri="{FF2B5EF4-FFF2-40B4-BE49-F238E27FC236}">
              <a16:creationId xmlns:a16="http://schemas.microsoft.com/office/drawing/2014/main" id="{00000000-0008-0000-0200-00005E000000}"/>
            </a:ext>
          </a:extLst>
        </xdr:cNvPr>
        <xdr:cNvSpPr txBox="1">
          <a:spLocks noChangeArrowheads="1"/>
        </xdr:cNvSpPr>
      </xdr:nvSpPr>
      <xdr:spPr bwMode="auto">
        <a:xfrm>
          <a:off x="2205990" y="31725870"/>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95" name="Text Box 3">
          <a:extLst>
            <a:ext uri="{FF2B5EF4-FFF2-40B4-BE49-F238E27FC236}">
              <a16:creationId xmlns:a16="http://schemas.microsoft.com/office/drawing/2014/main" id="{00000000-0008-0000-0200-00005F000000}"/>
            </a:ext>
          </a:extLst>
        </xdr:cNvPr>
        <xdr:cNvSpPr txBox="1">
          <a:spLocks noChangeArrowheads="1"/>
        </xdr:cNvSpPr>
      </xdr:nvSpPr>
      <xdr:spPr bwMode="auto">
        <a:xfrm>
          <a:off x="2205990" y="31725870"/>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356928" cy="204470"/>
    <xdr:sp macro="" textlink="">
      <xdr:nvSpPr>
        <xdr:cNvPr id="96" name="Text Box 3">
          <a:extLst>
            <a:ext uri="{FF2B5EF4-FFF2-40B4-BE49-F238E27FC236}">
              <a16:creationId xmlns:a16="http://schemas.microsoft.com/office/drawing/2014/main" id="{00000000-0008-0000-0200-000060000000}"/>
            </a:ext>
          </a:extLst>
        </xdr:cNvPr>
        <xdr:cNvSpPr txBox="1">
          <a:spLocks noChangeArrowheads="1"/>
        </xdr:cNvSpPr>
      </xdr:nvSpPr>
      <xdr:spPr bwMode="auto">
        <a:xfrm>
          <a:off x="2205990" y="31725870"/>
          <a:ext cx="335692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97" name="Text Box 3">
          <a:extLst>
            <a:ext uri="{FF2B5EF4-FFF2-40B4-BE49-F238E27FC236}">
              <a16:creationId xmlns:a16="http://schemas.microsoft.com/office/drawing/2014/main" id="{00000000-0008-0000-0200-000061000000}"/>
            </a:ext>
          </a:extLst>
        </xdr:cNvPr>
        <xdr:cNvSpPr txBox="1">
          <a:spLocks noChangeArrowheads="1"/>
        </xdr:cNvSpPr>
      </xdr:nvSpPr>
      <xdr:spPr bwMode="auto">
        <a:xfrm>
          <a:off x="2205990" y="31725870"/>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223578" cy="204470"/>
    <xdr:sp macro="" textlink="">
      <xdr:nvSpPr>
        <xdr:cNvPr id="98" name="Text Box 3">
          <a:extLst>
            <a:ext uri="{FF2B5EF4-FFF2-40B4-BE49-F238E27FC236}">
              <a16:creationId xmlns:a16="http://schemas.microsoft.com/office/drawing/2014/main" id="{00000000-0008-0000-0200-000062000000}"/>
            </a:ext>
          </a:extLst>
        </xdr:cNvPr>
        <xdr:cNvSpPr txBox="1">
          <a:spLocks noChangeArrowheads="1"/>
        </xdr:cNvSpPr>
      </xdr:nvSpPr>
      <xdr:spPr bwMode="auto">
        <a:xfrm>
          <a:off x="2205990" y="31725870"/>
          <a:ext cx="3223578" cy="204470"/>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99" name="Text Box 3">
          <a:extLst>
            <a:ext uri="{FF2B5EF4-FFF2-40B4-BE49-F238E27FC236}">
              <a16:creationId xmlns:a16="http://schemas.microsoft.com/office/drawing/2014/main" id="{00000000-0008-0000-0200-000063000000}"/>
            </a:ext>
          </a:extLst>
        </xdr:cNvPr>
        <xdr:cNvSpPr txBox="1">
          <a:spLocks noChangeArrowheads="1"/>
        </xdr:cNvSpPr>
      </xdr:nvSpPr>
      <xdr:spPr bwMode="auto">
        <a:xfrm>
          <a:off x="2205990" y="31725870"/>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100" name="Text Box 3">
          <a:extLst>
            <a:ext uri="{FF2B5EF4-FFF2-40B4-BE49-F238E27FC236}">
              <a16:creationId xmlns:a16="http://schemas.microsoft.com/office/drawing/2014/main" id="{00000000-0008-0000-0200-000064000000}"/>
            </a:ext>
          </a:extLst>
        </xdr:cNvPr>
        <xdr:cNvSpPr txBox="1">
          <a:spLocks noChangeArrowheads="1"/>
        </xdr:cNvSpPr>
      </xdr:nvSpPr>
      <xdr:spPr bwMode="auto">
        <a:xfrm>
          <a:off x="2205990" y="31725870"/>
          <a:ext cx="3414078"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101" name="Text Box 3">
          <a:extLst>
            <a:ext uri="{FF2B5EF4-FFF2-40B4-BE49-F238E27FC236}">
              <a16:creationId xmlns:a16="http://schemas.microsoft.com/office/drawing/2014/main" id="{00000000-0008-0000-0200-000065000000}"/>
            </a:ext>
          </a:extLst>
        </xdr:cNvPr>
        <xdr:cNvSpPr txBox="1">
          <a:spLocks noChangeArrowheads="1"/>
        </xdr:cNvSpPr>
      </xdr:nvSpPr>
      <xdr:spPr bwMode="auto">
        <a:xfrm>
          <a:off x="2205990" y="31725870"/>
          <a:ext cx="3414078" cy="204469"/>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102" name="Text Box 3">
          <a:extLst>
            <a:ext uri="{FF2B5EF4-FFF2-40B4-BE49-F238E27FC236}">
              <a16:creationId xmlns:a16="http://schemas.microsoft.com/office/drawing/2014/main" id="{00000000-0008-0000-0200-000066000000}"/>
            </a:ext>
          </a:extLst>
        </xdr:cNvPr>
        <xdr:cNvSpPr txBox="1">
          <a:spLocks noChangeArrowheads="1"/>
        </xdr:cNvSpPr>
      </xdr:nvSpPr>
      <xdr:spPr bwMode="auto">
        <a:xfrm>
          <a:off x="2205990" y="31725870"/>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550603" cy="204469"/>
    <xdr:sp macro="" textlink="">
      <xdr:nvSpPr>
        <xdr:cNvPr id="103" name="Text Box 3">
          <a:extLst>
            <a:ext uri="{FF2B5EF4-FFF2-40B4-BE49-F238E27FC236}">
              <a16:creationId xmlns:a16="http://schemas.microsoft.com/office/drawing/2014/main" id="{00000000-0008-0000-0200-000067000000}"/>
            </a:ext>
          </a:extLst>
        </xdr:cNvPr>
        <xdr:cNvSpPr txBox="1">
          <a:spLocks noChangeArrowheads="1"/>
        </xdr:cNvSpPr>
      </xdr:nvSpPr>
      <xdr:spPr bwMode="auto">
        <a:xfrm>
          <a:off x="2205990" y="31725870"/>
          <a:ext cx="3550603" cy="204469"/>
        </a:xfrm>
        <a:prstGeom prst="rect">
          <a:avLst/>
        </a:prstGeom>
        <a:noFill/>
        <a:ln w="9525">
          <a:noFill/>
          <a:miter lim="800000"/>
          <a:headEnd/>
          <a:tailEnd/>
        </a:ln>
      </xdr:spPr>
    </xdr:sp>
    <xdr:clientData/>
  </xdr:oneCellAnchor>
  <xdr:oneCellAnchor>
    <xdr:from>
      <xdr:col>3</xdr:col>
      <xdr:colOff>624840</xdr:colOff>
      <xdr:row>89</xdr:row>
      <xdr:rowOff>0</xdr:rowOff>
    </xdr:from>
    <xdr:ext cx="3414078" cy="204469"/>
    <xdr:sp macro="" textlink="">
      <xdr:nvSpPr>
        <xdr:cNvPr id="104" name="Text Box 3">
          <a:extLst>
            <a:ext uri="{FF2B5EF4-FFF2-40B4-BE49-F238E27FC236}">
              <a16:creationId xmlns:a16="http://schemas.microsoft.com/office/drawing/2014/main" id="{00000000-0008-0000-0200-000068000000}"/>
            </a:ext>
          </a:extLst>
        </xdr:cNvPr>
        <xdr:cNvSpPr txBox="1">
          <a:spLocks noChangeArrowheads="1"/>
        </xdr:cNvSpPr>
      </xdr:nvSpPr>
      <xdr:spPr bwMode="auto">
        <a:xfrm>
          <a:off x="2205990" y="31725870"/>
          <a:ext cx="3414078" cy="204469"/>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26</xdr:row>
      <xdr:rowOff>59055</xdr:rowOff>
    </xdr:from>
    <xdr:to>
      <xdr:col>1</xdr:col>
      <xdr:colOff>171608</xdr:colOff>
      <xdr:row>28</xdr:row>
      <xdr:rowOff>9593</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590550" y="5831205"/>
          <a:ext cx="0" cy="25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000"/>
            </a:lnSpc>
          </a:pPr>
          <a:r>
            <a:rPr lang="en-US" sz="1000"/>
            <a:t>In numbers</a:t>
          </a:r>
        </a:p>
      </xdr:txBody>
    </xdr:sp>
    <xdr:clientData/>
  </xdr:twoCellAnchor>
  <xdr:twoCellAnchor>
    <xdr:from>
      <xdr:col>1</xdr:col>
      <xdr:colOff>0</xdr:colOff>
      <xdr:row>26</xdr:row>
      <xdr:rowOff>68580</xdr:rowOff>
    </xdr:from>
    <xdr:to>
      <xdr:col>2</xdr:col>
      <xdr:colOff>72534</xdr:colOff>
      <xdr:row>28</xdr:row>
      <xdr:rowOff>19118</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590550" y="5840730"/>
          <a:ext cx="0" cy="25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t>In numbers</a:t>
          </a:r>
        </a:p>
      </xdr:txBody>
    </xdr:sp>
    <xdr:clientData/>
  </xdr:twoCellAnchor>
  <xdr:twoCellAnchor>
    <xdr:from>
      <xdr:col>7</xdr:col>
      <xdr:colOff>517804</xdr:colOff>
      <xdr:row>22</xdr:row>
      <xdr:rowOff>218971</xdr:rowOff>
    </xdr:from>
    <xdr:to>
      <xdr:col>22</xdr:col>
      <xdr:colOff>303544</xdr:colOff>
      <xdr:row>40</xdr:row>
      <xdr:rowOff>120894</xdr:rowOff>
    </xdr:to>
    <xdr:graphicFrame macro="">
      <xdr:nvGraphicFramePr>
        <xdr:cNvPr id="7" name="Chart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25</xdr:row>
      <xdr:rowOff>59055</xdr:rowOff>
    </xdr:from>
    <xdr:to>
      <xdr:col>1</xdr:col>
      <xdr:colOff>171608</xdr:colOff>
      <xdr:row>27</xdr:row>
      <xdr:rowOff>9593</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590550" y="5612130"/>
          <a:ext cx="0" cy="25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000"/>
            </a:lnSpc>
          </a:pPr>
          <a:r>
            <a:rPr lang="en-US" sz="1000"/>
            <a:t>In numbers</a:t>
          </a:r>
        </a:p>
      </xdr:txBody>
    </xdr:sp>
    <xdr:clientData/>
  </xdr:twoCellAnchor>
  <xdr:twoCellAnchor>
    <xdr:from>
      <xdr:col>1</xdr:col>
      <xdr:colOff>0</xdr:colOff>
      <xdr:row>25</xdr:row>
      <xdr:rowOff>68580</xdr:rowOff>
    </xdr:from>
    <xdr:to>
      <xdr:col>2</xdr:col>
      <xdr:colOff>72534</xdr:colOff>
      <xdr:row>27</xdr:row>
      <xdr:rowOff>19118</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590550" y="5621655"/>
          <a:ext cx="0" cy="255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t>In numbers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1352315</xdr:colOff>
      <xdr:row>34</xdr:row>
      <xdr:rowOff>147893</xdr:rowOff>
    </xdr:from>
    <xdr:to>
      <xdr:col>16</xdr:col>
      <xdr:colOff>569799</xdr:colOff>
      <xdr:row>54</xdr:row>
      <xdr:rowOff>0</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466724</xdr:colOff>
      <xdr:row>37</xdr:row>
      <xdr:rowOff>9524</xdr:rowOff>
    </xdr:from>
    <xdr:to>
      <xdr:col>7</xdr:col>
      <xdr:colOff>457200</xdr:colOff>
      <xdr:row>57</xdr:row>
      <xdr:rowOff>152399</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466724</xdr:colOff>
      <xdr:row>37</xdr:row>
      <xdr:rowOff>9524</xdr:rowOff>
    </xdr:from>
    <xdr:to>
      <xdr:col>7</xdr:col>
      <xdr:colOff>457200</xdr:colOff>
      <xdr:row>57</xdr:row>
      <xdr:rowOff>152399</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466724</xdr:colOff>
      <xdr:row>37</xdr:row>
      <xdr:rowOff>9524</xdr:rowOff>
    </xdr:from>
    <xdr:to>
      <xdr:col>7</xdr:col>
      <xdr:colOff>457200</xdr:colOff>
      <xdr:row>57</xdr:row>
      <xdr:rowOff>152399</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0.1066</cdr:x>
      <cdr:y>0.0338</cdr:y>
    </cdr:from>
    <cdr:to>
      <cdr:x>0.89071</cdr:x>
      <cdr:y>0.11267</cdr:y>
    </cdr:to>
    <cdr:sp macro="" textlink="">
      <cdr:nvSpPr>
        <cdr:cNvPr id="2" name="TextBox 1"/>
        <cdr:cNvSpPr txBox="1"/>
      </cdr:nvSpPr>
      <cdr:spPr>
        <a:xfrm xmlns:a="http://schemas.openxmlformats.org/drawingml/2006/main">
          <a:off x="743250" y="114303"/>
          <a:ext cx="5467051" cy="266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Consolas" pitchFamily="49" charset="0"/>
              <a:ea typeface="+mn-ea"/>
              <a:cs typeface="Consolas" pitchFamily="49" charset="0"/>
            </a:rPr>
            <a:t>Figure 9.6: Percentage share of fish catch by fishing method, 2017</a:t>
          </a:r>
          <a:endParaRPr lang="en-US" sz="1100" b="1">
            <a:latin typeface="Consolas" pitchFamily="49" charset="0"/>
            <a:cs typeface="Consolas" pitchFamily="49"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0.1066</cdr:x>
      <cdr:y>0.0338</cdr:y>
    </cdr:from>
    <cdr:to>
      <cdr:x>0.97523</cdr:x>
      <cdr:y>0.11267</cdr:y>
    </cdr:to>
    <cdr:sp macro="" textlink="">
      <cdr:nvSpPr>
        <cdr:cNvPr id="2" name="TextBox 1"/>
        <cdr:cNvSpPr txBox="1"/>
      </cdr:nvSpPr>
      <cdr:spPr>
        <a:xfrm xmlns:a="http://schemas.openxmlformats.org/drawingml/2006/main">
          <a:off x="655926" y="114290"/>
          <a:ext cx="5344825" cy="266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Consolas" pitchFamily="49" charset="0"/>
              <a:ea typeface="+mn-ea"/>
              <a:cs typeface="Consolas" pitchFamily="49" charset="0"/>
            </a:rPr>
            <a:t>Figure 9.6: Percentage share of fish catch by fishing method, 2020</a:t>
          </a:r>
          <a:endParaRPr lang="en-US" sz="1100" b="1">
            <a:latin typeface="Consolas" pitchFamily="49" charset="0"/>
            <a:cs typeface="Consolas" pitchFamily="49"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0.05373</cdr:x>
      <cdr:y>0.04605</cdr:y>
    </cdr:from>
    <cdr:to>
      <cdr:x>0.98079</cdr:x>
      <cdr:y>0.13626</cdr:y>
    </cdr:to>
    <cdr:sp macro="" textlink="">
      <cdr:nvSpPr>
        <cdr:cNvPr id="2" name="TextBox 1"/>
        <cdr:cNvSpPr txBox="1"/>
      </cdr:nvSpPr>
      <cdr:spPr>
        <a:xfrm xmlns:a="http://schemas.openxmlformats.org/drawingml/2006/main">
          <a:off x="311911" y="155147"/>
          <a:ext cx="5381889" cy="303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effectLst/>
              <a:latin typeface="Consolas" pitchFamily="49" charset="0"/>
              <a:ea typeface="+mn-ea"/>
              <a:cs typeface="Consolas" pitchFamily="49" charset="0"/>
            </a:rPr>
            <a:t>Figure 9.6: Percentage share of fish catch by fishing method, 2022</a:t>
          </a:r>
          <a:endParaRPr lang="en-US" sz="1100" b="1">
            <a:latin typeface="Consolas" pitchFamily="49" charset="0"/>
            <a:cs typeface="Consolas" pitchFamily="49"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6"/>
  <sheetViews>
    <sheetView tabSelected="1" zoomScale="89" zoomScaleNormal="89" workbookViewId="0">
      <selection activeCell="T33" sqref="T33"/>
    </sheetView>
  </sheetViews>
  <sheetFormatPr defaultColWidth="8.85546875" defaultRowHeight="12"/>
  <cols>
    <col min="1" max="1" width="37.140625" style="1" customWidth="1"/>
    <col min="2" max="2" width="8.85546875" style="1" hidden="1" customWidth="1"/>
    <col min="3" max="7" width="7" style="1" hidden="1" customWidth="1"/>
    <col min="8" max="19" width="7" style="1" customWidth="1"/>
    <col min="20" max="20" width="8.85546875" style="1" bestFit="1" customWidth="1"/>
    <col min="21" max="26" width="7.28515625" style="1" customWidth="1"/>
    <col min="27" max="31" width="7.42578125" style="1" customWidth="1"/>
    <col min="32" max="32" width="41.7109375" style="1" customWidth="1"/>
    <col min="33" max="16384" width="8.85546875" style="1"/>
  </cols>
  <sheetData>
    <row r="1" spans="1:44" ht="15.75">
      <c r="A1" s="358" t="s">
        <v>193</v>
      </c>
      <c r="B1" s="358"/>
      <c r="C1" s="358"/>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row>
    <row r="2" spans="1:44" ht="15.75">
      <c r="A2" s="359" t="s">
        <v>192</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2"/>
      <c r="AH2" s="2"/>
      <c r="AI2" s="2"/>
      <c r="AJ2" s="2"/>
      <c r="AK2" s="2"/>
      <c r="AL2" s="2"/>
      <c r="AM2" s="2"/>
      <c r="AN2" s="2"/>
      <c r="AO2" s="2"/>
      <c r="AP2" s="2"/>
    </row>
    <row r="3" spans="1:44" ht="15.75">
      <c r="A3" s="360" t="s">
        <v>0</v>
      </c>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2"/>
      <c r="AH3" s="2"/>
      <c r="AI3" s="2"/>
      <c r="AJ3" s="2"/>
      <c r="AK3" s="2"/>
      <c r="AL3" s="2"/>
      <c r="AM3" s="2"/>
      <c r="AN3" s="2"/>
      <c r="AO3" s="2"/>
      <c r="AP3" s="2"/>
    </row>
    <row r="4" spans="1:44" ht="15">
      <c r="A4" s="361" t="s">
        <v>1</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2"/>
      <c r="AH4" s="2"/>
      <c r="AI4" s="2"/>
      <c r="AJ4" s="2"/>
      <c r="AK4" s="2"/>
      <c r="AL4" s="2"/>
      <c r="AM4" s="2"/>
      <c r="AN4" s="2"/>
      <c r="AO4" s="2"/>
      <c r="AP4" s="2"/>
    </row>
    <row r="5" spans="1:44" ht="17.25">
      <c r="A5" s="3"/>
      <c r="B5" s="277"/>
      <c r="D5" s="278"/>
      <c r="E5" s="278"/>
      <c r="F5" s="278"/>
      <c r="G5" s="278"/>
      <c r="H5" s="362" t="s">
        <v>2</v>
      </c>
      <c r="I5" s="362"/>
      <c r="J5" s="362"/>
      <c r="K5" s="362"/>
      <c r="L5" s="362"/>
      <c r="M5" s="362"/>
      <c r="N5" s="362"/>
      <c r="O5" s="362"/>
      <c r="P5" s="362"/>
      <c r="Q5" s="362"/>
      <c r="R5" s="362"/>
      <c r="S5" s="363"/>
      <c r="T5" s="366" t="s">
        <v>3</v>
      </c>
      <c r="U5" s="362"/>
      <c r="V5" s="362"/>
      <c r="W5" s="362"/>
      <c r="X5" s="362"/>
      <c r="Y5" s="362"/>
      <c r="Z5" s="362"/>
      <c r="AA5" s="362"/>
      <c r="AB5" s="362"/>
      <c r="AC5" s="362"/>
      <c r="AD5" s="362"/>
      <c r="AE5" s="362"/>
      <c r="AF5" s="4"/>
      <c r="AG5" s="2"/>
      <c r="AH5" s="2"/>
      <c r="AI5" s="2"/>
      <c r="AJ5" s="2"/>
      <c r="AK5" s="2"/>
      <c r="AL5" s="2"/>
      <c r="AM5" s="2"/>
      <c r="AN5" s="2"/>
      <c r="AO5" s="2"/>
      <c r="AP5" s="2"/>
    </row>
    <row r="6" spans="1:44" ht="15.75">
      <c r="A6" s="239" t="s">
        <v>4</v>
      </c>
      <c r="B6" s="279"/>
      <c r="D6" s="280"/>
      <c r="E6" s="280"/>
      <c r="F6" s="280"/>
      <c r="G6" s="280"/>
      <c r="H6" s="364" t="s">
        <v>5</v>
      </c>
      <c r="I6" s="364"/>
      <c r="J6" s="364"/>
      <c r="K6" s="364"/>
      <c r="L6" s="364"/>
      <c r="M6" s="364"/>
      <c r="N6" s="364"/>
      <c r="O6" s="364"/>
      <c r="P6" s="364"/>
      <c r="Q6" s="364"/>
      <c r="R6" s="364"/>
      <c r="S6" s="365"/>
      <c r="T6" s="367" t="s">
        <v>6</v>
      </c>
      <c r="U6" s="368"/>
      <c r="V6" s="368"/>
      <c r="W6" s="368"/>
      <c r="X6" s="368"/>
      <c r="Y6" s="368"/>
      <c r="Z6" s="368"/>
      <c r="AA6" s="368"/>
      <c r="AB6" s="368"/>
      <c r="AC6" s="368"/>
      <c r="AD6" s="368"/>
      <c r="AE6" s="368"/>
      <c r="AF6" s="296" t="s">
        <v>7</v>
      </c>
      <c r="AG6" s="2"/>
      <c r="AH6" s="2"/>
      <c r="AI6" s="2"/>
      <c r="AJ6" s="2"/>
      <c r="AK6" s="2"/>
      <c r="AL6" s="2"/>
      <c r="AM6" s="2"/>
      <c r="AN6" s="2"/>
      <c r="AO6" s="2"/>
      <c r="AP6" s="2"/>
    </row>
    <row r="7" spans="1:44" s="9" customFormat="1" ht="19.5" customHeight="1">
      <c r="A7" s="5"/>
      <c r="B7" s="281">
        <v>2005</v>
      </c>
      <c r="C7" s="6">
        <v>2006</v>
      </c>
      <c r="D7" s="6">
        <v>2007</v>
      </c>
      <c r="E7" s="6">
        <v>2008</v>
      </c>
      <c r="F7" s="6">
        <v>2009</v>
      </c>
      <c r="G7" s="6">
        <v>2010</v>
      </c>
      <c r="H7" s="6">
        <v>2011</v>
      </c>
      <c r="I7" s="6">
        <v>2012</v>
      </c>
      <c r="J7" s="6">
        <v>2013</v>
      </c>
      <c r="K7" s="6">
        <v>2014</v>
      </c>
      <c r="L7" s="6">
        <v>2015</v>
      </c>
      <c r="M7" s="6">
        <v>2016</v>
      </c>
      <c r="N7" s="6">
        <v>2017</v>
      </c>
      <c r="O7" s="6">
        <v>2018</v>
      </c>
      <c r="P7" s="6">
        <v>2019</v>
      </c>
      <c r="Q7" s="318">
        <v>2020</v>
      </c>
      <c r="R7" s="318">
        <v>2021</v>
      </c>
      <c r="S7" s="325">
        <v>2022</v>
      </c>
      <c r="T7" s="6">
        <v>2011</v>
      </c>
      <c r="U7" s="6">
        <v>2012</v>
      </c>
      <c r="V7" s="6">
        <v>2013</v>
      </c>
      <c r="W7" s="6">
        <v>2014</v>
      </c>
      <c r="X7" s="6">
        <v>2015</v>
      </c>
      <c r="Y7" s="6">
        <v>2016</v>
      </c>
      <c r="Z7" s="6">
        <v>2017</v>
      </c>
      <c r="AA7" s="6">
        <v>2018</v>
      </c>
      <c r="AB7" s="6">
        <v>2019</v>
      </c>
      <c r="AC7" s="6">
        <v>2020</v>
      </c>
      <c r="AD7" s="6">
        <v>2021</v>
      </c>
      <c r="AE7" s="6">
        <v>2022</v>
      </c>
      <c r="AF7" s="7"/>
      <c r="AG7" s="8"/>
      <c r="AH7" s="8"/>
      <c r="AI7" s="8"/>
      <c r="AJ7" s="8"/>
      <c r="AK7" s="8"/>
      <c r="AL7" s="8"/>
      <c r="AM7" s="8"/>
      <c r="AN7" s="8"/>
      <c r="AO7" s="8"/>
      <c r="AP7" s="8"/>
    </row>
    <row r="8" spans="1:44" ht="22.5" customHeight="1">
      <c r="A8" s="10" t="s">
        <v>8</v>
      </c>
      <c r="B8" s="12">
        <v>129.6</v>
      </c>
      <c r="C8" s="12">
        <v>148.44467879000001</v>
      </c>
      <c r="D8" s="12">
        <v>97.947148769999984</v>
      </c>
      <c r="E8" s="12">
        <v>88.402086870000019</v>
      </c>
      <c r="F8" s="12">
        <v>65.609831299999996</v>
      </c>
      <c r="G8" s="12">
        <v>59.360208729999997</v>
      </c>
      <c r="H8" s="11">
        <v>57.483915529999997</v>
      </c>
      <c r="I8" s="11">
        <v>56.340714440000021</v>
      </c>
      <c r="J8" s="11">
        <v>65.590923509000007</v>
      </c>
      <c r="K8" s="11">
        <v>64.930000000000007</v>
      </c>
      <c r="L8" s="11">
        <v>65.035457479999991</v>
      </c>
      <c r="M8" s="11">
        <v>68.271629390000015</v>
      </c>
      <c r="N8" s="11">
        <v>98.261768672168017</v>
      </c>
      <c r="O8" s="11">
        <v>105.33438042317202</v>
      </c>
      <c r="P8" s="11">
        <v>93.122168246499996</v>
      </c>
      <c r="Q8" s="11">
        <v>105.193641117808</v>
      </c>
      <c r="R8" s="11">
        <v>115.040464457</v>
      </c>
      <c r="S8" s="425">
        <v>113.89143736110002</v>
      </c>
      <c r="T8" s="12">
        <f>H8/H10*100</f>
        <v>47.571833240342848</v>
      </c>
      <c r="U8" s="12">
        <f>I8/I10*100</f>
        <v>46.950231738796376</v>
      </c>
      <c r="V8" s="12">
        <f>J8/J10*100</f>
        <v>50.515506623430049</v>
      </c>
      <c r="W8" s="12">
        <f>K8/K10*100</f>
        <v>50.457236357617887</v>
      </c>
      <c r="X8" s="12">
        <f>L8/L$10*100</f>
        <v>51.068053109979104</v>
      </c>
      <c r="Y8" s="12">
        <f t="shared" ref="Y8:AB8" si="0">M8/M10*100</f>
        <v>52.851756708961119</v>
      </c>
      <c r="Z8" s="12">
        <f t="shared" si="0"/>
        <v>68.637743192327306</v>
      </c>
      <c r="AA8" s="12">
        <f t="shared" si="0"/>
        <v>69.746632731811147</v>
      </c>
      <c r="AB8" s="12">
        <f t="shared" si="0"/>
        <v>68.944183759061346</v>
      </c>
      <c r="AC8" s="12">
        <f>Q8/Q10*100</f>
        <v>70.797912907851696</v>
      </c>
      <c r="AD8" s="12">
        <f>R8/R10*100</f>
        <v>79.342270231095029</v>
      </c>
      <c r="AE8" s="12">
        <f>S8/S10*100</f>
        <v>73.381084416249749</v>
      </c>
      <c r="AF8" s="295" t="s">
        <v>9</v>
      </c>
      <c r="AI8" s="13"/>
      <c r="AJ8" s="14"/>
      <c r="AK8" s="14"/>
      <c r="AL8" s="14"/>
      <c r="AM8" s="14"/>
      <c r="AN8" s="14"/>
      <c r="AO8" s="14"/>
      <c r="AP8" s="14"/>
      <c r="AQ8" s="14"/>
      <c r="AR8" s="14"/>
    </row>
    <row r="9" spans="1:44" ht="22.5" customHeight="1">
      <c r="A9" s="10" t="s">
        <v>10</v>
      </c>
      <c r="B9" s="12">
        <v>50.023182311000042</v>
      </c>
      <c r="C9" s="12">
        <v>33.123882013540019</v>
      </c>
      <c r="D9" s="12">
        <v>43.955257966350025</v>
      </c>
      <c r="E9" s="12">
        <v>42.582126319403983</v>
      </c>
      <c r="F9" s="12">
        <v>50.555216612999985</v>
      </c>
      <c r="G9" s="12">
        <f>G10-G8</f>
        <v>62.814928722012297</v>
      </c>
      <c r="H9" s="12">
        <f>H10-H8</f>
        <v>63.352116244473017</v>
      </c>
      <c r="I9" s="12">
        <f>I10-I8</f>
        <v>63.6602149557201</v>
      </c>
      <c r="J9" s="12">
        <v>64.252223463572804</v>
      </c>
      <c r="K9" s="12">
        <v>63.753227000000351</v>
      </c>
      <c r="L9" s="12">
        <f>L10-L8</f>
        <v>62.315114001432789</v>
      </c>
      <c r="M9" s="12">
        <v>60.919365716552136</v>
      </c>
      <c r="N9" s="12">
        <v>44.89819565945669</v>
      </c>
      <c r="O9" s="12">
        <v>45.689943329061933</v>
      </c>
      <c r="P9" s="12">
        <f>P10-P8</f>
        <v>41.946757323687706</v>
      </c>
      <c r="Q9" s="12">
        <f>Q10-Q8</f>
        <v>43.389328064807131</v>
      </c>
      <c r="R9" s="12">
        <f>R10-R8</f>
        <v>29.952190935805348</v>
      </c>
      <c r="S9" s="423">
        <f>S10-S8</f>
        <v>41.314005931421732</v>
      </c>
      <c r="T9" s="12">
        <f>H9/H10*100</f>
        <v>52.428166759657159</v>
      </c>
      <c r="U9" s="12">
        <f>I9/I10*100</f>
        <v>53.049768261203624</v>
      </c>
      <c r="V9" s="12">
        <f>J9/J10*100</f>
        <v>49.484493376569993</v>
      </c>
      <c r="W9" s="12">
        <f>K9/K10*100</f>
        <v>49.542763642382312</v>
      </c>
      <c r="X9" s="12">
        <f>L9/L$10*100</f>
        <v>48.931946890020903</v>
      </c>
      <c r="Y9" s="12">
        <f t="shared" ref="Y9:AB9" si="1">M9/M10*100</f>
        <v>47.160079882128031</v>
      </c>
      <c r="Z9" s="12">
        <f t="shared" si="1"/>
        <v>31.362256807672612</v>
      </c>
      <c r="AA9" s="12">
        <f t="shared" si="1"/>
        <v>30.253367268188882</v>
      </c>
      <c r="AB9" s="12">
        <f t="shared" si="1"/>
        <v>31.055816240938661</v>
      </c>
      <c r="AC9" s="12">
        <f>Q9/Q10*100</f>
        <v>29.202087092148293</v>
      </c>
      <c r="AD9" s="12">
        <f>R9/R10*100</f>
        <v>20.657729768904971</v>
      </c>
      <c r="AE9" s="12">
        <f>S9/S10*100</f>
        <v>26.618915583750251</v>
      </c>
      <c r="AF9" s="295" t="s">
        <v>11</v>
      </c>
      <c r="AH9" s="14"/>
      <c r="AI9" s="14"/>
      <c r="AJ9" s="14"/>
      <c r="AK9" s="14"/>
      <c r="AL9" s="14"/>
      <c r="AM9" s="14"/>
      <c r="AN9" s="14"/>
      <c r="AO9" s="14"/>
      <c r="AP9" s="14"/>
      <c r="AQ9" s="14"/>
      <c r="AR9" s="14"/>
    </row>
    <row r="10" spans="1:44" ht="22.5" customHeight="1">
      <c r="A10" s="15" t="s">
        <v>12</v>
      </c>
      <c r="B10" s="16">
        <v>185.92318231100003</v>
      </c>
      <c r="C10" s="16">
        <f t="shared" ref="C10:K10" si="2">SUM(C11:C15)</f>
        <v>184.15822232267499</v>
      </c>
      <c r="D10" s="16">
        <f t="shared" si="2"/>
        <v>144.16855006704401</v>
      </c>
      <c r="E10" s="16">
        <f t="shared" si="2"/>
        <v>132.57440870271301</v>
      </c>
      <c r="F10" s="16">
        <f t="shared" si="2"/>
        <v>116.73586114053802</v>
      </c>
      <c r="G10" s="16">
        <f t="shared" si="2"/>
        <v>122.17513745201229</v>
      </c>
      <c r="H10" s="16">
        <f t="shared" si="2"/>
        <v>120.83603177447301</v>
      </c>
      <c r="I10" s="16">
        <f t="shared" si="2"/>
        <v>120.00092939572012</v>
      </c>
      <c r="J10" s="16">
        <f t="shared" si="2"/>
        <v>129.84314697257275</v>
      </c>
      <c r="K10" s="16">
        <f t="shared" si="2"/>
        <v>128.6832270000001</v>
      </c>
      <c r="L10" s="16">
        <f t="shared" ref="L10:Q10" si="3">SUM(L11:L15)</f>
        <v>127.35057148143278</v>
      </c>
      <c r="M10" s="16">
        <f t="shared" si="3"/>
        <v>129.17570510655216</v>
      </c>
      <c r="N10" s="16">
        <f t="shared" si="3"/>
        <v>143.15996433162482</v>
      </c>
      <c r="O10" s="16">
        <f t="shared" si="3"/>
        <v>151.0243237522339</v>
      </c>
      <c r="P10" s="16">
        <f t="shared" si="3"/>
        <v>135.0689255701877</v>
      </c>
      <c r="Q10" s="16">
        <f t="shared" si="3"/>
        <v>148.58296918261513</v>
      </c>
      <c r="R10" s="16">
        <f>SUM(R11:R15)</f>
        <v>144.99265539280535</v>
      </c>
      <c r="S10" s="356">
        <f>SUM(S11:S15)</f>
        <v>155.20544329252175</v>
      </c>
      <c r="T10" s="16">
        <f t="shared" ref="T10:Z10" si="4">H10/H10*100</f>
        <v>100</v>
      </c>
      <c r="U10" s="16">
        <f>I10/I10*100</f>
        <v>100</v>
      </c>
      <c r="V10" s="16">
        <f>J10/J10*100</f>
        <v>100</v>
      </c>
      <c r="W10" s="16">
        <f>K10/K10*100</f>
        <v>100</v>
      </c>
      <c r="X10" s="16">
        <f t="shared" si="4"/>
        <v>100</v>
      </c>
      <c r="Y10" s="16">
        <f t="shared" si="4"/>
        <v>100</v>
      </c>
      <c r="Z10" s="16">
        <f t="shared" si="4"/>
        <v>100</v>
      </c>
      <c r="AA10" s="16">
        <f>O10/O10*100</f>
        <v>100</v>
      </c>
      <c r="AB10" s="16">
        <f>P10/P10*100</f>
        <v>100</v>
      </c>
      <c r="AC10" s="16">
        <f>Q10/Q10*100</f>
        <v>100</v>
      </c>
      <c r="AD10" s="16">
        <f>R10/R10*100</f>
        <v>100</v>
      </c>
      <c r="AE10" s="16">
        <f>S10/S10*100</f>
        <v>100</v>
      </c>
      <c r="AF10" s="296" t="s">
        <v>13</v>
      </c>
      <c r="AH10" s="14"/>
      <c r="AI10" s="14"/>
      <c r="AJ10" s="14"/>
      <c r="AK10" s="14"/>
      <c r="AL10" s="14"/>
      <c r="AM10" s="14"/>
      <c r="AN10" s="14"/>
      <c r="AO10" s="14"/>
      <c r="AP10" s="14"/>
      <c r="AQ10" s="14"/>
      <c r="AR10" s="14"/>
    </row>
    <row r="11" spans="1:44" ht="22.5" customHeight="1">
      <c r="A11" s="10" t="s">
        <v>174</v>
      </c>
      <c r="B11" s="12">
        <v>131.99824860000001</v>
      </c>
      <c r="C11" s="12">
        <v>138.45835473299999</v>
      </c>
      <c r="D11" s="12">
        <v>97.341794686838995</v>
      </c>
      <c r="E11" s="12">
        <v>87.072147391601007</v>
      </c>
      <c r="F11" s="12">
        <v>66.188623244799999</v>
      </c>
      <c r="G11" s="12">
        <v>73.72129191542227</v>
      </c>
      <c r="H11" s="12">
        <v>57.671721671347001</v>
      </c>
      <c r="I11" s="12">
        <v>53.391687689080399</v>
      </c>
      <c r="J11" s="12">
        <v>74.421630037020805</v>
      </c>
      <c r="K11" s="12">
        <v>68.521958485088447</v>
      </c>
      <c r="L11" s="12">
        <v>69.244324399131258</v>
      </c>
      <c r="M11" s="12">
        <v>69.589480938961444</v>
      </c>
      <c r="N11" s="12">
        <v>89.683148024090812</v>
      </c>
      <c r="O11" s="12">
        <v>100.0994869059859</v>
      </c>
      <c r="P11" s="12">
        <v>88.019666239199282</v>
      </c>
      <c r="Q11" s="12">
        <v>103.87066972179367</v>
      </c>
      <c r="R11" s="12">
        <v>118.68330116795289</v>
      </c>
      <c r="S11" s="423">
        <v>126.38579982430196</v>
      </c>
      <c r="T11" s="12">
        <f>(H11/$H$10)*100</f>
        <v>47.727255541612656</v>
      </c>
      <c r="U11" s="12">
        <f>(I11/$I$10)*100</f>
        <v>44.492728479638458</v>
      </c>
      <c r="V11" s="12">
        <f>(J11/$J$10)*100</f>
        <v>57.316563694147959</v>
      </c>
      <c r="W11" s="12">
        <f>(K11/$K$10)*100</f>
        <v>53.248554673786963</v>
      </c>
      <c r="X11" s="12">
        <f>(L11/$L$10)*100</f>
        <v>54.372998561083655</v>
      </c>
      <c r="Y11" s="12">
        <f>(M11/$M$10)*100</f>
        <v>53.87195748733069</v>
      </c>
      <c r="Z11" s="12">
        <f>(N11/$N$10)*100</f>
        <v>62.645410986791731</v>
      </c>
      <c r="AA11" s="12">
        <f>(O11/$O$10)*100</f>
        <v>66.280374193369141</v>
      </c>
      <c r="AB11" s="12">
        <f>(P11/$P$10)*100</f>
        <v>65.166481385431922</v>
      </c>
      <c r="AC11" s="12">
        <f>(Q11/$Q$10)*100</f>
        <v>69.907520554480215</v>
      </c>
      <c r="AD11" s="12">
        <f t="shared" ref="AD11:AE15" si="5">(R11/$R$10)*100</f>
        <v>81.854698671752203</v>
      </c>
      <c r="AE11" s="12">
        <f t="shared" si="5"/>
        <v>87.167035793575323</v>
      </c>
      <c r="AF11" s="295" t="s">
        <v>14</v>
      </c>
      <c r="AH11" s="14"/>
      <c r="AI11" s="14"/>
      <c r="AJ11" s="14"/>
      <c r="AK11" s="14"/>
      <c r="AL11" s="14"/>
      <c r="AM11" s="14"/>
      <c r="AN11" s="14"/>
      <c r="AO11" s="14"/>
      <c r="AP11" s="14"/>
      <c r="AQ11" s="14"/>
      <c r="AR11" s="14"/>
    </row>
    <row r="12" spans="1:44" ht="22.5" customHeight="1">
      <c r="A12" s="10" t="s">
        <v>175</v>
      </c>
      <c r="B12" s="12">
        <v>24.57092359</v>
      </c>
      <c r="C12" s="12">
        <v>22.953538301159995</v>
      </c>
      <c r="D12" s="12">
        <v>24.414838911040007</v>
      </c>
      <c r="E12" s="12">
        <v>23.768766590410003</v>
      </c>
      <c r="F12" s="12">
        <v>20.733008264210007</v>
      </c>
      <c r="G12" s="12">
        <v>21.835377509832018</v>
      </c>
      <c r="H12" s="12">
        <v>35.57521338092301</v>
      </c>
      <c r="I12" s="12">
        <v>44.977381086497097</v>
      </c>
      <c r="J12" s="12">
        <v>47.146416175683598</v>
      </c>
      <c r="K12" s="12">
        <v>49.100552219018809</v>
      </c>
      <c r="L12" s="12">
        <v>51.472456475638047</v>
      </c>
      <c r="M12" s="12">
        <v>53.705451966178899</v>
      </c>
      <c r="N12" s="12">
        <v>49.376811349197936</v>
      </c>
      <c r="O12" s="12">
        <v>47.21669550699999</v>
      </c>
      <c r="P12" s="12">
        <v>44.423897166028532</v>
      </c>
      <c r="Q12" s="12">
        <v>42.704576500856788</v>
      </c>
      <c r="R12" s="12">
        <v>24.547862347577325</v>
      </c>
      <c r="S12" s="423">
        <v>28.082962978200005</v>
      </c>
      <c r="T12" s="12">
        <f>(H12/$H$10)*100</f>
        <v>29.440898429468604</v>
      </c>
      <c r="U12" s="12">
        <f>(I12/$I$10)*100</f>
        <v>37.480860617485547</v>
      </c>
      <c r="V12" s="12">
        <f>(J12/$J$10)*100</f>
        <v>36.310284581782746</v>
      </c>
      <c r="W12" s="12">
        <f>(K12/$K$10)*100</f>
        <v>38.156139975428786</v>
      </c>
      <c r="X12" s="12">
        <f>(L12/$L$10)*100</f>
        <v>40.417923435186573</v>
      </c>
      <c r="Y12" s="12">
        <f>(M12/$M$10)*100</f>
        <v>41.575505178686115</v>
      </c>
      <c r="Z12" s="12">
        <f>(N12/$N$10)*100</f>
        <v>34.490656364525464</v>
      </c>
      <c r="AA12" s="12">
        <f>(O12/$O$10)*100</f>
        <v>31.264298580447431</v>
      </c>
      <c r="AB12" s="12">
        <f>(P12/$P$10)*100</f>
        <v>32.889798285205089</v>
      </c>
      <c r="AC12" s="12">
        <f>(Q12/$Q$10)*100</f>
        <v>28.74123241430917</v>
      </c>
      <c r="AD12" s="12">
        <f t="shared" si="5"/>
        <v>16.930417807077013</v>
      </c>
      <c r="AE12" s="12">
        <f t="shared" si="5"/>
        <v>19.368541738972457</v>
      </c>
      <c r="AF12" s="295" t="s">
        <v>15</v>
      </c>
      <c r="AH12" s="14"/>
      <c r="AI12" s="14"/>
      <c r="AJ12" s="14"/>
      <c r="AK12" s="13"/>
      <c r="AL12" s="14"/>
      <c r="AM12" s="14"/>
      <c r="AN12" s="14"/>
      <c r="AO12" s="14"/>
      <c r="AP12" s="14"/>
      <c r="AQ12" s="14"/>
      <c r="AR12" s="14"/>
    </row>
    <row r="13" spans="1:44" ht="22.5" customHeight="1">
      <c r="A13" s="10" t="s">
        <v>16</v>
      </c>
      <c r="B13" s="12"/>
      <c r="C13" s="12">
        <v>0</v>
      </c>
      <c r="D13" s="12">
        <v>0</v>
      </c>
      <c r="E13" s="12">
        <v>0</v>
      </c>
      <c r="F13" s="12">
        <v>0</v>
      </c>
      <c r="G13" s="12">
        <v>0</v>
      </c>
      <c r="H13" s="12">
        <v>0</v>
      </c>
      <c r="I13" s="12">
        <v>0</v>
      </c>
      <c r="J13" s="12">
        <v>0</v>
      </c>
      <c r="K13" s="12">
        <v>2.3340795325544512</v>
      </c>
      <c r="L13" s="12">
        <v>1.8282678227461437</v>
      </c>
      <c r="M13" s="12">
        <v>2.4800423404201255</v>
      </c>
      <c r="N13" s="12">
        <v>1.0741737564163372</v>
      </c>
      <c r="O13" s="12">
        <v>0.43230529269740253</v>
      </c>
      <c r="P13" s="12">
        <v>0.3959811523285271</v>
      </c>
      <c r="Q13" s="12">
        <v>0.21268961995324842</v>
      </c>
      <c r="R13" s="12">
        <v>0.22422526847471425</v>
      </c>
      <c r="S13" s="423">
        <v>0.22389013175083414</v>
      </c>
      <c r="T13" s="12">
        <v>0</v>
      </c>
      <c r="U13" s="12">
        <v>0</v>
      </c>
      <c r="V13" s="12">
        <v>0</v>
      </c>
      <c r="W13" s="12">
        <f>(K13/$K$10)*100</f>
        <v>1.8138179986381981</v>
      </c>
      <c r="X13" s="12">
        <f>(L13/$L$10)*100</f>
        <v>1.4356180749551628</v>
      </c>
      <c r="Y13" s="12">
        <f>(M13/$M$10)*100</f>
        <v>1.9198984347516681</v>
      </c>
      <c r="Z13" s="12">
        <f>(N13/$N$10)*100</f>
        <v>0.75033111486955462</v>
      </c>
      <c r="AA13" s="12">
        <f>(O13/$O$10)*100</f>
        <v>0.28624878559736511</v>
      </c>
      <c r="AB13" s="12">
        <f>(P13/$P$10)*100</f>
        <v>0.29316969144228372</v>
      </c>
      <c r="AC13" s="12">
        <f t="shared" ref="AC13:AC15" si="6">(Q13/$Q$10)*100</f>
        <v>0.14314535583943228</v>
      </c>
      <c r="AD13" s="12">
        <f t="shared" si="5"/>
        <v>0.15464594938775117</v>
      </c>
      <c r="AE13" s="12">
        <f t="shared" si="5"/>
        <v>0.15441480890482659</v>
      </c>
      <c r="AF13" s="297" t="s">
        <v>17</v>
      </c>
      <c r="AH13" s="14"/>
      <c r="AI13" s="14"/>
      <c r="AJ13" s="14"/>
      <c r="AK13" s="13"/>
      <c r="AL13" s="14"/>
      <c r="AM13" s="14"/>
      <c r="AN13" s="14"/>
      <c r="AO13" s="14"/>
      <c r="AP13" s="14"/>
      <c r="AQ13" s="14"/>
      <c r="AR13" s="14"/>
    </row>
    <row r="14" spans="1:44" ht="22.5" customHeight="1">
      <c r="A14" s="10" t="s">
        <v>18</v>
      </c>
      <c r="B14" s="12">
        <v>8.3012412409999996</v>
      </c>
      <c r="C14" s="12">
        <v>5.7175900621500002</v>
      </c>
      <c r="D14" s="12">
        <v>7.0996787907630008</v>
      </c>
      <c r="E14" s="12">
        <v>6.6990521868619997</v>
      </c>
      <c r="F14" s="12">
        <v>8.876155542958001</v>
      </c>
      <c r="G14" s="12">
        <v>7.1236269087170054</v>
      </c>
      <c r="H14" s="12">
        <v>4.9472398022119997</v>
      </c>
      <c r="I14" s="12">
        <v>2.5377990840052944</v>
      </c>
      <c r="J14" s="12">
        <v>1.6640466762930248</v>
      </c>
      <c r="K14" s="12">
        <v>1.5901763812155898</v>
      </c>
      <c r="L14" s="12">
        <v>0.38814185000950413</v>
      </c>
      <c r="M14" s="12">
        <v>0.18462584430785087</v>
      </c>
      <c r="N14" s="12">
        <v>0.5319048992427694</v>
      </c>
      <c r="O14" s="12">
        <v>0.45038129963149232</v>
      </c>
      <c r="P14" s="12">
        <v>0.18614795910647888</v>
      </c>
      <c r="Q14" s="12">
        <v>9.8424318844106906E-2</v>
      </c>
      <c r="R14" s="12">
        <v>8.5292200269940666E-2</v>
      </c>
      <c r="S14" s="423">
        <v>5.8484137407457989E-2</v>
      </c>
      <c r="T14" s="12">
        <f>(H14/$H$10)*100</f>
        <v>4.094175991682242</v>
      </c>
      <c r="U14" s="12">
        <f>(I14/$I$10)*100</f>
        <v>2.1148161908284404</v>
      </c>
      <c r="V14" s="12">
        <f>(J14/$J$10)*100</f>
        <v>1.2815822129176579</v>
      </c>
      <c r="W14" s="12">
        <f>(K14/$K$10)*100</f>
        <v>1.2357293318542506</v>
      </c>
      <c r="X14" s="12">
        <f>(L14/$L$10)*100</f>
        <v>0.30478218157512837</v>
      </c>
      <c r="Y14" s="12">
        <f>(M14/$M$10)*100</f>
        <v>0.14292613626963366</v>
      </c>
      <c r="Z14" s="12">
        <f>(N14/$N$10)*100</f>
        <v>0.37154584504549831</v>
      </c>
      <c r="AA14" s="12">
        <f>(O14/$O$10)*100</f>
        <v>0.29821772310689154</v>
      </c>
      <c r="AB14" s="12">
        <f>(P14/$P$10)*100</f>
        <v>0.13781701329203827</v>
      </c>
      <c r="AC14" s="12">
        <f t="shared" si="6"/>
        <v>6.6241992191675078E-2</v>
      </c>
      <c r="AD14" s="12">
        <f t="shared" si="5"/>
        <v>5.8825186723335872E-2</v>
      </c>
      <c r="AE14" s="12">
        <f t="shared" si="5"/>
        <v>4.0335930981480611E-2</v>
      </c>
      <c r="AF14" s="295" t="s">
        <v>19</v>
      </c>
      <c r="AH14" s="14"/>
      <c r="AI14" s="14"/>
      <c r="AJ14" s="14"/>
      <c r="AK14" s="14"/>
      <c r="AL14" s="14"/>
      <c r="AM14" s="14"/>
      <c r="AN14" s="14"/>
      <c r="AO14" s="14"/>
      <c r="AP14" s="14"/>
      <c r="AQ14" s="14"/>
      <c r="AR14" s="14"/>
    </row>
    <row r="15" spans="1:44" ht="22.5" customHeight="1">
      <c r="A15" s="17" t="s">
        <v>176</v>
      </c>
      <c r="B15" s="18">
        <v>21.052768879999999</v>
      </c>
      <c r="C15" s="18">
        <v>17.028739226365001</v>
      </c>
      <c r="D15" s="18">
        <v>15.312237678402001</v>
      </c>
      <c r="E15" s="18">
        <v>15.03444253384</v>
      </c>
      <c r="F15" s="18">
        <v>20.938074088570005</v>
      </c>
      <c r="G15" s="18">
        <v>19.494841118041013</v>
      </c>
      <c r="H15" s="18">
        <v>22.641856919991007</v>
      </c>
      <c r="I15" s="18">
        <v>19.094061536137332</v>
      </c>
      <c r="J15" s="18">
        <v>6.6110540835753202</v>
      </c>
      <c r="K15" s="18">
        <v>7.1364603821227925</v>
      </c>
      <c r="L15" s="18">
        <v>4.4173809339078227</v>
      </c>
      <c r="M15" s="18">
        <v>3.2161040166838455</v>
      </c>
      <c r="N15" s="18">
        <v>2.4939263026769765</v>
      </c>
      <c r="O15" s="18">
        <v>2.8254547469191089</v>
      </c>
      <c r="P15" s="18">
        <v>2.0432330535248928</v>
      </c>
      <c r="Q15" s="18">
        <v>1.6966090211673268</v>
      </c>
      <c r="R15" s="18">
        <v>1.4519744085304567</v>
      </c>
      <c r="S15" s="424">
        <v>0.45430622086149031</v>
      </c>
      <c r="T15" s="18">
        <f>(H15/$H$10)*100</f>
        <v>18.737670037236501</v>
      </c>
      <c r="U15" s="18">
        <f>(I15/$I$10)*100</f>
        <v>15.911594712047563</v>
      </c>
      <c r="V15" s="18">
        <f>(J15/$J$10)*100</f>
        <v>5.0915695111516346</v>
      </c>
      <c r="W15" s="18">
        <f>(K15/$K$10)*100</f>
        <v>5.545758020291788</v>
      </c>
      <c r="X15" s="18">
        <f>(L15/$L$10)*100</f>
        <v>3.468677747199477</v>
      </c>
      <c r="Y15" s="18">
        <f>(M15/$M$10)*100</f>
        <v>2.4897127629618923</v>
      </c>
      <c r="Z15" s="18">
        <f>(N15/$N$10)*100</f>
        <v>1.7420556887677672</v>
      </c>
      <c r="AA15" s="18">
        <f>(O15/$O$10)*100</f>
        <v>1.8708607174791707</v>
      </c>
      <c r="AB15" s="18">
        <f>(P15/$P$10)*100</f>
        <v>1.512733624628664</v>
      </c>
      <c r="AC15" s="18">
        <f t="shared" si="6"/>
        <v>1.1418596831795158</v>
      </c>
      <c r="AD15" s="18">
        <f t="shared" si="5"/>
        <v>1.0014123850596812</v>
      </c>
      <c r="AE15" s="18">
        <f t="shared" si="5"/>
        <v>0.31333050603888268</v>
      </c>
      <c r="AF15" s="298" t="s">
        <v>20</v>
      </c>
      <c r="AH15" s="14"/>
      <c r="AI15" s="14"/>
      <c r="AJ15" s="14"/>
      <c r="AK15" s="14"/>
      <c r="AL15" s="14"/>
      <c r="AM15" s="14"/>
      <c r="AN15" s="14"/>
      <c r="AO15" s="14"/>
      <c r="AP15" s="14"/>
      <c r="AQ15" s="14"/>
      <c r="AR15" s="14"/>
    </row>
    <row r="16" spans="1:44" ht="22.5" customHeight="1">
      <c r="A16" s="19" t="s">
        <v>21</v>
      </c>
      <c r="B16" s="19"/>
      <c r="C16" s="19"/>
      <c r="D16" s="19"/>
      <c r="E16" s="19"/>
      <c r="F16" s="19"/>
      <c r="G16" s="19"/>
      <c r="H16" s="19"/>
      <c r="I16" s="19"/>
      <c r="J16" s="19"/>
      <c r="K16" s="19"/>
      <c r="L16" s="19"/>
      <c r="AF16" s="20" t="s">
        <v>22</v>
      </c>
    </row>
    <row r="17" spans="1:42" ht="25.5" customHeight="1">
      <c r="A17" s="357" t="s">
        <v>23</v>
      </c>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21"/>
      <c r="Z17" s="21"/>
      <c r="AA17" s="21"/>
      <c r="AB17" s="21"/>
      <c r="AC17" s="21"/>
      <c r="AD17" s="21"/>
      <c r="AE17" s="21"/>
      <c r="AF17" s="20" t="s">
        <v>177</v>
      </c>
    </row>
    <row r="18" spans="1:42" s="23" customFormat="1" ht="14.25" customHeight="1">
      <c r="A18" s="24" t="s">
        <v>178</v>
      </c>
      <c r="Y18" s="22"/>
      <c r="Z18" s="22"/>
      <c r="AA18" s="22"/>
      <c r="AB18" s="22"/>
      <c r="AC18" s="22"/>
      <c r="AD18" s="22"/>
      <c r="AE18" s="22"/>
      <c r="AF18" s="20"/>
      <c r="AI18" s="22"/>
      <c r="AJ18" s="22"/>
      <c r="AL18" s="2"/>
      <c r="AM18" s="2"/>
      <c r="AN18" s="2"/>
      <c r="AO18" s="2"/>
      <c r="AP18" s="2"/>
    </row>
    <row r="19" spans="1:42" s="23" customFormat="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I19" s="22"/>
      <c r="AJ19" s="22"/>
      <c r="AL19" s="2"/>
      <c r="AM19" s="2"/>
      <c r="AN19" s="2"/>
      <c r="AO19" s="2"/>
      <c r="AP19" s="2"/>
    </row>
    <row r="20" spans="1:42" s="23" customFormat="1">
      <c r="A20" s="24"/>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I20" s="22"/>
      <c r="AJ20" s="22"/>
      <c r="AL20" s="2"/>
      <c r="AM20" s="2"/>
      <c r="AN20" s="2"/>
      <c r="AO20" s="2"/>
      <c r="AP20" s="2"/>
    </row>
    <row r="21" spans="1:42" s="23" customFormat="1" ht="12.75">
      <c r="B21" s="282"/>
      <c r="C21" s="282"/>
      <c r="D21" s="282"/>
      <c r="E21" s="282"/>
      <c r="F21" s="2"/>
      <c r="G21" s="12"/>
      <c r="H21" s="12"/>
      <c r="I21" s="12"/>
      <c r="J21" s="12"/>
      <c r="K21" s="12"/>
      <c r="L21" s="12"/>
      <c r="T21" s="12"/>
      <c r="U21" s="12"/>
      <c r="V21" s="12"/>
      <c r="W21" s="12"/>
      <c r="X21" s="12"/>
      <c r="Y21" s="12"/>
      <c r="Z21" s="12"/>
      <c r="AA21" s="12"/>
      <c r="AB21" s="12"/>
      <c r="AC21" s="12"/>
      <c r="AD21" s="12"/>
      <c r="AE21" s="12"/>
      <c r="AF21" s="2"/>
      <c r="AG21" s="2"/>
      <c r="AH21" s="2"/>
      <c r="AI21" s="2"/>
      <c r="AJ21" s="2"/>
      <c r="AK21" s="2"/>
      <c r="AL21" s="2"/>
      <c r="AM21" s="2"/>
      <c r="AN21" s="2"/>
      <c r="AO21" s="2"/>
      <c r="AP21" s="2"/>
    </row>
    <row r="22" spans="1:42" ht="12.75">
      <c r="A22" s="25"/>
      <c r="B22" s="2"/>
      <c r="D22" s="2"/>
      <c r="E22" s="2"/>
      <c r="F22" s="2"/>
      <c r="G22" s="12"/>
      <c r="H22" s="12"/>
      <c r="I22" s="12"/>
      <c r="J22" s="12"/>
      <c r="K22" s="12"/>
      <c r="L22" s="12"/>
      <c r="M22" s="23"/>
      <c r="N22" s="23"/>
      <c r="O22" s="23"/>
      <c r="P22" s="23"/>
      <c r="Q22" s="23"/>
      <c r="R22" s="23"/>
      <c r="S22" s="23"/>
      <c r="T22" s="12"/>
      <c r="U22" s="12"/>
      <c r="V22" s="12"/>
      <c r="W22" s="12"/>
      <c r="X22" s="317"/>
      <c r="Y22" s="12"/>
      <c r="Z22" s="12"/>
      <c r="AA22" s="12"/>
      <c r="AB22" s="12"/>
      <c r="AC22" s="12"/>
      <c r="AD22" s="12"/>
      <c r="AE22" s="12"/>
      <c r="AF22" s="2"/>
      <c r="AG22" s="2"/>
      <c r="AH22" s="2"/>
      <c r="AI22" s="2"/>
      <c r="AJ22" s="2"/>
      <c r="AK22" s="2"/>
      <c r="AL22" s="2"/>
      <c r="AM22" s="2"/>
      <c r="AN22" s="2"/>
      <c r="AO22" s="2"/>
      <c r="AP22" s="2"/>
    </row>
    <row r="23" spans="1:42" ht="12.75">
      <c r="A23" s="2"/>
      <c r="B23" s="2"/>
      <c r="C23" s="2"/>
      <c r="D23" s="2"/>
      <c r="E23" s="2"/>
      <c r="F23" s="2"/>
      <c r="G23" s="12"/>
      <c r="H23" s="12"/>
      <c r="I23" s="12"/>
      <c r="J23" s="12"/>
      <c r="K23" s="12"/>
      <c r="L23" s="12"/>
      <c r="M23" s="23"/>
      <c r="N23" s="23"/>
      <c r="O23" s="23"/>
      <c r="P23" s="23"/>
      <c r="Q23" s="23"/>
      <c r="R23" s="23"/>
      <c r="S23" s="23"/>
      <c r="T23" s="12"/>
      <c r="U23" s="12"/>
      <c r="V23" s="12"/>
      <c r="W23" s="12"/>
      <c r="X23" s="317"/>
      <c r="Y23" s="12"/>
      <c r="Z23" s="12"/>
      <c r="AA23" s="12"/>
      <c r="AB23" s="12"/>
      <c r="AC23" s="12"/>
      <c r="AD23" s="12"/>
      <c r="AE23" s="12"/>
      <c r="AF23" s="2"/>
      <c r="AG23" s="2"/>
      <c r="AH23" s="2"/>
      <c r="AI23" s="2"/>
      <c r="AJ23" s="2"/>
      <c r="AK23" s="2"/>
      <c r="AL23" s="2"/>
      <c r="AM23" s="2"/>
      <c r="AN23" s="2"/>
      <c r="AO23" s="2"/>
      <c r="AP23" s="2"/>
    </row>
    <row r="24" spans="1:42" ht="12.75">
      <c r="A24" s="2"/>
      <c r="B24" s="2"/>
      <c r="C24" s="2"/>
      <c r="D24" s="2"/>
      <c r="E24" s="2"/>
      <c r="F24" s="2"/>
      <c r="G24" s="16"/>
      <c r="H24" s="16"/>
      <c r="I24" s="16"/>
      <c r="J24" s="16"/>
      <c r="K24" s="16"/>
      <c r="L24" s="16"/>
      <c r="M24" s="23"/>
      <c r="N24" s="23"/>
      <c r="O24" s="23"/>
      <c r="P24" s="23"/>
      <c r="T24" s="16"/>
      <c r="U24" s="12"/>
      <c r="V24" s="16"/>
      <c r="W24" s="16"/>
      <c r="X24" s="317"/>
      <c r="Y24" s="16"/>
      <c r="Z24" s="16"/>
      <c r="AA24" s="16"/>
      <c r="AB24" s="16"/>
      <c r="AC24" s="16"/>
      <c r="AD24" s="16"/>
      <c r="AE24" s="16"/>
      <c r="AF24" s="2"/>
      <c r="AG24" s="2"/>
      <c r="AH24" s="2"/>
      <c r="AI24" s="2"/>
      <c r="AJ24" s="2"/>
      <c r="AK24" s="2"/>
      <c r="AL24" s="2"/>
      <c r="AM24" s="2"/>
      <c r="AN24" s="2"/>
      <c r="AO24" s="2"/>
      <c r="AP24" s="2"/>
    </row>
    <row r="25" spans="1:42" ht="12.75">
      <c r="A25" s="2"/>
      <c r="B25" s="2"/>
      <c r="C25" s="2"/>
      <c r="D25" s="2"/>
      <c r="E25" s="2"/>
      <c r="F25" s="2"/>
      <c r="G25" s="12"/>
      <c r="H25" s="12"/>
      <c r="I25" s="12"/>
      <c r="J25" s="12"/>
      <c r="K25" s="12"/>
      <c r="L25" s="12"/>
      <c r="M25" s="23"/>
      <c r="N25" s="23"/>
      <c r="O25" s="23"/>
      <c r="P25" s="23"/>
      <c r="Q25" s="23"/>
      <c r="R25" s="23"/>
      <c r="S25" s="23"/>
      <c r="T25" s="12"/>
      <c r="U25" s="12"/>
      <c r="V25" s="12"/>
      <c r="W25" s="12"/>
      <c r="X25" s="317"/>
      <c r="Y25" s="12"/>
      <c r="Z25" s="12"/>
      <c r="AA25" s="12"/>
      <c r="AB25" s="12"/>
      <c r="AC25" s="12"/>
      <c r="AD25" s="12"/>
      <c r="AE25" s="12"/>
      <c r="AF25" s="2"/>
      <c r="AG25" s="2"/>
      <c r="AH25" s="2"/>
      <c r="AI25" s="2"/>
      <c r="AJ25" s="2"/>
      <c r="AK25" s="2"/>
      <c r="AL25" s="2"/>
      <c r="AM25" s="2"/>
      <c r="AN25" s="2"/>
      <c r="AO25" s="2"/>
      <c r="AP25" s="2"/>
    </row>
    <row r="26" spans="1:42" ht="12.75">
      <c r="A26" s="2"/>
      <c r="B26" s="2"/>
      <c r="C26" s="2"/>
      <c r="D26" s="2"/>
      <c r="E26" s="2"/>
      <c r="F26" s="2"/>
      <c r="G26" s="12"/>
      <c r="H26" s="12"/>
      <c r="I26" s="12"/>
      <c r="J26" s="12"/>
      <c r="K26" s="12"/>
      <c r="L26" s="12"/>
      <c r="M26" s="23"/>
      <c r="N26" s="23"/>
      <c r="O26" s="23"/>
      <c r="P26" s="23"/>
      <c r="Q26" s="23"/>
      <c r="R26" s="23"/>
      <c r="S26" s="23"/>
      <c r="T26" s="12"/>
      <c r="U26" s="12"/>
      <c r="V26" s="12"/>
      <c r="W26" s="12"/>
      <c r="X26" s="317"/>
      <c r="Y26" s="12"/>
      <c r="Z26" s="12"/>
      <c r="AA26" s="12"/>
      <c r="AB26" s="12"/>
      <c r="AC26" s="12"/>
      <c r="AD26" s="12"/>
      <c r="AE26" s="12"/>
      <c r="AF26" s="2"/>
      <c r="AG26" s="2"/>
      <c r="AH26" s="2"/>
      <c r="AI26" s="2"/>
      <c r="AJ26" s="2"/>
      <c r="AK26" s="2"/>
      <c r="AL26" s="2"/>
      <c r="AM26" s="2"/>
      <c r="AN26" s="2"/>
      <c r="AO26" s="2"/>
      <c r="AP26" s="2"/>
    </row>
    <row r="27" spans="1:42" ht="12.75">
      <c r="A27" s="2"/>
      <c r="B27" s="2"/>
      <c r="C27" s="2"/>
      <c r="D27" s="2"/>
      <c r="E27" s="2"/>
      <c r="F27" s="2"/>
      <c r="G27" s="12"/>
      <c r="H27" s="12"/>
      <c r="I27" s="12"/>
      <c r="J27" s="12"/>
      <c r="K27" s="12"/>
      <c r="L27" s="12"/>
      <c r="M27" s="23"/>
      <c r="N27" s="23"/>
      <c r="O27" s="23"/>
      <c r="P27" s="23"/>
      <c r="Q27" s="23"/>
      <c r="R27" s="23"/>
      <c r="S27" s="23"/>
      <c r="T27" s="12"/>
      <c r="U27" s="12"/>
      <c r="V27" s="12"/>
      <c r="W27" s="12"/>
      <c r="X27" s="317"/>
      <c r="Y27" s="12"/>
      <c r="Z27" s="12"/>
      <c r="AA27" s="12"/>
      <c r="AB27" s="12"/>
      <c r="AC27" s="12"/>
      <c r="AD27" s="12"/>
      <c r="AE27" s="12"/>
      <c r="AF27" s="2"/>
      <c r="AG27" s="2"/>
      <c r="AH27" s="2"/>
      <c r="AI27" s="2"/>
      <c r="AJ27" s="2"/>
      <c r="AK27" s="2"/>
      <c r="AL27" s="2"/>
      <c r="AM27" s="2"/>
      <c r="AN27" s="2"/>
      <c r="AO27" s="2"/>
      <c r="AP27" s="2"/>
    </row>
    <row r="28" spans="1:42" ht="12.75">
      <c r="A28" s="2"/>
      <c r="B28" s="2"/>
      <c r="C28" s="2"/>
      <c r="D28" s="2"/>
      <c r="E28" s="2"/>
      <c r="F28" s="2"/>
      <c r="G28" s="12"/>
      <c r="H28" s="12"/>
      <c r="I28" s="12"/>
      <c r="J28" s="12"/>
      <c r="K28" s="12"/>
      <c r="L28" s="12"/>
      <c r="M28" s="23"/>
      <c r="N28" s="23"/>
      <c r="O28" s="23"/>
      <c r="P28" s="23"/>
      <c r="Q28" s="23"/>
      <c r="R28" s="23"/>
      <c r="S28" s="23"/>
      <c r="T28" s="12"/>
      <c r="U28" s="12"/>
      <c r="V28" s="12"/>
      <c r="W28" s="12"/>
      <c r="X28" s="317"/>
      <c r="Y28" s="12"/>
      <c r="Z28" s="12"/>
      <c r="AA28" s="12"/>
      <c r="AB28" s="12"/>
      <c r="AC28" s="12"/>
      <c r="AD28" s="12"/>
      <c r="AE28" s="12"/>
      <c r="AF28" s="2"/>
      <c r="AG28" s="2"/>
      <c r="AH28" s="2"/>
      <c r="AI28" s="2"/>
      <c r="AJ28" s="2"/>
      <c r="AK28" s="2"/>
      <c r="AL28" s="2"/>
      <c r="AM28" s="2"/>
      <c r="AN28" s="2"/>
      <c r="AO28" s="2"/>
      <c r="AP28" s="2"/>
    </row>
    <row r="29" spans="1:42" ht="12.75">
      <c r="A29" s="2"/>
      <c r="B29" s="2"/>
      <c r="C29" s="2"/>
      <c r="D29" s="2"/>
      <c r="E29" s="2"/>
      <c r="F29" s="2"/>
      <c r="G29" s="12"/>
      <c r="H29" s="12"/>
      <c r="I29" s="12"/>
      <c r="J29" s="12"/>
      <c r="K29" s="12"/>
      <c r="L29" s="12"/>
      <c r="M29" s="23"/>
      <c r="N29" s="23"/>
      <c r="O29" s="23"/>
      <c r="P29" s="23"/>
      <c r="Q29" s="23"/>
      <c r="R29" s="23"/>
      <c r="S29" s="23"/>
      <c r="T29" s="12"/>
      <c r="U29" s="12"/>
      <c r="V29" s="12"/>
      <c r="W29" s="12"/>
      <c r="X29" s="317"/>
      <c r="Y29" s="12"/>
      <c r="Z29" s="12"/>
      <c r="AA29" s="12"/>
      <c r="AB29" s="12"/>
      <c r="AC29" s="12"/>
      <c r="AD29" s="12"/>
      <c r="AE29" s="12"/>
      <c r="AF29" s="2"/>
      <c r="AG29" s="2"/>
      <c r="AH29" s="2"/>
      <c r="AI29" s="2"/>
      <c r="AJ29" s="2"/>
      <c r="AK29" s="2"/>
      <c r="AL29" s="2"/>
      <c r="AM29" s="2"/>
      <c r="AN29" s="2"/>
      <c r="AO29" s="2"/>
      <c r="AP29" s="2"/>
    </row>
    <row r="30" spans="1:42" ht="12.75">
      <c r="A30" s="2"/>
      <c r="B30" s="2"/>
      <c r="C30" s="2"/>
      <c r="D30" s="2"/>
      <c r="E30" s="2"/>
      <c r="F30" s="2"/>
      <c r="G30" s="12"/>
      <c r="H30" s="12"/>
      <c r="I30" s="12"/>
      <c r="J30" s="12"/>
      <c r="K30" s="12"/>
      <c r="L30" s="12"/>
      <c r="M30" s="23"/>
      <c r="N30" s="23"/>
      <c r="O30" s="23"/>
      <c r="P30" s="23"/>
      <c r="Q30" s="23"/>
      <c r="R30" s="23"/>
      <c r="S30" s="23"/>
      <c r="T30" s="12"/>
      <c r="U30" s="12"/>
      <c r="V30" s="12"/>
      <c r="W30" s="12"/>
      <c r="X30" s="317"/>
      <c r="Y30" s="12"/>
      <c r="Z30" s="12"/>
      <c r="AA30" s="12"/>
      <c r="AB30" s="12"/>
      <c r="AC30" s="12"/>
      <c r="AD30" s="12"/>
      <c r="AE30" s="12"/>
      <c r="AF30" s="2"/>
      <c r="AG30" s="2"/>
      <c r="AH30" s="2"/>
      <c r="AI30" s="2"/>
      <c r="AJ30" s="2"/>
      <c r="AK30" s="2"/>
      <c r="AL30" s="2"/>
      <c r="AM30" s="2"/>
      <c r="AN30" s="2"/>
      <c r="AO30" s="2"/>
      <c r="AP30" s="2"/>
    </row>
    <row r="31" spans="1:42" ht="12.75">
      <c r="A31" s="2"/>
      <c r="B31" s="2"/>
      <c r="C31" s="2"/>
      <c r="D31" s="2"/>
      <c r="E31" s="2"/>
      <c r="F31" s="2"/>
      <c r="G31" s="2"/>
      <c r="H31" s="2"/>
      <c r="I31" s="2"/>
      <c r="J31" s="2"/>
      <c r="K31" s="2"/>
      <c r="L31" s="2"/>
      <c r="M31" s="23"/>
      <c r="N31" s="23"/>
      <c r="O31" s="23"/>
      <c r="P31" s="23"/>
      <c r="Q31" s="23"/>
      <c r="R31" s="23"/>
      <c r="S31" s="23"/>
      <c r="T31" s="2"/>
      <c r="U31" s="2"/>
      <c r="V31" s="2"/>
      <c r="W31" s="2"/>
      <c r="X31" s="317"/>
      <c r="Y31" s="2"/>
      <c r="Z31" s="2"/>
      <c r="AA31" s="2"/>
      <c r="AB31" s="2"/>
      <c r="AC31" s="2"/>
      <c r="AD31" s="2"/>
      <c r="AE31" s="2"/>
      <c r="AF31" s="2"/>
      <c r="AG31" s="2"/>
      <c r="AH31" s="2"/>
      <c r="AI31" s="2"/>
      <c r="AJ31" s="2"/>
      <c r="AK31" s="2"/>
      <c r="AL31" s="2"/>
      <c r="AM31" s="2"/>
      <c r="AN31" s="2"/>
      <c r="AO31" s="2"/>
      <c r="AP31" s="2"/>
    </row>
    <row r="32" spans="1:42" ht="12.75">
      <c r="A32" s="2"/>
      <c r="B32" s="2"/>
      <c r="C32" s="2"/>
      <c r="D32" s="2"/>
      <c r="E32" s="2"/>
      <c r="F32" s="2"/>
      <c r="G32" s="2"/>
      <c r="H32" s="2"/>
      <c r="I32" s="2"/>
      <c r="J32" s="2"/>
      <c r="K32" s="2"/>
      <c r="L32" s="2"/>
      <c r="M32" s="2"/>
      <c r="N32" s="2"/>
      <c r="O32" s="2"/>
      <c r="P32" s="2"/>
      <c r="Q32" s="2"/>
      <c r="R32" s="2"/>
      <c r="S32" s="2"/>
      <c r="T32" s="2"/>
      <c r="U32" s="2"/>
      <c r="V32" s="2"/>
      <c r="W32" s="2"/>
      <c r="X32" s="317"/>
      <c r="Y32" s="2"/>
      <c r="Z32" s="2"/>
      <c r="AA32" s="2"/>
      <c r="AB32" s="2"/>
      <c r="AC32" s="2"/>
      <c r="AD32" s="2"/>
      <c r="AE32" s="2"/>
      <c r="AF32" s="2"/>
      <c r="AG32" s="2"/>
      <c r="AH32" s="2"/>
      <c r="AI32" s="2"/>
      <c r="AJ32" s="2"/>
      <c r="AK32" s="2"/>
      <c r="AL32" s="2"/>
      <c r="AM32" s="2"/>
      <c r="AN32" s="2"/>
      <c r="AO32" s="2"/>
      <c r="AP32" s="2"/>
    </row>
    <row r="33" spans="1:42" ht="12.75">
      <c r="A33" s="2"/>
      <c r="B33" s="2"/>
      <c r="C33" s="2"/>
      <c r="D33" s="2"/>
      <c r="E33" s="2"/>
      <c r="F33" s="2"/>
      <c r="G33" s="2"/>
      <c r="H33" s="2"/>
      <c r="I33" s="2"/>
      <c r="J33" s="2"/>
      <c r="K33" s="2"/>
      <c r="L33" s="2"/>
      <c r="M33" s="2"/>
      <c r="N33" s="2"/>
      <c r="O33" s="2"/>
      <c r="P33" s="2"/>
      <c r="Q33" s="2"/>
      <c r="R33" s="2"/>
      <c r="S33" s="2"/>
      <c r="T33" s="2"/>
      <c r="U33" s="2"/>
      <c r="V33" s="2"/>
      <c r="W33" s="2"/>
      <c r="X33" s="317"/>
      <c r="Y33" s="2"/>
      <c r="Z33" s="2"/>
      <c r="AA33" s="2"/>
      <c r="AB33" s="2"/>
      <c r="AC33" s="2"/>
      <c r="AD33" s="2"/>
      <c r="AE33" s="2"/>
      <c r="AF33" s="2"/>
      <c r="AG33" s="2"/>
      <c r="AH33" s="2"/>
      <c r="AI33" s="2"/>
      <c r="AJ33" s="2"/>
      <c r="AK33" s="2"/>
      <c r="AL33" s="2"/>
      <c r="AM33" s="2"/>
      <c r="AN33" s="2"/>
      <c r="AO33" s="2"/>
      <c r="AP33" s="2"/>
    </row>
    <row r="34" spans="1:42" ht="12.75">
      <c r="A34" s="2"/>
      <c r="B34" s="2"/>
      <c r="C34" s="2"/>
      <c r="D34" s="2"/>
      <c r="E34" s="2"/>
      <c r="F34" s="2"/>
      <c r="G34" s="2"/>
      <c r="H34" s="2"/>
      <c r="I34" s="2"/>
      <c r="J34" s="2"/>
      <c r="K34" s="2"/>
      <c r="L34" s="2"/>
      <c r="M34" s="2"/>
      <c r="N34" s="2"/>
      <c r="O34" s="2"/>
      <c r="P34" s="2"/>
      <c r="Q34" s="2"/>
      <c r="R34" s="2"/>
      <c r="S34" s="2"/>
      <c r="T34" s="2"/>
      <c r="U34" s="2"/>
      <c r="V34" s="2"/>
      <c r="W34" s="2"/>
      <c r="X34" s="317"/>
      <c r="Y34" s="2"/>
      <c r="Z34" s="2"/>
      <c r="AA34" s="2"/>
      <c r="AB34" s="2"/>
      <c r="AC34" s="2"/>
      <c r="AD34" s="2"/>
      <c r="AE34" s="2"/>
      <c r="AF34" s="2"/>
      <c r="AG34" s="2"/>
      <c r="AH34" s="2"/>
      <c r="AI34" s="2"/>
      <c r="AJ34" s="2"/>
      <c r="AK34" s="2"/>
      <c r="AL34" s="2"/>
      <c r="AM34" s="2"/>
      <c r="AN34" s="2"/>
      <c r="AO34" s="2"/>
      <c r="AP34" s="2"/>
    </row>
    <row r="35" spans="1:42" ht="12.75">
      <c r="A35" s="2"/>
      <c r="B35" s="2"/>
      <c r="C35" s="2"/>
      <c r="D35" s="2"/>
      <c r="E35" s="2"/>
      <c r="F35" s="2"/>
      <c r="G35" s="2"/>
      <c r="H35" s="2"/>
      <c r="I35" s="2"/>
      <c r="J35" s="2"/>
      <c r="K35" s="2"/>
      <c r="L35" s="2"/>
      <c r="M35" s="2"/>
      <c r="N35" s="2"/>
      <c r="O35" s="2"/>
      <c r="P35" s="2"/>
      <c r="Q35" s="2"/>
      <c r="R35" s="2"/>
      <c r="S35" s="2"/>
      <c r="X35" s="317"/>
      <c r="AF35" s="2"/>
      <c r="AG35" s="2"/>
      <c r="AH35" s="2"/>
      <c r="AI35" s="2"/>
      <c r="AJ35" s="2"/>
      <c r="AK35" s="2"/>
      <c r="AL35" s="2"/>
      <c r="AM35" s="2"/>
      <c r="AN35" s="2"/>
      <c r="AO35" s="2"/>
      <c r="AP35" s="2"/>
    </row>
    <row r="36" spans="1:42" ht="12.75">
      <c r="B36" s="2"/>
      <c r="C36" s="2"/>
      <c r="D36" s="2"/>
      <c r="E36" s="2"/>
      <c r="F36" s="2"/>
      <c r="G36" s="2"/>
      <c r="H36" s="2"/>
      <c r="I36" s="2"/>
      <c r="J36" s="2"/>
      <c r="K36" s="2"/>
      <c r="L36" s="2"/>
      <c r="M36" s="2"/>
      <c r="N36" s="2"/>
      <c r="O36" s="2"/>
      <c r="P36" s="2"/>
      <c r="Q36" s="2"/>
      <c r="R36" s="2"/>
      <c r="S36" s="2"/>
      <c r="X36" s="317"/>
      <c r="AG36" s="2"/>
      <c r="AH36" s="2"/>
      <c r="AI36" s="2"/>
      <c r="AJ36" s="2"/>
      <c r="AK36" s="2"/>
      <c r="AL36" s="2"/>
      <c r="AM36" s="2"/>
      <c r="AN36" s="2"/>
      <c r="AO36" s="2"/>
      <c r="AP36" s="2"/>
    </row>
  </sheetData>
  <mergeCells count="9">
    <mergeCell ref="A17:X17"/>
    <mergeCell ref="A1:AG1"/>
    <mergeCell ref="A2:AF2"/>
    <mergeCell ref="A3:AF3"/>
    <mergeCell ref="A4:AF4"/>
    <mergeCell ref="H5:S5"/>
    <mergeCell ref="H6:S6"/>
    <mergeCell ref="T5:AE5"/>
    <mergeCell ref="T6:AE6"/>
  </mergeCells>
  <pageMargins left="0.7" right="0.7" top="0.75" bottom="0.75" header="0.3" footer="0.3"/>
  <pageSetup scale="41" orientation="portrait" horizontalDpi="4294967295" verticalDpi="4294967295" r:id="rId1"/>
  <ignoredErrors>
    <ignoredError sqref="H9:O15 T13:Y15 T8:W12 Y9:Y12 Y8 P9:R10 S9:S10 Z9:AA12 Z13:AA15 Z8:AE8 AB13:AE15 AB9:AE12" unlockedFormula="1"/>
    <ignoredError sqref="X8:X12" formula="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67"/>
  <sheetViews>
    <sheetView zoomScale="89" zoomScaleNormal="89" workbookViewId="0">
      <selection activeCell="P5" sqref="P5:W5"/>
    </sheetView>
  </sheetViews>
  <sheetFormatPr defaultColWidth="8.85546875" defaultRowHeight="12.75"/>
  <cols>
    <col min="1" max="1" width="7.85546875" style="14" customWidth="1"/>
    <col min="2" max="7" width="7.7109375" style="14" hidden="1" customWidth="1"/>
    <col min="8" max="10" width="9.28515625" style="14" hidden="1" customWidth="1"/>
    <col min="11" max="15" width="9.28515625" style="14" customWidth="1"/>
    <col min="16" max="16" width="8.28515625" style="14" hidden="1" customWidth="1"/>
    <col min="17" max="17" width="6.5703125" style="14" hidden="1" customWidth="1"/>
    <col min="18" max="18" width="10" style="14" hidden="1" customWidth="1"/>
    <col min="19" max="23" width="10" style="14" customWidth="1"/>
    <col min="24" max="24" width="9.28515625" style="14" hidden="1" customWidth="1"/>
    <col min="25" max="25" width="2.5703125" style="14" hidden="1" customWidth="1"/>
    <col min="26" max="26" width="9.28515625" style="14" hidden="1" customWidth="1"/>
    <col min="27" max="29" width="9.28515625" style="14" customWidth="1"/>
    <col min="30" max="30" width="10.42578125" style="14" customWidth="1"/>
    <col min="31" max="31" width="8.85546875" style="14"/>
    <col min="32" max="32" width="19.7109375" style="14" customWidth="1"/>
    <col min="33" max="34" width="10.140625" style="14" bestFit="1" customWidth="1"/>
    <col min="35" max="16384" width="8.85546875" style="14"/>
  </cols>
  <sheetData>
    <row r="1" spans="1:49" s="26" customFormat="1" ht="19.5">
      <c r="A1" s="375" t="s">
        <v>194</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1"/>
      <c r="AH1" s="1"/>
      <c r="AI1" s="1"/>
      <c r="AJ1" s="1"/>
      <c r="AK1" s="1"/>
      <c r="AL1" s="1"/>
      <c r="AM1" s="1"/>
      <c r="AN1" s="1"/>
      <c r="AO1" s="1"/>
      <c r="AP1" s="1"/>
      <c r="AQ1" s="1"/>
      <c r="AR1" s="1"/>
      <c r="AS1" s="1"/>
      <c r="AT1" s="1"/>
      <c r="AU1" s="1"/>
      <c r="AV1" s="1"/>
      <c r="AW1" s="1"/>
    </row>
    <row r="2" spans="1:49" s="27" customFormat="1">
      <c r="A2" s="376" t="s">
        <v>195</v>
      </c>
      <c r="B2" s="376"/>
      <c r="C2" s="376"/>
      <c r="D2" s="376"/>
      <c r="E2" s="376"/>
      <c r="F2" s="376"/>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23"/>
      <c r="AH2" s="23"/>
      <c r="AI2" s="23"/>
      <c r="AJ2" s="23"/>
      <c r="AK2" s="23"/>
      <c r="AL2" s="23"/>
      <c r="AM2" s="23"/>
      <c r="AN2" s="23"/>
      <c r="AO2" s="23"/>
      <c r="AP2" s="23"/>
      <c r="AQ2" s="23"/>
      <c r="AR2" s="23"/>
      <c r="AS2" s="23"/>
      <c r="AT2" s="23"/>
      <c r="AU2" s="23"/>
      <c r="AV2" s="23"/>
      <c r="AW2" s="23"/>
    </row>
    <row r="3" spans="1:49" s="329" customFormat="1" ht="15.75">
      <c r="A3" s="326" t="s">
        <v>0</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8"/>
      <c r="AH3" s="328"/>
      <c r="AI3" s="328"/>
      <c r="AJ3" s="328"/>
      <c r="AK3" s="328"/>
      <c r="AL3" s="328"/>
      <c r="AM3" s="328"/>
      <c r="AN3" s="328"/>
      <c r="AO3" s="328"/>
      <c r="AP3" s="328"/>
      <c r="AQ3" s="328"/>
      <c r="AR3" s="328"/>
      <c r="AS3" s="328"/>
      <c r="AT3" s="328"/>
      <c r="AU3" s="328"/>
      <c r="AV3" s="328"/>
      <c r="AW3" s="328"/>
    </row>
    <row r="4" spans="1:49" s="27" customFormat="1" ht="12">
      <c r="A4" s="29" t="s">
        <v>1</v>
      </c>
      <c r="B4" s="30"/>
      <c r="C4" s="30"/>
      <c r="D4" s="30"/>
      <c r="E4" s="30"/>
      <c r="F4" s="30"/>
      <c r="G4" s="30"/>
      <c r="H4" s="30"/>
      <c r="I4" s="30"/>
      <c r="J4" s="30"/>
      <c r="K4" s="30"/>
      <c r="L4" s="30"/>
      <c r="M4" s="30"/>
      <c r="N4" s="30"/>
      <c r="O4" s="30"/>
      <c r="P4" s="319"/>
      <c r="Q4" s="30"/>
      <c r="R4" s="30"/>
      <c r="S4" s="30"/>
      <c r="T4" s="30"/>
      <c r="U4" s="30"/>
      <c r="V4" s="320"/>
      <c r="W4" s="30"/>
      <c r="X4" s="30"/>
      <c r="Y4" s="30"/>
      <c r="Z4" s="30"/>
      <c r="AA4" s="30"/>
      <c r="AB4" s="30"/>
      <c r="AC4" s="30"/>
      <c r="AD4" s="30"/>
      <c r="AE4" s="30"/>
      <c r="AF4" s="30"/>
      <c r="AG4" s="23"/>
      <c r="AH4" s="23"/>
      <c r="AI4" s="23"/>
      <c r="AJ4" s="23"/>
      <c r="AK4" s="23"/>
      <c r="AL4" s="23"/>
      <c r="AM4" s="23"/>
      <c r="AN4" s="23"/>
      <c r="AO4" s="23"/>
      <c r="AP4" s="23"/>
      <c r="AQ4" s="23"/>
      <c r="AR4" s="23"/>
      <c r="AS4" s="23"/>
      <c r="AT4" s="23"/>
      <c r="AU4" s="23"/>
      <c r="AV4" s="23"/>
      <c r="AW4" s="23"/>
    </row>
    <row r="5" spans="1:49" s="27" customFormat="1" ht="17.25" customHeight="1">
      <c r="A5" s="372" t="s">
        <v>24</v>
      </c>
      <c r="B5" s="31"/>
      <c r="C5" s="383" t="s">
        <v>25</v>
      </c>
      <c r="D5" s="383"/>
      <c r="E5" s="383"/>
      <c r="F5" s="383"/>
      <c r="G5" s="383"/>
      <c r="H5" s="383"/>
      <c r="I5" s="383"/>
      <c r="J5" s="383"/>
      <c r="K5" s="383"/>
      <c r="L5" s="383"/>
      <c r="M5" s="383"/>
      <c r="N5" s="383"/>
      <c r="O5" s="384"/>
      <c r="P5" s="380" t="s">
        <v>3</v>
      </c>
      <c r="Q5" s="381"/>
      <c r="R5" s="381"/>
      <c r="S5" s="381"/>
      <c r="T5" s="381"/>
      <c r="U5" s="381"/>
      <c r="V5" s="381"/>
      <c r="W5" s="387"/>
      <c r="X5" s="380" t="s">
        <v>26</v>
      </c>
      <c r="Y5" s="381"/>
      <c r="Z5" s="381"/>
      <c r="AA5" s="381"/>
      <c r="AB5" s="381"/>
      <c r="AC5" s="381"/>
      <c r="AD5" s="381"/>
      <c r="AE5" s="381"/>
      <c r="AF5" s="377" t="s">
        <v>27</v>
      </c>
      <c r="AG5" s="23"/>
      <c r="AH5" s="23"/>
      <c r="AI5" s="23"/>
      <c r="AJ5" s="23"/>
      <c r="AK5" s="23"/>
      <c r="AL5" s="23"/>
      <c r="AM5" s="23"/>
      <c r="AN5" s="23"/>
      <c r="AO5" s="23"/>
      <c r="AP5" s="23"/>
      <c r="AQ5" s="23"/>
      <c r="AR5" s="23"/>
      <c r="AS5" s="23"/>
      <c r="AT5" s="23"/>
      <c r="AU5" s="23"/>
      <c r="AV5" s="23"/>
      <c r="AW5" s="23"/>
    </row>
    <row r="6" spans="1:49" s="34" customFormat="1" ht="16.5" customHeight="1">
      <c r="A6" s="373"/>
      <c r="B6" s="32"/>
      <c r="C6" s="430" t="s">
        <v>28</v>
      </c>
      <c r="D6" s="430"/>
      <c r="E6" s="430"/>
      <c r="F6" s="430"/>
      <c r="G6" s="430"/>
      <c r="H6" s="430"/>
      <c r="I6" s="430"/>
      <c r="J6" s="430"/>
      <c r="K6" s="430"/>
      <c r="L6" s="430"/>
      <c r="M6" s="430"/>
      <c r="N6" s="430"/>
      <c r="O6" s="386"/>
      <c r="P6" s="382" t="s">
        <v>6</v>
      </c>
      <c r="Q6" s="364"/>
      <c r="R6" s="364"/>
      <c r="S6" s="364"/>
      <c r="T6" s="364"/>
      <c r="U6" s="364"/>
      <c r="V6" s="364"/>
      <c r="W6" s="388"/>
      <c r="X6" s="382" t="s">
        <v>29</v>
      </c>
      <c r="Y6" s="364"/>
      <c r="Z6" s="364"/>
      <c r="AA6" s="364"/>
      <c r="AB6" s="364"/>
      <c r="AC6" s="364"/>
      <c r="AD6" s="364"/>
      <c r="AE6" s="33"/>
      <c r="AF6" s="378"/>
      <c r="AI6" s="35"/>
      <c r="AJ6" s="35"/>
      <c r="AK6" s="35"/>
      <c r="AL6" s="35"/>
      <c r="AM6" s="35"/>
      <c r="AN6" s="35"/>
      <c r="AO6" s="35"/>
      <c r="AP6" s="35"/>
      <c r="AQ6" s="35"/>
      <c r="AR6" s="35"/>
      <c r="AS6" s="35"/>
      <c r="AT6" s="35"/>
      <c r="AU6" s="35"/>
      <c r="AV6" s="35"/>
      <c r="AW6" s="35"/>
    </row>
    <row r="7" spans="1:49" s="42" customFormat="1">
      <c r="A7" s="374"/>
      <c r="B7" s="36">
        <v>2009</v>
      </c>
      <c r="C7" s="36">
        <v>2010</v>
      </c>
      <c r="D7" s="36">
        <v>2011</v>
      </c>
      <c r="E7" s="37">
        <v>2012</v>
      </c>
      <c r="F7" s="37">
        <v>2013</v>
      </c>
      <c r="G7" s="37">
        <v>2014</v>
      </c>
      <c r="H7" s="37">
        <v>2015</v>
      </c>
      <c r="I7" s="37">
        <v>2016</v>
      </c>
      <c r="J7" s="37">
        <v>2017</v>
      </c>
      <c r="K7" s="37">
        <v>2018</v>
      </c>
      <c r="L7" s="37">
        <v>2019</v>
      </c>
      <c r="M7" s="37">
        <v>2020</v>
      </c>
      <c r="N7" s="37">
        <v>2021</v>
      </c>
      <c r="O7" s="349">
        <v>2022</v>
      </c>
      <c r="P7" s="38">
        <v>2015</v>
      </c>
      <c r="Q7" s="39">
        <v>2016</v>
      </c>
      <c r="R7" s="38">
        <v>2017</v>
      </c>
      <c r="S7" s="39">
        <v>2018</v>
      </c>
      <c r="T7" s="39">
        <v>2019</v>
      </c>
      <c r="U7" s="39">
        <v>2020</v>
      </c>
      <c r="V7" s="39">
        <v>2021</v>
      </c>
      <c r="W7" s="351">
        <v>2022</v>
      </c>
      <c r="X7" s="38">
        <v>2015</v>
      </c>
      <c r="Y7" s="39">
        <v>2016</v>
      </c>
      <c r="Z7" s="38">
        <v>2017</v>
      </c>
      <c r="AA7" s="39">
        <v>2018</v>
      </c>
      <c r="AB7" s="39">
        <v>2019</v>
      </c>
      <c r="AC7" s="39">
        <v>2020</v>
      </c>
      <c r="AD7" s="37">
        <v>2021</v>
      </c>
      <c r="AE7" s="37">
        <v>2022</v>
      </c>
      <c r="AF7" s="379"/>
      <c r="AG7" s="40"/>
      <c r="AH7" s="41"/>
      <c r="AI7" s="40"/>
      <c r="AJ7" s="40"/>
      <c r="AK7" s="40"/>
      <c r="AL7" s="40"/>
      <c r="AM7" s="40"/>
      <c r="AN7" s="40"/>
      <c r="AO7" s="40"/>
      <c r="AP7" s="40"/>
      <c r="AQ7" s="40"/>
      <c r="AR7" s="40"/>
      <c r="AS7" s="40"/>
      <c r="AT7" s="40"/>
      <c r="AU7" s="40"/>
      <c r="AV7" s="40"/>
      <c r="AW7" s="40"/>
    </row>
    <row r="8" spans="1:49" s="27" customFormat="1" ht="15.75">
      <c r="A8" s="15" t="s">
        <v>30</v>
      </c>
      <c r="B8" s="43">
        <f t="shared" ref="B8:M8" si="0">B9+B10+B11</f>
        <v>116.73586114053799</v>
      </c>
      <c r="C8" s="431">
        <f t="shared" si="0"/>
        <v>122.17513745221166</v>
      </c>
      <c r="D8" s="431">
        <f t="shared" si="0"/>
        <v>120.8360317728901</v>
      </c>
      <c r="E8" s="431">
        <f t="shared" si="0"/>
        <v>120.00092939572015</v>
      </c>
      <c r="F8" s="431">
        <f t="shared" si="0"/>
        <v>129.84314697257253</v>
      </c>
      <c r="G8" s="431">
        <f t="shared" si="0"/>
        <v>128.68322700000019</v>
      </c>
      <c r="H8" s="431">
        <f t="shared" si="0"/>
        <v>127.35181848143279</v>
      </c>
      <c r="I8" s="431">
        <f t="shared" si="0"/>
        <v>129.19099510655224</v>
      </c>
      <c r="J8" s="431">
        <f t="shared" si="0"/>
        <v>143.15996433162485</v>
      </c>
      <c r="K8" s="431">
        <f t="shared" si="0"/>
        <v>151.02432375223395</v>
      </c>
      <c r="L8" s="431">
        <f t="shared" si="0"/>
        <v>135.06892557018762</v>
      </c>
      <c r="M8" s="431">
        <f t="shared" si="0"/>
        <v>148.58296918261513</v>
      </c>
      <c r="N8" s="431">
        <f>N9+N10+N11</f>
        <v>144.99265539280537</v>
      </c>
      <c r="O8" s="427">
        <f>O9+O10+O11</f>
        <v>155.20544329252186</v>
      </c>
      <c r="P8" s="321">
        <f>(H8/$H$8)*100</f>
        <v>100</v>
      </c>
      <c r="Q8" s="43">
        <f t="shared" ref="Q8:Q31" si="1">(I8/$I$8)*100</f>
        <v>100</v>
      </c>
      <c r="R8" s="321">
        <f>(J8/$J$8)*100</f>
        <v>100</v>
      </c>
      <c r="S8" s="43">
        <f t="shared" ref="S8:S23" si="2">(K8/$K$8)*100</f>
        <v>100</v>
      </c>
      <c r="T8" s="43">
        <f>(L8/$L$8)*100</f>
        <v>100</v>
      </c>
      <c r="U8" s="43">
        <f>(M8/$M$8)*100</f>
        <v>100</v>
      </c>
      <c r="V8" s="350">
        <f>(N8/$N$8)*100</f>
        <v>100</v>
      </c>
      <c r="W8" s="426">
        <f t="shared" ref="W8:W31" si="3">(O8/$O$8)*100</f>
        <v>100</v>
      </c>
      <c r="X8" s="45">
        <f t="shared" ref="X8:AB31" si="4">((H8-G8)/G8)*100</f>
        <v>-1.0346402943154343</v>
      </c>
      <c r="Y8" s="45">
        <f t="shared" si="4"/>
        <v>1.4441698964727321</v>
      </c>
      <c r="Z8" s="44">
        <f t="shared" si="4"/>
        <v>10.81264929769408</v>
      </c>
      <c r="AA8" s="45">
        <f>((K8-J8)/J8)*100</f>
        <v>5.4934069432928911</v>
      </c>
      <c r="AB8" s="45">
        <f t="shared" si="4"/>
        <v>-10.564787039352874</v>
      </c>
      <c r="AC8" s="45">
        <f t="shared" ref="AC8:AC31" si="5">((M8-L8)/L8)*100</f>
        <v>10.005294374985633</v>
      </c>
      <c r="AD8" s="45">
        <f t="shared" ref="AD8:AE31" si="6">((N8-M8)/M8)*100</f>
        <v>-2.4163696617188335</v>
      </c>
      <c r="AE8" s="45">
        <f>((O8-N8)/N8)*100</f>
        <v>7.0436587784730333</v>
      </c>
      <c r="AF8" s="331" t="s">
        <v>31</v>
      </c>
      <c r="AG8" s="23"/>
      <c r="AH8" s="23"/>
      <c r="AI8" s="23"/>
      <c r="AJ8" s="23"/>
      <c r="AK8" s="23"/>
      <c r="AL8" s="23"/>
      <c r="AM8" s="23"/>
      <c r="AN8" s="23"/>
      <c r="AO8" s="23"/>
      <c r="AP8" s="23"/>
      <c r="AQ8" s="23"/>
      <c r="AR8" s="23"/>
      <c r="AS8" s="23"/>
      <c r="AT8" s="23"/>
      <c r="AU8" s="23"/>
      <c r="AV8" s="23"/>
      <c r="AW8" s="23"/>
    </row>
    <row r="9" spans="1:49" s="27" customFormat="1" ht="15.75">
      <c r="A9" s="15" t="s">
        <v>32</v>
      </c>
      <c r="B9" s="43">
        <v>14.241852868900001</v>
      </c>
      <c r="C9" s="431">
        <v>20.514003254182864</v>
      </c>
      <c r="D9" s="431">
        <v>21.900434233018</v>
      </c>
      <c r="E9" s="431">
        <v>20.231716260367946</v>
      </c>
      <c r="F9" s="431">
        <v>27.369233978176553</v>
      </c>
      <c r="G9" s="431">
        <v>17.203263173371155</v>
      </c>
      <c r="H9" s="431">
        <v>14.788513434148374</v>
      </c>
      <c r="I9" s="431">
        <v>19.525542058911476</v>
      </c>
      <c r="J9" s="431">
        <v>25.501210143903222</v>
      </c>
      <c r="K9" s="431">
        <v>28.304114418123373</v>
      </c>
      <c r="L9" s="431">
        <v>23.90253601145335</v>
      </c>
      <c r="M9" s="431">
        <v>24.817541091693119</v>
      </c>
      <c r="N9" s="431">
        <v>24.229160836192506</v>
      </c>
      <c r="O9" s="427">
        <v>24.451033449991819</v>
      </c>
      <c r="P9" s="321">
        <f t="shared" ref="P9:P31" si="7">(H9/$H$8)*100</f>
        <v>11.612330008702985</v>
      </c>
      <c r="Q9" s="43">
        <f t="shared" si="1"/>
        <v>15.113702036900861</v>
      </c>
      <c r="R9" s="321">
        <f>(J9/$J$8)*100</f>
        <v>17.813087802139009</v>
      </c>
      <c r="S9" s="43">
        <f t="shared" si="2"/>
        <v>18.741427681913191</v>
      </c>
      <c r="T9" s="43">
        <f t="shared" ref="T9:T31" si="8">(L9/$L$8)*100</f>
        <v>17.696547085534167</v>
      </c>
      <c r="U9" s="43">
        <f t="shared" ref="U9:U31" si="9">(M9/$M$8)*100</f>
        <v>16.702816768448912</v>
      </c>
      <c r="V9" s="43">
        <f t="shared" ref="V9:V31" si="10">(N9/$N$8)*100</f>
        <v>16.710612527615503</v>
      </c>
      <c r="W9" s="427">
        <f t="shared" si="3"/>
        <v>15.753979326554923</v>
      </c>
      <c r="X9" s="45">
        <f t="shared" si="4"/>
        <v>-14.036579658681037</v>
      </c>
      <c r="Y9" s="45">
        <f t="shared" si="4"/>
        <v>32.031810674254515</v>
      </c>
      <c r="Z9" s="44">
        <f t="shared" si="4"/>
        <v>30.604364616164116</v>
      </c>
      <c r="AA9" s="45">
        <f t="shared" si="4"/>
        <v>10.991259859447348</v>
      </c>
      <c r="AB9" s="45">
        <f t="shared" si="4"/>
        <v>-15.551019691510481</v>
      </c>
      <c r="AC9" s="45">
        <f t="shared" si="5"/>
        <v>3.8280669457053738</v>
      </c>
      <c r="AD9" s="45">
        <f t="shared" si="6"/>
        <v>-2.3708241413874598</v>
      </c>
      <c r="AE9" s="45">
        <f t="shared" si="6"/>
        <v>0.9157255395650723</v>
      </c>
      <c r="AF9" s="331" t="s">
        <v>33</v>
      </c>
      <c r="AG9" s="46"/>
      <c r="AH9" s="46"/>
      <c r="AI9" s="23"/>
      <c r="AJ9" s="23"/>
      <c r="AK9" s="23"/>
      <c r="AL9" s="23"/>
      <c r="AM9" s="23"/>
      <c r="AN9" s="23"/>
      <c r="AO9" s="23"/>
      <c r="AP9" s="23"/>
      <c r="AQ9" s="23"/>
      <c r="AR9" s="23"/>
      <c r="AS9" s="23"/>
      <c r="AT9" s="23"/>
      <c r="AU9" s="23"/>
      <c r="AV9" s="23"/>
      <c r="AW9" s="23"/>
    </row>
    <row r="10" spans="1:49" s="27" customFormat="1" ht="15.75">
      <c r="A10" s="15" t="s">
        <v>34</v>
      </c>
      <c r="B10" s="45">
        <f>SUM(B12:B31)</f>
        <v>101.156123271136</v>
      </c>
      <c r="C10" s="432">
        <f>SUM(C12:C31)</f>
        <v>101.66113419802879</v>
      </c>
      <c r="D10" s="432">
        <f>SUM(D12:D31)</f>
        <v>98.935597539872091</v>
      </c>
      <c r="E10" s="432">
        <f>SUM(E12:E31)</f>
        <v>99.634469264293202</v>
      </c>
      <c r="F10" s="432">
        <f t="shared" ref="F10:M10" si="11">SUM(F12:F31)</f>
        <v>100.87349034439596</v>
      </c>
      <c r="G10" s="432">
        <f t="shared" si="11"/>
        <v>109.35672582662903</v>
      </c>
      <c r="H10" s="432">
        <f t="shared" si="11"/>
        <v>112.07942735728442</v>
      </c>
      <c r="I10" s="432">
        <f t="shared" si="11"/>
        <v>107.82345804764077</v>
      </c>
      <c r="J10" s="432">
        <f t="shared" si="11"/>
        <v>115.12306910772161</v>
      </c>
      <c r="K10" s="432">
        <f t="shared" si="11"/>
        <v>121.37470435411061</v>
      </c>
      <c r="L10" s="432">
        <f t="shared" si="11"/>
        <v>110.46671250873428</v>
      </c>
      <c r="M10" s="432">
        <f t="shared" si="11"/>
        <v>123.76542809092201</v>
      </c>
      <c r="N10" s="432">
        <f>SUM(N12:N31)</f>
        <v>120.76349455661288</v>
      </c>
      <c r="O10" s="352">
        <f>SUM(O12:O31)</f>
        <v>130.75440984253004</v>
      </c>
      <c r="P10" s="321">
        <f t="shared" si="7"/>
        <v>88.007716492579959</v>
      </c>
      <c r="Q10" s="43">
        <f t="shared" si="1"/>
        <v>83.460505864756087</v>
      </c>
      <c r="R10" s="321">
        <f>(J10/$J$8)*100</f>
        <v>80.415687196626578</v>
      </c>
      <c r="S10" s="43">
        <f t="shared" si="2"/>
        <v>80.367652930685765</v>
      </c>
      <c r="T10" s="43">
        <f t="shared" si="8"/>
        <v>81.785438095701011</v>
      </c>
      <c r="U10" s="43">
        <f t="shared" si="9"/>
        <v>83.297183231551088</v>
      </c>
      <c r="V10" s="43">
        <f t="shared" si="10"/>
        <v>83.289387472384519</v>
      </c>
      <c r="W10" s="427">
        <f t="shared" si="3"/>
        <v>84.246020673445074</v>
      </c>
      <c r="X10" s="45">
        <f t="shared" si="4"/>
        <v>2.4897430954286954</v>
      </c>
      <c r="Y10" s="45">
        <f t="shared" si="4"/>
        <v>-3.7972796703150147</v>
      </c>
      <c r="Z10" s="44">
        <f t="shared" si="4"/>
        <v>6.7699656385121418</v>
      </c>
      <c r="AA10" s="45">
        <f t="shared" si="4"/>
        <v>5.4303931391364264</v>
      </c>
      <c r="AB10" s="45">
        <f t="shared" si="4"/>
        <v>-8.9870388590626522</v>
      </c>
      <c r="AC10" s="45">
        <f t="shared" si="5"/>
        <v>12.038663304238595</v>
      </c>
      <c r="AD10" s="45">
        <f t="shared" si="6"/>
        <v>-2.4255024853174794</v>
      </c>
      <c r="AE10" s="45">
        <f t="shared" si="6"/>
        <v>8.2731253534846161</v>
      </c>
      <c r="AF10" s="331" t="s">
        <v>35</v>
      </c>
      <c r="AG10" s="46"/>
      <c r="AH10" s="46"/>
      <c r="AI10" s="23"/>
      <c r="AJ10" s="23"/>
      <c r="AL10" s="23"/>
      <c r="AM10" s="23"/>
      <c r="AN10" s="23"/>
      <c r="AO10" s="23"/>
      <c r="AP10" s="23"/>
      <c r="AQ10" s="23"/>
      <c r="AR10" s="23"/>
      <c r="AS10" s="23"/>
      <c r="AT10" s="23"/>
      <c r="AU10" s="23"/>
      <c r="AV10" s="23"/>
      <c r="AW10" s="23"/>
    </row>
    <row r="11" spans="1:49" s="27" customFormat="1" ht="15.75">
      <c r="A11" s="15" t="s">
        <v>36</v>
      </c>
      <c r="B11" s="43">
        <v>1.337885000502</v>
      </c>
      <c r="C11" s="431">
        <v>0</v>
      </c>
      <c r="D11" s="431">
        <v>0</v>
      </c>
      <c r="E11" s="431">
        <v>0.13474387105900715</v>
      </c>
      <c r="F11" s="431">
        <v>1.6004226500000003</v>
      </c>
      <c r="G11" s="431">
        <v>2.1232380000000006</v>
      </c>
      <c r="H11" s="431">
        <v>0.48387768999999992</v>
      </c>
      <c r="I11" s="431">
        <v>1.841995</v>
      </c>
      <c r="J11" s="431">
        <v>2.5356850800000004</v>
      </c>
      <c r="K11" s="431">
        <v>1.3455049800000001</v>
      </c>
      <c r="L11" s="431">
        <v>0.69967704999999991</v>
      </c>
      <c r="M11" s="431">
        <v>0</v>
      </c>
      <c r="N11" s="431">
        <v>0</v>
      </c>
      <c r="O11" s="427">
        <v>0</v>
      </c>
      <c r="P11" s="321">
        <f t="shared" si="7"/>
        <v>0.37995349871705736</v>
      </c>
      <c r="Q11" s="43">
        <f t="shared" si="1"/>
        <v>1.425792098343067</v>
      </c>
      <c r="R11" s="321">
        <f>(J11/$J$8)*100</f>
        <v>1.771225001234408</v>
      </c>
      <c r="S11" s="43">
        <f t="shared" si="2"/>
        <v>0.89091938740106258</v>
      </c>
      <c r="T11" s="43">
        <f t="shared" si="8"/>
        <v>0.51801481876482214</v>
      </c>
      <c r="U11" s="43">
        <f t="shared" si="9"/>
        <v>0</v>
      </c>
      <c r="V11" s="43">
        <f t="shared" si="10"/>
        <v>0</v>
      </c>
      <c r="W11" s="427">
        <f t="shared" si="3"/>
        <v>0</v>
      </c>
      <c r="X11" s="45">
        <f t="shared" si="4"/>
        <v>-77.210388566896427</v>
      </c>
      <c r="Y11" s="45">
        <f t="shared" si="4"/>
        <v>280.67367809414822</v>
      </c>
      <c r="Z11" s="44">
        <f t="shared" si="4"/>
        <v>37.659715688696238</v>
      </c>
      <c r="AA11" s="45">
        <f t="shared" ref="AA11" si="12">((K11-J11)/J11)*100</f>
        <v>-46.937220611007426</v>
      </c>
      <c r="AB11" s="45">
        <f t="shared" ref="AB11" si="13">((L11-K11)/K11)*100</f>
        <v>-47.998925280826541</v>
      </c>
      <c r="AC11" s="45">
        <v>0</v>
      </c>
      <c r="AD11" s="45">
        <v>0</v>
      </c>
      <c r="AE11" s="45">
        <v>0</v>
      </c>
      <c r="AF11" s="332" t="s">
        <v>179</v>
      </c>
      <c r="AG11" s="46"/>
      <c r="AH11" s="46"/>
      <c r="AI11" s="23"/>
      <c r="AJ11" s="23"/>
      <c r="AK11" s="47"/>
      <c r="AL11" s="23"/>
      <c r="AM11" s="23"/>
      <c r="AN11" s="23"/>
      <c r="AO11" s="23"/>
      <c r="AP11" s="23"/>
      <c r="AQ11" s="23"/>
      <c r="AR11" s="23"/>
      <c r="AS11" s="23"/>
      <c r="AT11" s="23"/>
      <c r="AU11" s="23"/>
      <c r="AV11" s="23"/>
      <c r="AW11" s="23"/>
    </row>
    <row r="12" spans="1:49" s="27" customFormat="1" ht="15.75">
      <c r="A12" s="48" t="s">
        <v>37</v>
      </c>
      <c r="B12" s="49">
        <v>7.34610807412</v>
      </c>
      <c r="C12" s="433">
        <v>7.4792963201567524</v>
      </c>
      <c r="D12" s="433">
        <v>2.3323511113507149</v>
      </c>
      <c r="E12" s="433">
        <v>3.1428086732716922</v>
      </c>
      <c r="F12" s="433">
        <v>5.7152006351276752</v>
      </c>
      <c r="G12" s="433">
        <v>3.612260380041731</v>
      </c>
      <c r="H12" s="433">
        <v>3.4878232343030295</v>
      </c>
      <c r="I12" s="433">
        <v>5.4555677523293342</v>
      </c>
      <c r="J12" s="433">
        <v>3.5486896117828475</v>
      </c>
      <c r="K12" s="433">
        <v>4.8522798486124339</v>
      </c>
      <c r="L12" s="433">
        <v>4.8206493377963984</v>
      </c>
      <c r="M12" s="433">
        <v>7.8372333079125518</v>
      </c>
      <c r="N12" s="433">
        <v>5.9319524550622242</v>
      </c>
      <c r="O12" s="428">
        <v>6.703539761889826</v>
      </c>
      <c r="P12" s="322">
        <f t="shared" si="7"/>
        <v>2.7387306093407182</v>
      </c>
      <c r="Q12" s="49">
        <f t="shared" si="1"/>
        <v>4.2228699824084268</v>
      </c>
      <c r="R12" s="322">
        <f t="shared" ref="R12:R31" si="14">(J12/$J$8)*100</f>
        <v>2.4788282313080474</v>
      </c>
      <c r="S12" s="49">
        <f t="shared" si="2"/>
        <v>3.2129128130200675</v>
      </c>
      <c r="T12" s="49">
        <f t="shared" si="8"/>
        <v>3.5690291585916127</v>
      </c>
      <c r="U12" s="49">
        <f t="shared" si="9"/>
        <v>5.2746511602418185</v>
      </c>
      <c r="V12" s="49">
        <f t="shared" si="10"/>
        <v>4.0912089229566391</v>
      </c>
      <c r="W12" s="428">
        <f t="shared" si="3"/>
        <v>4.3191395995405895</v>
      </c>
      <c r="X12" s="51">
        <f t="shared" si="4"/>
        <v>-3.4448553716181411</v>
      </c>
      <c r="Y12" s="51">
        <f t="shared" si="4"/>
        <v>56.417552892972758</v>
      </c>
      <c r="Z12" s="50">
        <f t="shared" si="4"/>
        <v>-34.952881663550365</v>
      </c>
      <c r="AA12" s="51">
        <f t="shared" si="4"/>
        <v>36.734411273987639</v>
      </c>
      <c r="AB12" s="51">
        <f t="shared" si="4"/>
        <v>-0.65186905543134799</v>
      </c>
      <c r="AC12" s="51">
        <f t="shared" si="5"/>
        <v>62.576299555011516</v>
      </c>
      <c r="AD12" s="51">
        <f t="shared" si="6"/>
        <v>-24.31063077995568</v>
      </c>
      <c r="AE12" s="51">
        <f t="shared" si="6"/>
        <v>13.0073076726895</v>
      </c>
      <c r="AF12" s="333" t="s">
        <v>38</v>
      </c>
      <c r="AG12" s="46"/>
      <c r="AH12" s="46"/>
      <c r="AI12" s="23"/>
      <c r="AJ12" s="23"/>
      <c r="AK12" s="23"/>
      <c r="AL12" s="23"/>
      <c r="AM12" s="23"/>
      <c r="AN12" s="23"/>
      <c r="AO12" s="23"/>
      <c r="AP12" s="23"/>
      <c r="AQ12" s="23"/>
      <c r="AR12" s="23"/>
      <c r="AS12" s="23"/>
      <c r="AT12" s="23"/>
      <c r="AU12" s="23"/>
      <c r="AV12" s="23"/>
      <c r="AW12" s="23"/>
    </row>
    <row r="13" spans="1:49" s="27" customFormat="1" ht="15.75">
      <c r="A13" s="48" t="s">
        <v>39</v>
      </c>
      <c r="B13" s="49">
        <v>4.9552801943000002</v>
      </c>
      <c r="C13" s="433">
        <v>2.8515262262424557</v>
      </c>
      <c r="D13" s="433">
        <v>9.2377298550063696</v>
      </c>
      <c r="E13" s="433">
        <v>9.0049823578936952</v>
      </c>
      <c r="F13" s="433">
        <v>4.9765748983919904</v>
      </c>
      <c r="G13" s="433">
        <v>2.9861145487854035</v>
      </c>
      <c r="H13" s="433">
        <v>2.1431918991752941</v>
      </c>
      <c r="I13" s="433">
        <v>3.4027214464188993</v>
      </c>
      <c r="J13" s="433">
        <v>2.6651350675685075</v>
      </c>
      <c r="K13" s="433">
        <v>2.5656526699013371</v>
      </c>
      <c r="L13" s="433">
        <v>2.0613592502634659</v>
      </c>
      <c r="M13" s="433">
        <v>1.7425440616363188</v>
      </c>
      <c r="N13" s="433">
        <v>1.797470476133664</v>
      </c>
      <c r="O13" s="428">
        <v>1.5122673711630708</v>
      </c>
      <c r="P13" s="322">
        <f t="shared" si="7"/>
        <v>1.6828906918889108</v>
      </c>
      <c r="Q13" s="49">
        <f t="shared" si="1"/>
        <v>2.6338689036433638</v>
      </c>
      <c r="R13" s="322">
        <f t="shared" si="14"/>
        <v>1.8616483176782712</v>
      </c>
      <c r="S13" s="49">
        <f t="shared" si="2"/>
        <v>1.6988340726560518</v>
      </c>
      <c r="T13" s="49">
        <f t="shared" si="8"/>
        <v>1.5261535853354331</v>
      </c>
      <c r="U13" s="49">
        <f t="shared" si="9"/>
        <v>1.1727750974572693</v>
      </c>
      <c r="V13" s="49">
        <f t="shared" si="10"/>
        <v>1.2396976048642361</v>
      </c>
      <c r="W13" s="428">
        <f t="shared" si="3"/>
        <v>0.97436490569009249</v>
      </c>
      <c r="X13" s="51">
        <f t="shared" si="4"/>
        <v>-28.228074839023392</v>
      </c>
      <c r="Y13" s="51">
        <f t="shared" si="4"/>
        <v>58.768864688611202</v>
      </c>
      <c r="Z13" s="50">
        <f t="shared" si="4"/>
        <v>-21.676366710141508</v>
      </c>
      <c r="AA13" s="51">
        <f t="shared" si="4"/>
        <v>-3.7327338069185179</v>
      </c>
      <c r="AB13" s="51">
        <f t="shared" si="4"/>
        <v>-19.655560768374151</v>
      </c>
      <c r="AC13" s="51">
        <f t="shared" si="5"/>
        <v>-15.466260361283398</v>
      </c>
      <c r="AD13" s="51">
        <f t="shared" si="6"/>
        <v>3.1520818156969317</v>
      </c>
      <c r="AE13" s="51">
        <f t="shared" si="6"/>
        <v>-15.866914575646407</v>
      </c>
      <c r="AF13" s="333" t="s">
        <v>40</v>
      </c>
      <c r="AG13" s="46"/>
      <c r="AH13" s="46"/>
      <c r="AI13" s="23"/>
      <c r="AJ13" s="23"/>
      <c r="AK13" s="23"/>
      <c r="AL13" s="23"/>
      <c r="AM13" s="23"/>
      <c r="AN13" s="23"/>
      <c r="AO13" s="23"/>
      <c r="AP13" s="23"/>
      <c r="AQ13" s="23"/>
      <c r="AR13" s="23"/>
      <c r="AS13" s="23"/>
      <c r="AT13" s="23"/>
      <c r="AU13" s="23"/>
      <c r="AV13" s="23"/>
      <c r="AW13" s="23"/>
    </row>
    <row r="14" spans="1:49" s="27" customFormat="1" ht="15.75">
      <c r="A14" s="48" t="s">
        <v>41</v>
      </c>
      <c r="B14" s="49">
        <v>7.5944530101999996</v>
      </c>
      <c r="C14" s="49">
        <v>7.0366402730363058</v>
      </c>
      <c r="D14" s="49">
        <v>2.741984462502483</v>
      </c>
      <c r="E14" s="49">
        <v>2.7512880022950874</v>
      </c>
      <c r="F14" s="49">
        <v>2.1201342336535731</v>
      </c>
      <c r="G14" s="49">
        <v>2.1018988912779415</v>
      </c>
      <c r="H14" s="49">
        <v>2.543805271979108</v>
      </c>
      <c r="I14" s="49">
        <v>3.1284374683669443</v>
      </c>
      <c r="J14" s="49">
        <v>3.2212989848185964</v>
      </c>
      <c r="K14" s="49">
        <v>2.7634444005300427</v>
      </c>
      <c r="L14" s="49">
        <v>3.1946032976825478</v>
      </c>
      <c r="M14" s="49">
        <v>3.916127698023721</v>
      </c>
      <c r="N14" s="49">
        <v>4.0115190762657624</v>
      </c>
      <c r="O14" s="428">
        <v>3.0144479459297053</v>
      </c>
      <c r="P14" s="322">
        <f t="shared" si="7"/>
        <v>1.9974628570772872</v>
      </c>
      <c r="Q14" s="49">
        <f t="shared" si="1"/>
        <v>2.4215600056232387</v>
      </c>
      <c r="R14" s="322">
        <f t="shared" si="14"/>
        <v>2.2501395553274759</v>
      </c>
      <c r="S14" s="49">
        <f t="shared" si="2"/>
        <v>1.8298008770187697</v>
      </c>
      <c r="T14" s="49">
        <f t="shared" si="8"/>
        <v>2.3651652548479736</v>
      </c>
      <c r="U14" s="49">
        <f t="shared" si="9"/>
        <v>2.635650451439441</v>
      </c>
      <c r="V14" s="49">
        <f t="shared" si="10"/>
        <v>2.7667050206081103</v>
      </c>
      <c r="W14" s="428">
        <f t="shared" si="3"/>
        <v>1.9422308148356986</v>
      </c>
      <c r="X14" s="51">
        <f t="shared" si="4"/>
        <v>21.024150235527749</v>
      </c>
      <c r="Y14" s="51">
        <f t="shared" si="4"/>
        <v>22.98258450942615</v>
      </c>
      <c r="Z14" s="50">
        <f t="shared" si="4"/>
        <v>2.9683034227347442</v>
      </c>
      <c r="AA14" s="51">
        <f t="shared" si="4"/>
        <v>-14.213352639613403</v>
      </c>
      <c r="AB14" s="51">
        <f t="shared" si="4"/>
        <v>15.602228040839419</v>
      </c>
      <c r="AC14" s="51">
        <f t="shared" si="5"/>
        <v>22.585727650897581</v>
      </c>
      <c r="AD14" s="51">
        <f t="shared" si="6"/>
        <v>2.4358597471216492</v>
      </c>
      <c r="AE14" s="51">
        <f t="shared" si="6"/>
        <v>-24.855201019365694</v>
      </c>
      <c r="AF14" s="333" t="s">
        <v>42</v>
      </c>
      <c r="AG14" s="46"/>
      <c r="AH14" s="46"/>
      <c r="AI14" s="23"/>
      <c r="AJ14" s="23"/>
      <c r="AK14" s="23"/>
      <c r="AL14" s="23"/>
      <c r="AM14" s="23"/>
      <c r="AN14" s="23"/>
      <c r="AO14" s="23"/>
      <c r="AP14" s="23"/>
      <c r="AQ14" s="23"/>
      <c r="AR14" s="23"/>
      <c r="AS14" s="23"/>
      <c r="AT14" s="23"/>
      <c r="AU14" s="23"/>
      <c r="AV14" s="23"/>
      <c r="AW14" s="23"/>
    </row>
    <row r="15" spans="1:49" s="27" customFormat="1" ht="15.75">
      <c r="A15" s="48" t="s">
        <v>43</v>
      </c>
      <c r="B15" s="49">
        <v>1.0602176586599998</v>
      </c>
      <c r="C15" s="49">
        <v>1.4576867688191688</v>
      </c>
      <c r="D15" s="49">
        <v>1.3417394656025601</v>
      </c>
      <c r="E15" s="49">
        <v>1.0400137274619674</v>
      </c>
      <c r="F15" s="49">
        <v>0.97883688999999985</v>
      </c>
      <c r="G15" s="49">
        <v>1.4568490041561279</v>
      </c>
      <c r="H15" s="49">
        <v>1.6440892896197707</v>
      </c>
      <c r="I15" s="49">
        <v>2.0282570049295896</v>
      </c>
      <c r="J15" s="49">
        <v>2.0373695496846889</v>
      </c>
      <c r="K15" s="49">
        <v>2.6820970062263165</v>
      </c>
      <c r="L15" s="49">
        <v>3.6999022280220193</v>
      </c>
      <c r="M15" s="49">
        <v>2.616621895499482</v>
      </c>
      <c r="N15" s="49">
        <v>2.3899616970334963</v>
      </c>
      <c r="O15" s="428">
        <v>1.7586308073379135</v>
      </c>
      <c r="P15" s="322">
        <f t="shared" si="7"/>
        <v>1.2909821855896546</v>
      </c>
      <c r="Q15" s="49">
        <f t="shared" si="1"/>
        <v>1.5699677854921341</v>
      </c>
      <c r="R15" s="322">
        <f t="shared" si="14"/>
        <v>1.4231419791116993</v>
      </c>
      <c r="S15" s="49">
        <f t="shared" si="2"/>
        <v>1.775937107075868</v>
      </c>
      <c r="T15" s="49">
        <f t="shared" si="8"/>
        <v>2.7392697560915971</v>
      </c>
      <c r="U15" s="49">
        <f t="shared" si="9"/>
        <v>1.7610510207825609</v>
      </c>
      <c r="V15" s="49">
        <f t="shared" si="10"/>
        <v>1.648332938353847</v>
      </c>
      <c r="W15" s="428">
        <f t="shared" si="3"/>
        <v>1.1330986658910875</v>
      </c>
      <c r="X15" s="51">
        <f t="shared" si="4"/>
        <v>12.852415379320711</v>
      </c>
      <c r="Y15" s="51">
        <f t="shared" si="4"/>
        <v>23.366596798320209</v>
      </c>
      <c r="Z15" s="50">
        <f t="shared" si="4"/>
        <v>0.44927958996081963</v>
      </c>
      <c r="AA15" s="51">
        <f t="shared" si="4"/>
        <v>31.645091419051006</v>
      </c>
      <c r="AB15" s="51">
        <f t="shared" si="4"/>
        <v>37.948113712253253</v>
      </c>
      <c r="AC15" s="51">
        <f t="shared" si="5"/>
        <v>-29.278620508349562</v>
      </c>
      <c r="AD15" s="51">
        <f t="shared" si="6"/>
        <v>-8.6623214021037995</v>
      </c>
      <c r="AE15" s="51">
        <f t="shared" si="6"/>
        <v>-26.415941748322268</v>
      </c>
      <c r="AF15" s="333" t="s">
        <v>44</v>
      </c>
      <c r="AG15" s="46"/>
      <c r="AH15" s="46"/>
      <c r="AI15" s="23"/>
      <c r="AJ15" s="23"/>
      <c r="AK15" s="23"/>
      <c r="AL15" s="23"/>
      <c r="AM15" s="23"/>
      <c r="AN15" s="23"/>
      <c r="AO15" s="23"/>
      <c r="AP15" s="23"/>
      <c r="AQ15" s="23"/>
      <c r="AR15" s="23"/>
      <c r="AS15" s="23"/>
      <c r="AT15" s="23"/>
      <c r="AU15" s="23"/>
      <c r="AV15" s="23"/>
      <c r="AW15" s="23"/>
    </row>
    <row r="16" spans="1:49" s="27" customFormat="1" ht="15.75">
      <c r="A16" s="48" t="s">
        <v>45</v>
      </c>
      <c r="B16" s="49">
        <v>7.8325110090000001</v>
      </c>
      <c r="C16" s="49">
        <v>11.085912294046745</v>
      </c>
      <c r="D16" s="49">
        <v>2.5800405343084325</v>
      </c>
      <c r="E16" s="49">
        <v>5.9588929064596208</v>
      </c>
      <c r="F16" s="49">
        <v>7.3334399256405201</v>
      </c>
      <c r="G16" s="49">
        <v>5.412259509708238</v>
      </c>
      <c r="H16" s="49">
        <v>4.7879967742133633</v>
      </c>
      <c r="I16" s="49">
        <v>6.4831043342321335</v>
      </c>
      <c r="J16" s="49">
        <v>4.7365105807719861</v>
      </c>
      <c r="K16" s="49">
        <v>5.7753810964430077</v>
      </c>
      <c r="L16" s="49">
        <v>6.4741999351819688</v>
      </c>
      <c r="M16" s="49">
        <v>7.7595142166813016</v>
      </c>
      <c r="N16" s="49">
        <v>6.435394762928258</v>
      </c>
      <c r="O16" s="428">
        <v>6.9267990835435498</v>
      </c>
      <c r="P16" s="322">
        <f t="shared" si="7"/>
        <v>3.7596610957788781</v>
      </c>
      <c r="Q16" s="49">
        <f t="shared" si="1"/>
        <v>5.0182323689705264</v>
      </c>
      <c r="R16" s="322">
        <f t="shared" si="14"/>
        <v>3.3085441190806892</v>
      </c>
      <c r="S16" s="49">
        <f t="shared" si="2"/>
        <v>3.8241396835637729</v>
      </c>
      <c r="T16" s="49">
        <f t="shared" si="8"/>
        <v>4.7932564117552676</v>
      </c>
      <c r="U16" s="49">
        <f t="shared" si="9"/>
        <v>5.2223442965017819</v>
      </c>
      <c r="V16" s="49">
        <f t="shared" si="10"/>
        <v>4.4384281020951537</v>
      </c>
      <c r="W16" s="428">
        <f t="shared" si="3"/>
        <v>4.4629872101124288</v>
      </c>
      <c r="X16" s="51">
        <f t="shared" si="4"/>
        <v>-11.534235089339372</v>
      </c>
      <c r="Y16" s="51">
        <f t="shared" si="4"/>
        <v>35.403272808120576</v>
      </c>
      <c r="Z16" s="50">
        <f t="shared" si="4"/>
        <v>-26.940700988533699</v>
      </c>
      <c r="AA16" s="51">
        <f t="shared" si="4"/>
        <v>21.93324596145418</v>
      </c>
      <c r="AB16" s="51">
        <f t="shared" si="4"/>
        <v>12.099960627175854</v>
      </c>
      <c r="AC16" s="51">
        <f t="shared" si="5"/>
        <v>19.852866676463041</v>
      </c>
      <c r="AD16" s="51">
        <f t="shared" si="6"/>
        <v>-17.064463274085753</v>
      </c>
      <c r="AE16" s="51">
        <f t="shared" si="6"/>
        <v>7.6359623413636735</v>
      </c>
      <c r="AF16" s="333" t="s">
        <v>46</v>
      </c>
      <c r="AG16" s="46"/>
      <c r="AH16" s="46"/>
      <c r="AI16" s="23"/>
      <c r="AJ16" s="23"/>
      <c r="AK16" s="23"/>
      <c r="AL16" s="23"/>
      <c r="AM16" s="23"/>
      <c r="AN16" s="23"/>
      <c r="AO16" s="23"/>
      <c r="AP16" s="23"/>
      <c r="AQ16" s="23"/>
      <c r="AR16" s="23"/>
      <c r="AS16" s="23"/>
      <c r="AT16" s="23"/>
      <c r="AU16" s="23"/>
      <c r="AV16" s="23"/>
      <c r="AW16" s="23"/>
    </row>
    <row r="17" spans="1:49" s="2" customFormat="1" ht="15.75">
      <c r="A17" s="48" t="s">
        <v>47</v>
      </c>
      <c r="B17" s="49">
        <v>2.3480398695</v>
      </c>
      <c r="C17" s="49">
        <v>1.6830638047342039</v>
      </c>
      <c r="D17" s="49">
        <v>1.4787385478497579</v>
      </c>
      <c r="E17" s="49">
        <v>3.4439310957034768</v>
      </c>
      <c r="F17" s="49">
        <v>2.3429787494957006</v>
      </c>
      <c r="G17" s="49">
        <v>3.2542377798601869</v>
      </c>
      <c r="H17" s="49">
        <v>3.8495688450349665</v>
      </c>
      <c r="I17" s="49">
        <v>1.8292509133074131</v>
      </c>
      <c r="J17" s="49">
        <v>1.6092743994481875</v>
      </c>
      <c r="K17" s="49">
        <v>1.8748629168399324</v>
      </c>
      <c r="L17" s="49">
        <v>1.6551629666460959</v>
      </c>
      <c r="M17" s="49">
        <v>2.2424289738665668</v>
      </c>
      <c r="N17" s="49">
        <v>1.3430112167004908</v>
      </c>
      <c r="O17" s="428">
        <v>1.4210651691484961</v>
      </c>
      <c r="P17" s="322">
        <f t="shared" si="7"/>
        <v>3.022782784681016</v>
      </c>
      <c r="Q17" s="49">
        <f>(I17/$I$8)*100</f>
        <v>1.4159275666223567</v>
      </c>
      <c r="R17" s="322">
        <f t="shared" si="14"/>
        <v>1.1241092486725981</v>
      </c>
      <c r="S17" s="49">
        <f t="shared" si="2"/>
        <v>1.2414310955073549</v>
      </c>
      <c r="T17" s="49">
        <f t="shared" si="8"/>
        <v>1.225420991289371</v>
      </c>
      <c r="U17" s="49">
        <f t="shared" si="9"/>
        <v>1.5092099627585993</v>
      </c>
      <c r="V17" s="49">
        <f t="shared" si="10"/>
        <v>0.92626154963648732</v>
      </c>
      <c r="W17" s="428">
        <f t="shared" si="3"/>
        <v>0.91560266122249212</v>
      </c>
      <c r="X17" s="51">
        <f t="shared" si="4"/>
        <v>18.294024759320354</v>
      </c>
      <c r="Y17" s="51">
        <f t="shared" si="4"/>
        <v>-52.481667767373111</v>
      </c>
      <c r="Z17" s="50">
        <f t="shared" si="4"/>
        <v>-12.025497008581109</v>
      </c>
      <c r="AA17" s="51">
        <f t="shared" si="4"/>
        <v>16.503619114478795</v>
      </c>
      <c r="AB17" s="51">
        <f t="shared" si="4"/>
        <v>-11.718187405623192</v>
      </c>
      <c r="AC17" s="51">
        <f t="shared" si="5"/>
        <v>35.4808571152643</v>
      </c>
      <c r="AD17" s="51">
        <f t="shared" si="6"/>
        <v>-40.109085623132643</v>
      </c>
      <c r="AE17" s="51">
        <f t="shared" si="6"/>
        <v>5.8118615449667042</v>
      </c>
      <c r="AF17" s="333" t="s">
        <v>48</v>
      </c>
      <c r="AG17" s="46"/>
      <c r="AH17" s="46"/>
      <c r="AI17" s="23"/>
      <c r="AJ17" s="23"/>
      <c r="AK17" s="23"/>
      <c r="AL17" s="23"/>
      <c r="AM17" s="23"/>
      <c r="AN17" s="23"/>
      <c r="AO17" s="23"/>
      <c r="AP17" s="23"/>
      <c r="AQ17" s="23"/>
      <c r="AR17" s="23"/>
      <c r="AS17" s="23"/>
      <c r="AT17" s="23"/>
      <c r="AU17" s="23"/>
      <c r="AV17" s="23"/>
      <c r="AW17" s="23"/>
    </row>
    <row r="18" spans="1:49" s="2" customFormat="1" ht="15.75">
      <c r="A18" s="48" t="s">
        <v>49</v>
      </c>
      <c r="B18" s="49">
        <v>4.2243457271000002</v>
      </c>
      <c r="C18" s="49">
        <v>1.7173440542476694</v>
      </c>
      <c r="D18" s="49">
        <v>1.7060308995360549</v>
      </c>
      <c r="E18" s="49">
        <v>4.4746328859186049</v>
      </c>
      <c r="F18" s="49">
        <v>3.1741366475837705</v>
      </c>
      <c r="G18" s="49">
        <v>6.5635837207718097</v>
      </c>
      <c r="H18" s="49">
        <v>4.9655628535871399</v>
      </c>
      <c r="I18" s="49">
        <v>5.9191232883164666</v>
      </c>
      <c r="J18" s="49">
        <v>3.28562210783848</v>
      </c>
      <c r="K18" s="49">
        <v>4.8539717464144525</v>
      </c>
      <c r="L18" s="49">
        <v>4.5546509441370615</v>
      </c>
      <c r="M18" s="49">
        <v>4.7149029731799859</v>
      </c>
      <c r="N18" s="49">
        <v>6.0736380008439461</v>
      </c>
      <c r="O18" s="428">
        <v>5.5858275151017143</v>
      </c>
      <c r="P18" s="322">
        <f t="shared" si="7"/>
        <v>3.8990906551609958</v>
      </c>
      <c r="Q18" s="49">
        <f t="shared" si="1"/>
        <v>4.5816841053314743</v>
      </c>
      <c r="R18" s="322">
        <f t="shared" si="14"/>
        <v>2.2950704990589799</v>
      </c>
      <c r="S18" s="49">
        <f t="shared" si="2"/>
        <v>3.2140330946806523</v>
      </c>
      <c r="T18" s="49">
        <f t="shared" si="8"/>
        <v>3.3720938586797811</v>
      </c>
      <c r="U18" s="49">
        <f t="shared" si="9"/>
        <v>3.1732458969676123</v>
      </c>
      <c r="V18" s="49">
        <f t="shared" si="10"/>
        <v>4.1889280421753856</v>
      </c>
      <c r="W18" s="428">
        <f t="shared" si="3"/>
        <v>3.5989894404501546</v>
      </c>
      <c r="X18" s="51">
        <f t="shared" si="4"/>
        <v>-24.346773579308579</v>
      </c>
      <c r="Y18" s="51">
        <f t="shared" si="4"/>
        <v>19.203471244764756</v>
      </c>
      <c r="Z18" s="50">
        <f t="shared" si="4"/>
        <v>-44.491406112053028</v>
      </c>
      <c r="AA18" s="51">
        <f t="shared" si="4"/>
        <v>47.733719432748352</v>
      </c>
      <c r="AB18" s="51">
        <f t="shared" si="4"/>
        <v>-6.1665130724853157</v>
      </c>
      <c r="AC18" s="51">
        <f t="shared" si="5"/>
        <v>3.5184261320663333</v>
      </c>
      <c r="AD18" s="51">
        <f t="shared" si="6"/>
        <v>28.817878870316516</v>
      </c>
      <c r="AE18" s="51">
        <f t="shared" si="6"/>
        <v>-8.0316028988630777</v>
      </c>
      <c r="AF18" s="333" t="s">
        <v>50</v>
      </c>
      <c r="AG18" s="46"/>
      <c r="AH18" s="46"/>
      <c r="AI18" s="23"/>
      <c r="AJ18" s="23"/>
      <c r="AK18" s="23"/>
      <c r="AL18" s="23"/>
      <c r="AM18" s="23"/>
      <c r="AN18" s="23"/>
      <c r="AO18" s="23"/>
      <c r="AP18" s="23"/>
      <c r="AQ18" s="23"/>
      <c r="AR18" s="23"/>
      <c r="AS18" s="23"/>
      <c r="AT18" s="23"/>
      <c r="AU18" s="23"/>
      <c r="AV18" s="23"/>
      <c r="AW18" s="23"/>
    </row>
    <row r="19" spans="1:49" s="2" customFormat="1" ht="15.75">
      <c r="A19" s="48" t="s">
        <v>51</v>
      </c>
      <c r="B19" s="49">
        <v>4.2046583994999995</v>
      </c>
      <c r="C19" s="49">
        <v>4.2501961797510015</v>
      </c>
      <c r="D19" s="49">
        <v>6.0657341060765466</v>
      </c>
      <c r="E19" s="49">
        <v>5.7701871802967002</v>
      </c>
      <c r="F19" s="49">
        <v>7.3967283598061551</v>
      </c>
      <c r="G19" s="49">
        <v>3.2771785756210088</v>
      </c>
      <c r="H19" s="49">
        <v>3.2643403035589014</v>
      </c>
      <c r="I19" s="49">
        <v>4.2727470002415435</v>
      </c>
      <c r="J19" s="49">
        <v>3.3523710822809956</v>
      </c>
      <c r="K19" s="49">
        <v>4.2366941379973797</v>
      </c>
      <c r="L19" s="49">
        <v>4.0403289710183294</v>
      </c>
      <c r="M19" s="49">
        <v>6.9489645043832642</v>
      </c>
      <c r="N19" s="49">
        <v>5.0992156067167569</v>
      </c>
      <c r="O19" s="428">
        <v>5.3014392356192035</v>
      </c>
      <c r="P19" s="322">
        <f t="shared" si="7"/>
        <v>2.56324592964868</v>
      </c>
      <c r="Q19" s="49">
        <f t="shared" si="1"/>
        <v>3.3073102322011922</v>
      </c>
      <c r="R19" s="322">
        <f t="shared" si="14"/>
        <v>2.3416959468607788</v>
      </c>
      <c r="S19" s="49">
        <f t="shared" si="2"/>
        <v>2.8053058161332838</v>
      </c>
      <c r="T19" s="49">
        <f t="shared" si="8"/>
        <v>2.9913090327492098</v>
      </c>
      <c r="U19" s="49">
        <f t="shared" si="9"/>
        <v>4.6768243646031031</v>
      </c>
      <c r="V19" s="49">
        <f t="shared" si="10"/>
        <v>3.5168785569877792</v>
      </c>
      <c r="W19" s="428">
        <f t="shared" si="3"/>
        <v>3.4157559961523836</v>
      </c>
      <c r="X19" s="51">
        <f t="shared" si="4"/>
        <v>-0.39174771120535068</v>
      </c>
      <c r="Y19" s="51">
        <f t="shared" si="4"/>
        <v>30.891592263932804</v>
      </c>
      <c r="Z19" s="50">
        <f t="shared" si="4"/>
        <v>-21.540613518856087</v>
      </c>
      <c r="AA19" s="51">
        <f t="shared" si="4"/>
        <v>26.379032452298794</v>
      </c>
      <c r="AB19" s="51">
        <f t="shared" si="4"/>
        <v>-4.6348676723656306</v>
      </c>
      <c r="AC19" s="51">
        <f t="shared" si="5"/>
        <v>71.990067002683674</v>
      </c>
      <c r="AD19" s="51">
        <f t="shared" si="6"/>
        <v>-26.619058084117764</v>
      </c>
      <c r="AE19" s="51">
        <f t="shared" si="6"/>
        <v>3.9657791413266557</v>
      </c>
      <c r="AF19" s="333" t="s">
        <v>52</v>
      </c>
      <c r="AG19" s="46"/>
      <c r="AH19" s="46"/>
      <c r="AI19" s="23"/>
      <c r="AJ19" s="23"/>
      <c r="AK19" s="23"/>
      <c r="AL19" s="23"/>
      <c r="AM19" s="23"/>
      <c r="AN19" s="23"/>
      <c r="AO19" s="23"/>
      <c r="AP19" s="23"/>
      <c r="AQ19" s="23"/>
      <c r="AR19" s="23"/>
      <c r="AS19" s="23"/>
      <c r="AT19" s="23"/>
      <c r="AU19" s="23"/>
      <c r="AV19" s="23"/>
      <c r="AW19" s="23"/>
    </row>
    <row r="20" spans="1:49" s="2" customFormat="1" ht="15.75">
      <c r="A20" s="48" t="s">
        <v>53</v>
      </c>
      <c r="B20" s="49">
        <v>7.7565121393999998</v>
      </c>
      <c r="C20" s="49">
        <v>5.7986605878494348</v>
      </c>
      <c r="D20" s="49">
        <v>6.0143811905367581</v>
      </c>
      <c r="E20" s="49">
        <v>5.8647873912791937</v>
      </c>
      <c r="F20" s="49">
        <v>3.9265395700280759</v>
      </c>
      <c r="G20" s="49">
        <v>2.6868825685070652</v>
      </c>
      <c r="H20" s="49">
        <v>2.9063640120344196</v>
      </c>
      <c r="I20" s="49">
        <v>2.7524573718329695</v>
      </c>
      <c r="J20" s="49">
        <v>2.3493707511765831</v>
      </c>
      <c r="K20" s="49">
        <v>2.5766094130832551</v>
      </c>
      <c r="L20" s="49">
        <v>2.8361701649421343</v>
      </c>
      <c r="M20" s="49">
        <v>3.2216682753374388</v>
      </c>
      <c r="N20" s="49">
        <v>1.5484507695258485</v>
      </c>
      <c r="O20" s="428">
        <v>2.1974779212832702</v>
      </c>
      <c r="P20" s="322">
        <f t="shared" si="7"/>
        <v>2.2821535229653214</v>
      </c>
      <c r="Q20" s="49">
        <f t="shared" si="1"/>
        <v>2.1305334551861286</v>
      </c>
      <c r="R20" s="322">
        <f t="shared" si="14"/>
        <v>1.6410808441767639</v>
      </c>
      <c r="S20" s="49">
        <f t="shared" si="2"/>
        <v>1.706089025308509</v>
      </c>
      <c r="T20" s="49">
        <f t="shared" si="8"/>
        <v>2.0997947181184458</v>
      </c>
      <c r="U20" s="49">
        <f t="shared" si="9"/>
        <v>2.1682621454265489</v>
      </c>
      <c r="V20" s="49">
        <f t="shared" si="10"/>
        <v>1.0679511767895269</v>
      </c>
      <c r="W20" s="428">
        <f t="shared" si="3"/>
        <v>1.4158510646701974</v>
      </c>
      <c r="X20" s="51">
        <f t="shared" si="4"/>
        <v>8.1686280636115303</v>
      </c>
      <c r="Y20" s="51">
        <f t="shared" si="4"/>
        <v>-5.2955046086507727</v>
      </c>
      <c r="Z20" s="50">
        <f t="shared" si="4"/>
        <v>-14.644609023970284</v>
      </c>
      <c r="AA20" s="51">
        <f t="shared" si="4"/>
        <v>9.672320207139256</v>
      </c>
      <c r="AB20" s="51">
        <f t="shared" si="4"/>
        <v>10.073732966312511</v>
      </c>
      <c r="AC20" s="51">
        <f t="shared" si="5"/>
        <v>13.592206672238575</v>
      </c>
      <c r="AD20" s="51">
        <f t="shared" si="6"/>
        <v>-51.936368452966711</v>
      </c>
      <c r="AE20" s="51">
        <f t="shared" si="6"/>
        <v>41.914613272216627</v>
      </c>
      <c r="AF20" s="333" t="s">
        <v>54</v>
      </c>
      <c r="AG20" s="46"/>
      <c r="AH20" s="46"/>
      <c r="AI20" s="23"/>
      <c r="AJ20" s="23"/>
      <c r="AK20" s="23"/>
      <c r="AL20" s="23"/>
      <c r="AM20" s="23"/>
      <c r="AN20" s="23"/>
      <c r="AO20" s="23"/>
      <c r="AP20" s="23"/>
      <c r="AQ20" s="23"/>
      <c r="AR20" s="23"/>
      <c r="AS20" s="23"/>
      <c r="AT20" s="23"/>
      <c r="AU20" s="23"/>
      <c r="AV20" s="23"/>
      <c r="AW20" s="23"/>
    </row>
    <row r="21" spans="1:49" s="2" customFormat="1" ht="15.75">
      <c r="A21" s="48" t="s">
        <v>55</v>
      </c>
      <c r="B21" s="49">
        <v>9.9887793546000001</v>
      </c>
      <c r="C21" s="49">
        <v>11.884629475991376</v>
      </c>
      <c r="D21" s="49">
        <v>13.181031367605668</v>
      </c>
      <c r="E21" s="49">
        <v>8.5367438048091007</v>
      </c>
      <c r="F21" s="49">
        <v>5.2962855117830294</v>
      </c>
      <c r="G21" s="49">
        <v>4.8564435251275615</v>
      </c>
      <c r="H21" s="49">
        <v>3.9660017230785827</v>
      </c>
      <c r="I21" s="49">
        <v>4.0751871960090158</v>
      </c>
      <c r="J21" s="49">
        <v>3.0697628263915906</v>
      </c>
      <c r="K21" s="49">
        <v>3.2696684813193393</v>
      </c>
      <c r="L21" s="49">
        <v>3.0080433639696103</v>
      </c>
      <c r="M21" s="49">
        <v>3.060880391124515</v>
      </c>
      <c r="N21" s="49">
        <v>2.2417806051075906</v>
      </c>
      <c r="O21" s="428">
        <v>2.9150046955015272</v>
      </c>
      <c r="P21" s="322">
        <f t="shared" si="7"/>
        <v>3.1142089452431372</v>
      </c>
      <c r="Q21" s="49">
        <f t="shared" si="1"/>
        <v>3.154389508841497</v>
      </c>
      <c r="R21" s="322">
        <f t="shared" si="14"/>
        <v>2.1442886219785557</v>
      </c>
      <c r="S21" s="49">
        <f t="shared" si="2"/>
        <v>2.1649946181407578</v>
      </c>
      <c r="T21" s="49">
        <f t="shared" si="8"/>
        <v>2.2270432309069501</v>
      </c>
      <c r="U21" s="49">
        <f t="shared" si="9"/>
        <v>2.0600479368281808</v>
      </c>
      <c r="V21" s="49">
        <f t="shared" si="10"/>
        <v>1.5461339052204359</v>
      </c>
      <c r="W21" s="428">
        <f t="shared" si="3"/>
        <v>1.8781588027215654</v>
      </c>
      <c r="X21" s="51">
        <f t="shared" si="4"/>
        <v>-18.335265250008032</v>
      </c>
      <c r="Y21" s="51">
        <f t="shared" si="4"/>
        <v>2.7530364471369575</v>
      </c>
      <c r="Z21" s="50">
        <f t="shared" si="4"/>
        <v>-24.671857297796652</v>
      </c>
      <c r="AA21" s="51">
        <f t="shared" si="4"/>
        <v>6.512087944029588</v>
      </c>
      <c r="AB21" s="51">
        <f t="shared" si="4"/>
        <v>-8.001579329662226</v>
      </c>
      <c r="AC21" s="51">
        <f t="shared" si="5"/>
        <v>1.7565247824478702</v>
      </c>
      <c r="AD21" s="51">
        <f t="shared" si="6"/>
        <v>-26.760267679587479</v>
      </c>
      <c r="AE21" s="51">
        <f t="shared" si="6"/>
        <v>30.030775039274026</v>
      </c>
      <c r="AF21" s="333" t="s">
        <v>56</v>
      </c>
      <c r="AG21" s="46"/>
      <c r="AH21" s="46"/>
      <c r="AI21" s="23"/>
      <c r="AJ21" s="23"/>
      <c r="AK21" s="23"/>
      <c r="AL21" s="23"/>
      <c r="AM21" s="23"/>
      <c r="AN21" s="23"/>
      <c r="AO21" s="23"/>
      <c r="AP21" s="23"/>
      <c r="AQ21" s="23"/>
      <c r="AR21" s="23"/>
      <c r="AS21" s="23"/>
      <c r="AT21" s="23"/>
      <c r="AU21" s="23"/>
      <c r="AV21" s="23"/>
      <c r="AW21" s="23"/>
    </row>
    <row r="22" spans="1:49" s="2" customFormat="1" ht="15.75">
      <c r="A22" s="48" t="s">
        <v>57</v>
      </c>
      <c r="B22" s="49">
        <v>0.70046734777999997</v>
      </c>
      <c r="C22" s="49">
        <v>0.73156882546461344</v>
      </c>
      <c r="D22" s="49">
        <v>0.8466080721255872</v>
      </c>
      <c r="E22" s="49">
        <v>0.44778363665237386</v>
      </c>
      <c r="F22" s="49">
        <v>0.69458426939423545</v>
      </c>
      <c r="G22" s="49">
        <v>0.7782534712837853</v>
      </c>
      <c r="H22" s="49">
        <v>0.30394247344899167</v>
      </c>
      <c r="I22" s="49">
        <v>0.31269729273595998</v>
      </c>
      <c r="J22" s="49">
        <v>0.24041875105324056</v>
      </c>
      <c r="K22" s="49">
        <v>0.23480660959918051</v>
      </c>
      <c r="L22" s="49">
        <v>0.25677748611255835</v>
      </c>
      <c r="M22" s="49">
        <v>0.63955167891345943</v>
      </c>
      <c r="N22" s="49">
        <v>0.45661319352007401</v>
      </c>
      <c r="O22" s="428">
        <v>0.53461822162097594</v>
      </c>
      <c r="P22" s="322">
        <f t="shared" si="7"/>
        <v>0.23866363046343531</v>
      </c>
      <c r="Q22" s="49">
        <f t="shared" si="1"/>
        <v>0.24204263809413196</v>
      </c>
      <c r="R22" s="322">
        <f t="shared" si="14"/>
        <v>0.16793714092881393</v>
      </c>
      <c r="S22" s="49">
        <f t="shared" si="2"/>
        <v>0.15547602119006823</v>
      </c>
      <c r="T22" s="49">
        <f t="shared" si="8"/>
        <v>0.19010848352319629</v>
      </c>
      <c r="U22" s="49">
        <f t="shared" si="9"/>
        <v>0.43043404128465201</v>
      </c>
      <c r="V22" s="49">
        <f t="shared" si="10"/>
        <v>0.31492160225843513</v>
      </c>
      <c r="W22" s="428">
        <f t="shared" si="3"/>
        <v>0.34445842251380304</v>
      </c>
      <c r="X22" s="51">
        <f t="shared" si="4"/>
        <v>-60.945567907635976</v>
      </c>
      <c r="Y22" s="51">
        <f t="shared" si="4"/>
        <v>2.8804198332739968</v>
      </c>
      <c r="Z22" s="50">
        <f t="shared" si="4"/>
        <v>-23.114540279615099</v>
      </c>
      <c r="AA22" s="51">
        <f t="shared" si="4"/>
        <v>-2.3343193613119007</v>
      </c>
      <c r="AB22" s="51">
        <f t="shared" si="4"/>
        <v>9.3570093920620714</v>
      </c>
      <c r="AC22" s="51">
        <f t="shared" si="5"/>
        <v>149.06843999287076</v>
      </c>
      <c r="AD22" s="51">
        <f t="shared" si="6"/>
        <v>-28.60417561629756</v>
      </c>
      <c r="AE22" s="51">
        <f t="shared" si="6"/>
        <v>17.083393385888357</v>
      </c>
      <c r="AF22" s="333" t="s">
        <v>58</v>
      </c>
      <c r="AG22" s="46"/>
      <c r="AH22" s="46"/>
      <c r="AI22" s="23"/>
      <c r="AJ22" s="23"/>
      <c r="AK22" s="23"/>
      <c r="AL22" s="23"/>
      <c r="AM22" s="23"/>
      <c r="AN22" s="23"/>
      <c r="AO22" s="23"/>
      <c r="AP22" s="23"/>
      <c r="AQ22" s="23"/>
      <c r="AR22" s="23"/>
      <c r="AS22" s="23"/>
      <c r="AT22" s="23"/>
      <c r="AU22" s="23"/>
      <c r="AV22" s="23"/>
      <c r="AW22" s="23"/>
    </row>
    <row r="23" spans="1:49" s="2" customFormat="1" ht="15.75">
      <c r="A23" s="48" t="s">
        <v>59</v>
      </c>
      <c r="B23" s="49">
        <v>4.9000881385799993</v>
      </c>
      <c r="C23" s="49">
        <v>4.96738592839072</v>
      </c>
      <c r="D23" s="49">
        <v>3.7799880291292838</v>
      </c>
      <c r="E23" s="49">
        <v>2.5567938881875243</v>
      </c>
      <c r="F23" s="49">
        <v>4.1488570930622419</v>
      </c>
      <c r="G23" s="49">
        <v>3.6170414694011317</v>
      </c>
      <c r="H23" s="49">
        <v>3.8464425361310637</v>
      </c>
      <c r="I23" s="49">
        <v>2.2948781910587521</v>
      </c>
      <c r="J23" s="49">
        <v>3.3034787321652641</v>
      </c>
      <c r="K23" s="49">
        <v>2.6945335002029829</v>
      </c>
      <c r="L23" s="49">
        <v>3.6609335097969522</v>
      </c>
      <c r="M23" s="49">
        <v>4.0860262316599076</v>
      </c>
      <c r="N23" s="49">
        <v>3.1689160392067319</v>
      </c>
      <c r="O23" s="428">
        <v>3.9909745535054189</v>
      </c>
      <c r="P23" s="322">
        <f t="shared" si="7"/>
        <v>3.0203279246396111</v>
      </c>
      <c r="Q23" s="49">
        <f t="shared" si="1"/>
        <v>1.7763453166112826</v>
      </c>
      <c r="R23" s="322">
        <f t="shared" si="14"/>
        <v>2.3075436960244526</v>
      </c>
      <c r="S23" s="49">
        <f t="shared" si="2"/>
        <v>1.7841718693099762</v>
      </c>
      <c r="T23" s="49">
        <f t="shared" si="8"/>
        <v>2.710418769041421</v>
      </c>
      <c r="U23" s="49">
        <f t="shared" si="9"/>
        <v>2.7499963516262742</v>
      </c>
      <c r="V23" s="49">
        <f t="shared" si="10"/>
        <v>2.1855700418905326</v>
      </c>
      <c r="W23" s="428">
        <f t="shared" si="3"/>
        <v>2.5714140360293105</v>
      </c>
      <c r="X23" s="51">
        <f t="shared" si="4"/>
        <v>6.3422293791924256</v>
      </c>
      <c r="Y23" s="51">
        <f t="shared" si="4"/>
        <v>-40.337645252668956</v>
      </c>
      <c r="Z23" s="50">
        <f t="shared" si="4"/>
        <v>43.950068680603465</v>
      </c>
      <c r="AA23" s="51">
        <f t="shared" si="4"/>
        <v>-18.433453983920405</v>
      </c>
      <c r="AB23" s="51">
        <f t="shared" si="4"/>
        <v>35.865206705397021</v>
      </c>
      <c r="AC23" s="51">
        <f t="shared" si="5"/>
        <v>11.611593620189309</v>
      </c>
      <c r="AD23" s="51">
        <f t="shared" si="6"/>
        <v>-22.445039274273306</v>
      </c>
      <c r="AE23" s="51">
        <f t="shared" si="6"/>
        <v>25.941315709471152</v>
      </c>
      <c r="AF23" s="333" t="s">
        <v>60</v>
      </c>
      <c r="AG23" s="46"/>
      <c r="AH23" s="46"/>
      <c r="AI23" s="23"/>
      <c r="AJ23" s="23"/>
      <c r="AK23" s="23"/>
      <c r="AL23" s="23"/>
      <c r="AM23" s="23"/>
      <c r="AN23" s="23"/>
      <c r="AO23" s="23"/>
      <c r="AP23" s="23"/>
      <c r="AQ23" s="23"/>
      <c r="AR23" s="23"/>
      <c r="AS23" s="23"/>
      <c r="AT23" s="23"/>
      <c r="AU23" s="23"/>
      <c r="AV23" s="23"/>
      <c r="AW23" s="23"/>
    </row>
    <row r="24" spans="1:49" s="2" customFormat="1" ht="15.75">
      <c r="A24" s="48" t="s">
        <v>61</v>
      </c>
      <c r="B24" s="49">
        <v>3.4896475003000003</v>
      </c>
      <c r="C24" s="49">
        <v>1.8145940874618773</v>
      </c>
      <c r="D24" s="49">
        <v>2.2385708185166902</v>
      </c>
      <c r="E24" s="49">
        <v>2.3926024162149369</v>
      </c>
      <c r="F24" s="49">
        <v>2.3510120797228331</v>
      </c>
      <c r="G24" s="49">
        <v>2.8558977392270024</v>
      </c>
      <c r="H24" s="49">
        <v>3.8642766938192219</v>
      </c>
      <c r="I24" s="49">
        <v>3.5967076673388623</v>
      </c>
      <c r="J24" s="49">
        <v>2.9696042037139136</v>
      </c>
      <c r="K24" s="49">
        <v>2.9324848575439835</v>
      </c>
      <c r="L24" s="49">
        <v>2.6582474096926743</v>
      </c>
      <c r="M24" s="49">
        <v>3.0837334818653956</v>
      </c>
      <c r="N24" s="49">
        <v>2.2203880190497109</v>
      </c>
      <c r="O24" s="428">
        <v>2.4196397016416267</v>
      </c>
      <c r="P24" s="322">
        <f t="shared" si="7"/>
        <v>3.0343317746833844</v>
      </c>
      <c r="Q24" s="49">
        <f t="shared" si="1"/>
        <v>2.7840235028551508</v>
      </c>
      <c r="R24" s="322">
        <f t="shared" si="14"/>
        <v>2.074325889628565</v>
      </c>
      <c r="S24" s="49">
        <f t="shared" ref="S24:S31" si="15">(K24/$K$8)*100</f>
        <v>1.9417301694758331</v>
      </c>
      <c r="T24" s="49">
        <f t="shared" si="8"/>
        <v>1.9680673393017662</v>
      </c>
      <c r="U24" s="49">
        <f t="shared" si="9"/>
        <v>2.0754286300978069</v>
      </c>
      <c r="V24" s="49">
        <f t="shared" si="10"/>
        <v>1.5313796502549522</v>
      </c>
      <c r="W24" s="428">
        <f t="shared" si="3"/>
        <v>1.5589915213741801</v>
      </c>
      <c r="X24" s="51">
        <f t="shared" si="4"/>
        <v>35.30865061243945</v>
      </c>
      <c r="Y24" s="51">
        <f t="shared" si="4"/>
        <v>-6.9241684196250004</v>
      </c>
      <c r="Z24" s="50">
        <f t="shared" si="4"/>
        <v>-17.435486050745151</v>
      </c>
      <c r="AA24" s="51">
        <f t="shared" si="4"/>
        <v>-1.2499762131097181</v>
      </c>
      <c r="AB24" s="51">
        <f t="shared" si="4"/>
        <v>-9.351708914909409</v>
      </c>
      <c r="AC24" s="51">
        <f t="shared" si="5"/>
        <v>16.00626302206809</v>
      </c>
      <c r="AD24" s="51">
        <f t="shared" si="6"/>
        <v>-27.99676002782946</v>
      </c>
      <c r="AE24" s="51">
        <f t="shared" si="6"/>
        <v>8.9737325585638903</v>
      </c>
      <c r="AF24" s="333" t="s">
        <v>62</v>
      </c>
      <c r="AG24" s="46"/>
      <c r="AH24" s="46"/>
      <c r="AI24" s="23"/>
      <c r="AJ24" s="23"/>
      <c r="AK24" s="23"/>
      <c r="AL24" s="23"/>
      <c r="AM24" s="23"/>
      <c r="AN24" s="23"/>
      <c r="AO24" s="23"/>
      <c r="AP24" s="23"/>
      <c r="AQ24" s="23"/>
      <c r="AR24" s="23"/>
      <c r="AS24" s="23"/>
      <c r="AT24" s="23"/>
      <c r="AU24" s="23"/>
      <c r="AV24" s="23"/>
      <c r="AW24" s="23"/>
    </row>
    <row r="25" spans="1:49" s="2" customFormat="1" ht="15.75">
      <c r="A25" s="48" t="s">
        <v>63</v>
      </c>
      <c r="B25" s="49">
        <v>0.77320062969399994</v>
      </c>
      <c r="C25" s="49">
        <v>2.8363132528658399</v>
      </c>
      <c r="D25" s="49">
        <v>2.1143378283414398</v>
      </c>
      <c r="E25" s="49">
        <v>3.5650055825859033</v>
      </c>
      <c r="F25" s="49">
        <v>4.8873762700000016</v>
      </c>
      <c r="G25" s="49">
        <v>5.5584618312959835</v>
      </c>
      <c r="H25" s="49">
        <v>8.2203993305057246</v>
      </c>
      <c r="I25" s="49">
        <v>7.1836101718072625</v>
      </c>
      <c r="J25" s="49">
        <v>8.3901824668277172</v>
      </c>
      <c r="K25" s="49">
        <v>8.5304285251459255</v>
      </c>
      <c r="L25" s="49">
        <v>9.9004574381934045</v>
      </c>
      <c r="M25" s="49">
        <v>11.389740816779341</v>
      </c>
      <c r="N25" s="49">
        <v>7.3506107479954865</v>
      </c>
      <c r="O25" s="428">
        <v>9.890061002195166</v>
      </c>
      <c r="P25" s="322">
        <f t="shared" si="7"/>
        <v>6.4548739299739282</v>
      </c>
      <c r="Q25" s="49">
        <f t="shared" si="1"/>
        <v>5.560457341382401</v>
      </c>
      <c r="R25" s="322">
        <f t="shared" si="14"/>
        <v>5.8607044965393849</v>
      </c>
      <c r="S25" s="49">
        <f t="shared" si="15"/>
        <v>5.6483805477193822</v>
      </c>
      <c r="T25" s="49">
        <f t="shared" si="8"/>
        <v>7.3299298090949137</v>
      </c>
      <c r="U25" s="49">
        <f t="shared" si="9"/>
        <v>7.6655762631724214</v>
      </c>
      <c r="V25" s="49">
        <f t="shared" si="10"/>
        <v>5.0696435126880424</v>
      </c>
      <c r="W25" s="428">
        <f t="shared" si="3"/>
        <v>6.3722384939521577</v>
      </c>
      <c r="X25" s="51">
        <f t="shared" si="4"/>
        <v>47.889822400545242</v>
      </c>
      <c r="Y25" s="51">
        <f t="shared" si="4"/>
        <v>-12.612394082255346</v>
      </c>
      <c r="Z25" s="50">
        <f t="shared" si="4"/>
        <v>16.796182785025813</v>
      </c>
      <c r="AA25" s="51">
        <f t="shared" si="4"/>
        <v>1.6715495625118943</v>
      </c>
      <c r="AB25" s="51">
        <f t="shared" si="4"/>
        <v>16.060493432527092</v>
      </c>
      <c r="AC25" s="51">
        <f t="shared" si="5"/>
        <v>15.042571395142474</v>
      </c>
      <c r="AD25" s="51">
        <f t="shared" si="6"/>
        <v>-35.462879566437692</v>
      </c>
      <c r="AE25" s="51">
        <f t="shared" si="6"/>
        <v>34.547472873491344</v>
      </c>
      <c r="AF25" s="333" t="s">
        <v>64</v>
      </c>
      <c r="AG25" s="46"/>
      <c r="AH25" s="46"/>
      <c r="AI25" s="23"/>
      <c r="AJ25" s="23"/>
      <c r="AK25" s="23"/>
      <c r="AL25" s="23"/>
      <c r="AM25" s="23"/>
      <c r="AN25" s="23"/>
      <c r="AO25" s="23"/>
      <c r="AP25" s="23"/>
      <c r="AQ25" s="23"/>
      <c r="AR25" s="23"/>
      <c r="AS25" s="23"/>
      <c r="AT25" s="23"/>
      <c r="AU25" s="23"/>
      <c r="AV25" s="23"/>
      <c r="AW25" s="23"/>
    </row>
    <row r="26" spans="1:49" s="2" customFormat="1" ht="15.75">
      <c r="A26" s="48" t="s">
        <v>65</v>
      </c>
      <c r="B26" s="49">
        <v>5.3193023869199996</v>
      </c>
      <c r="C26" s="49">
        <v>3.2973057170663189</v>
      </c>
      <c r="D26" s="49">
        <v>3.6220961214457499</v>
      </c>
      <c r="E26" s="49">
        <v>4.4916609014078981</v>
      </c>
      <c r="F26" s="49">
        <v>6.1023330901973196</v>
      </c>
      <c r="G26" s="49">
        <v>3.8321071489999445</v>
      </c>
      <c r="H26" s="49">
        <v>3.5789821165928566</v>
      </c>
      <c r="I26" s="49">
        <v>4.117024274419717</v>
      </c>
      <c r="J26" s="49">
        <v>5.7942599899738356</v>
      </c>
      <c r="K26" s="49">
        <v>6.0494795388263602</v>
      </c>
      <c r="L26" s="49">
        <v>7.1989792228439535</v>
      </c>
      <c r="M26" s="49">
        <v>7.5536508780813598</v>
      </c>
      <c r="N26" s="49">
        <v>5.5079821252969765</v>
      </c>
      <c r="O26" s="428">
        <v>7.9643446792424548</v>
      </c>
      <c r="P26" s="322">
        <f t="shared" si="7"/>
        <v>2.8103109631800454</v>
      </c>
      <c r="Q26" s="49">
        <f t="shared" si="1"/>
        <v>3.1867734055490002</v>
      </c>
      <c r="R26" s="322">
        <f t="shared" si="14"/>
        <v>4.0474025102099374</v>
      </c>
      <c r="S26" s="49">
        <f t="shared" si="15"/>
        <v>4.005632595151333</v>
      </c>
      <c r="T26" s="49">
        <f t="shared" si="8"/>
        <v>5.3298559920083575</v>
      </c>
      <c r="U26" s="49">
        <f t="shared" si="9"/>
        <v>5.0837931962428238</v>
      </c>
      <c r="V26" s="49">
        <f t="shared" si="10"/>
        <v>3.7988007808913378</v>
      </c>
      <c r="W26" s="428">
        <f t="shared" si="3"/>
        <v>5.1314854107479579</v>
      </c>
      <c r="X26" s="51">
        <f t="shared" si="4"/>
        <v>-6.6053746037123569</v>
      </c>
      <c r="Y26" s="51">
        <f t="shared" si="4"/>
        <v>15.033384920600534</v>
      </c>
      <c r="Z26" s="50">
        <f t="shared" si="4"/>
        <v>40.739029059781785</v>
      </c>
      <c r="AA26" s="51">
        <f t="shared" si="4"/>
        <v>4.4046961871601678</v>
      </c>
      <c r="AB26" s="51">
        <f t="shared" si="4"/>
        <v>19.00162942348928</v>
      </c>
      <c r="AC26" s="51">
        <f t="shared" si="5"/>
        <v>4.926693691682769</v>
      </c>
      <c r="AD26" s="51">
        <f t="shared" si="6"/>
        <v>-27.081854666070914</v>
      </c>
      <c r="AE26" s="51">
        <f t="shared" si="6"/>
        <v>44.596414768013389</v>
      </c>
      <c r="AF26" s="333" t="s">
        <v>66</v>
      </c>
      <c r="AG26" s="52"/>
      <c r="AH26" s="46"/>
      <c r="AI26" s="23"/>
      <c r="AJ26" s="23"/>
      <c r="AK26" s="23"/>
      <c r="AL26" s="23"/>
      <c r="AM26" s="23"/>
      <c r="AN26" s="23"/>
      <c r="AO26" s="23"/>
      <c r="AP26" s="23"/>
      <c r="AQ26" s="23"/>
      <c r="AR26" s="23"/>
      <c r="AS26" s="23"/>
      <c r="AT26" s="23"/>
      <c r="AU26" s="23"/>
      <c r="AV26" s="23"/>
      <c r="AW26" s="23"/>
    </row>
    <row r="27" spans="1:49" s="2" customFormat="1" ht="15.75">
      <c r="A27" s="48" t="s">
        <v>67</v>
      </c>
      <c r="B27" s="49">
        <v>10.323599863590001</v>
      </c>
      <c r="C27" s="49">
        <v>8.821061419899916</v>
      </c>
      <c r="D27" s="49">
        <v>4.6273621141007606</v>
      </c>
      <c r="E27" s="49">
        <v>6.4412472748291281</v>
      </c>
      <c r="F27" s="49">
        <v>8.2431673173022482</v>
      </c>
      <c r="G27" s="49">
        <v>14.670648390734787</v>
      </c>
      <c r="H27" s="49">
        <v>12.555886331006292</v>
      </c>
      <c r="I27" s="49">
        <v>10.779729136313419</v>
      </c>
      <c r="J27" s="49">
        <v>12.223952593290209</v>
      </c>
      <c r="K27" s="49">
        <v>11.585481944996269</v>
      </c>
      <c r="L27" s="49">
        <v>9.7740388693018012</v>
      </c>
      <c r="M27" s="49">
        <v>10.600246504316949</v>
      </c>
      <c r="N27" s="49">
        <v>8.7133733898041843</v>
      </c>
      <c r="O27" s="428">
        <v>9.244293576529385</v>
      </c>
      <c r="P27" s="322">
        <f t="shared" si="7"/>
        <v>9.8592124405643045</v>
      </c>
      <c r="Q27" s="49">
        <f t="shared" si="1"/>
        <v>8.3440251601302968</v>
      </c>
      <c r="R27" s="322">
        <f t="shared" si="14"/>
        <v>8.5386669732425098</v>
      </c>
      <c r="S27" s="49">
        <f t="shared" si="15"/>
        <v>7.6712688771929676</v>
      </c>
      <c r="T27" s="49">
        <f t="shared" si="8"/>
        <v>7.2363342108787201</v>
      </c>
      <c r="U27" s="49">
        <f t="shared" si="9"/>
        <v>7.134227134261109</v>
      </c>
      <c r="V27" s="49">
        <f t="shared" si="10"/>
        <v>6.0095274248191659</v>
      </c>
      <c r="W27" s="428">
        <f t="shared" si="3"/>
        <v>5.9561658279640985</v>
      </c>
      <c r="X27" s="51">
        <f t="shared" si="4"/>
        <v>-14.414918846150441</v>
      </c>
      <c r="Y27" s="51">
        <f t="shared" si="4"/>
        <v>-14.1460120605482</v>
      </c>
      <c r="Z27" s="50">
        <f t="shared" si="4"/>
        <v>13.397585771535466</v>
      </c>
      <c r="AA27" s="51">
        <f t="shared" si="4"/>
        <v>-5.2231112925323284</v>
      </c>
      <c r="AB27" s="51">
        <f t="shared" si="4"/>
        <v>-15.635457241179546</v>
      </c>
      <c r="AC27" s="51">
        <f t="shared" si="5"/>
        <v>8.4530831733245151</v>
      </c>
      <c r="AD27" s="51">
        <f t="shared" si="6"/>
        <v>-17.800275811928863</v>
      </c>
      <c r="AE27" s="51">
        <f t="shared" si="6"/>
        <v>6.0931646444355128</v>
      </c>
      <c r="AF27" s="333" t="s">
        <v>68</v>
      </c>
      <c r="AG27" s="52"/>
      <c r="AH27" s="46"/>
      <c r="AI27" s="23"/>
      <c r="AJ27" s="23"/>
    </row>
    <row r="28" spans="1:49" s="2" customFormat="1" ht="15.75">
      <c r="A28" s="48" t="s">
        <v>69</v>
      </c>
      <c r="B28" s="49">
        <v>5.2756512949680001</v>
      </c>
      <c r="C28" s="49">
        <v>7.8095273806140346</v>
      </c>
      <c r="D28" s="49">
        <v>11.458809981990434</v>
      </c>
      <c r="E28" s="49">
        <v>12.605257593857838</v>
      </c>
      <c r="F28" s="49">
        <v>15.669094098018947</v>
      </c>
      <c r="G28" s="49">
        <v>19.57691873198684</v>
      </c>
      <c r="H28" s="49">
        <v>20.006961722130814</v>
      </c>
      <c r="I28" s="49">
        <v>17.591605791181756</v>
      </c>
      <c r="J28" s="49">
        <v>24.21426468123731</v>
      </c>
      <c r="K28" s="49">
        <v>25.065136682070062</v>
      </c>
      <c r="L28" s="49">
        <v>18.765171841803927</v>
      </c>
      <c r="M28" s="49">
        <v>21.156044330819775</v>
      </c>
      <c r="N28" s="49">
        <v>27.641363022801691</v>
      </c>
      <c r="O28" s="428">
        <v>25.924720528129626</v>
      </c>
      <c r="P28" s="322">
        <f t="shared" si="7"/>
        <v>15.709992963349576</v>
      </c>
      <c r="Q28" s="49">
        <f t="shared" si="1"/>
        <v>13.616743006486489</v>
      </c>
      <c r="R28" s="322">
        <f t="shared" si="14"/>
        <v>16.914131541096118</v>
      </c>
      <c r="S28" s="49">
        <f>(K28/$K$8)*100</f>
        <v>16.596754787123686</v>
      </c>
      <c r="T28" s="49">
        <f>(L28/$L$8)*100</f>
        <v>13.893034065820519</v>
      </c>
      <c r="U28" s="49">
        <f>(M28/$M$8)*100</f>
        <v>14.238539212941726</v>
      </c>
      <c r="V28" s="49">
        <f t="shared" si="10"/>
        <v>19.063974618519381</v>
      </c>
      <c r="W28" s="428">
        <f t="shared" si="3"/>
        <v>16.703486667840814</v>
      </c>
      <c r="X28" s="51">
        <f t="shared" si="4"/>
        <v>2.1966837377800648</v>
      </c>
      <c r="Y28" s="51">
        <f t="shared" si="4"/>
        <v>-12.07257735829673</v>
      </c>
      <c r="Z28" s="50">
        <f t="shared" si="4"/>
        <v>37.646699048789124</v>
      </c>
      <c r="AA28" s="51">
        <f t="shared" si="4"/>
        <v>3.5139287194298285</v>
      </c>
      <c r="AB28" s="51">
        <f t="shared" si="4"/>
        <v>-25.134372575644932</v>
      </c>
      <c r="AC28" s="51">
        <f t="shared" si="5"/>
        <v>12.741010363089805</v>
      </c>
      <c r="AD28" s="51">
        <f t="shared" si="6"/>
        <v>30.654684734868948</v>
      </c>
      <c r="AE28" s="51">
        <f t="shared" si="6"/>
        <v>-6.2104118861866047</v>
      </c>
      <c r="AF28" s="333" t="s">
        <v>70</v>
      </c>
      <c r="AG28" s="52"/>
      <c r="AH28" s="46"/>
      <c r="AI28" s="23"/>
      <c r="AJ28" s="23"/>
    </row>
    <row r="29" spans="1:49" s="2" customFormat="1" ht="15.75">
      <c r="A29" s="48" t="s">
        <v>71</v>
      </c>
      <c r="B29" s="49">
        <v>7.9786564840130003</v>
      </c>
      <c r="C29" s="49">
        <v>10.312039520502237</v>
      </c>
      <c r="D29" s="49">
        <v>13.33071221199801</v>
      </c>
      <c r="E29" s="49">
        <v>6.8380931873861348</v>
      </c>
      <c r="F29" s="49">
        <v>6.5185484876734998</v>
      </c>
      <c r="G29" s="49">
        <v>10.485499486109854</v>
      </c>
      <c r="H29" s="49">
        <v>12.824944463209524</v>
      </c>
      <c r="I29" s="49">
        <v>8.5205992519975222</v>
      </c>
      <c r="J29" s="49">
        <v>13.637841725925478</v>
      </c>
      <c r="K29" s="49">
        <v>14.621351612458165</v>
      </c>
      <c r="L29" s="49">
        <v>12.213624200393626</v>
      </c>
      <c r="M29" s="49">
        <v>11.610003248031642</v>
      </c>
      <c r="N29" s="49">
        <v>15.274721541317986</v>
      </c>
      <c r="O29" s="428">
        <v>18.428990439852011</v>
      </c>
      <c r="P29" s="322">
        <f t="shared" si="7"/>
        <v>10.070483968063112</v>
      </c>
      <c r="Q29" s="49">
        <f t="shared" si="1"/>
        <v>6.5953507401735152</v>
      </c>
      <c r="R29" s="322">
        <f t="shared" si="14"/>
        <v>9.5262958394805928</v>
      </c>
      <c r="S29" s="49">
        <f t="shared" si="15"/>
        <v>9.6814547810493909</v>
      </c>
      <c r="T29" s="49">
        <f t="shared" si="8"/>
        <v>9.0425122942485405</v>
      </c>
      <c r="U29" s="49">
        <f t="shared" si="9"/>
        <v>7.8138183076436096</v>
      </c>
      <c r="V29" s="49">
        <f t="shared" si="10"/>
        <v>10.534824332954404</v>
      </c>
      <c r="W29" s="428">
        <f t="shared" si="3"/>
        <v>11.873933058596508</v>
      </c>
      <c r="X29" s="51">
        <f t="shared" si="4"/>
        <v>22.311240205568982</v>
      </c>
      <c r="Y29" s="51">
        <f t="shared" si="4"/>
        <v>-33.562291232993083</v>
      </c>
      <c r="Z29" s="50">
        <f t="shared" si="4"/>
        <v>60.057307268949387</v>
      </c>
      <c r="AA29" s="51">
        <f t="shared" si="4"/>
        <v>7.2116241433058947</v>
      </c>
      <c r="AB29" s="51">
        <f t="shared" si="4"/>
        <v>-16.467201363333793</v>
      </c>
      <c r="AC29" s="51">
        <f t="shared" si="5"/>
        <v>-4.9421935901919305</v>
      </c>
      <c r="AD29" s="51">
        <f t="shared" si="6"/>
        <v>31.565178880614518</v>
      </c>
      <c r="AE29" s="51">
        <f t="shared" si="6"/>
        <v>20.650254670775876</v>
      </c>
      <c r="AF29" s="333" t="s">
        <v>72</v>
      </c>
      <c r="AG29" s="52"/>
      <c r="AH29" s="46"/>
      <c r="AI29" s="23"/>
      <c r="AJ29" s="23"/>
    </row>
    <row r="30" spans="1:49" s="2" customFormat="1" ht="15.75">
      <c r="A30" s="48" t="s">
        <v>73</v>
      </c>
      <c r="B30" s="49">
        <v>0.93327936740099993</v>
      </c>
      <c r="C30" s="49">
        <v>1.5026636156209401</v>
      </c>
      <c r="D30" s="49">
        <v>3.0038268644683379</v>
      </c>
      <c r="E30" s="49">
        <v>4.1531727146193713</v>
      </c>
      <c r="F30" s="49">
        <v>4.0198049527051953</v>
      </c>
      <c r="G30" s="49">
        <v>4.1304595743684711</v>
      </c>
      <c r="H30" s="49">
        <v>4.1757914603981243</v>
      </c>
      <c r="I30" s="49">
        <v>3.7228406026800092</v>
      </c>
      <c r="J30" s="49">
        <v>5.0960265002171319</v>
      </c>
      <c r="K30" s="49">
        <v>4.7624309815730665</v>
      </c>
      <c r="L30" s="49">
        <v>2.5162397100822615</v>
      </c>
      <c r="M30" s="49">
        <v>2.155572749456085</v>
      </c>
      <c r="N30" s="49">
        <v>2.3874367396231704</v>
      </c>
      <c r="O30" s="428">
        <v>2.7517640926224085</v>
      </c>
      <c r="P30" s="322">
        <f t="shared" si="7"/>
        <v>3.2789413690287685</v>
      </c>
      <c r="Q30" s="49">
        <f t="shared" si="1"/>
        <v>2.8816564185526552</v>
      </c>
      <c r="R30" s="322">
        <f t="shared" si="14"/>
        <v>3.5596729323097422</v>
      </c>
      <c r="S30" s="49">
        <f t="shared" si="15"/>
        <v>3.1534198354605247</v>
      </c>
      <c r="T30" s="49">
        <f t="shared" si="8"/>
        <v>1.8629301295320626</v>
      </c>
      <c r="U30" s="49">
        <f t="shared" si="9"/>
        <v>1.4507535832096541</v>
      </c>
      <c r="V30" s="49">
        <f t="shared" si="10"/>
        <v>1.6465915002075591</v>
      </c>
      <c r="W30" s="428">
        <f t="shared" si="3"/>
        <v>1.7729816907491118</v>
      </c>
      <c r="X30" s="51">
        <f t="shared" si="4"/>
        <v>1.0975022322203518</v>
      </c>
      <c r="Y30" s="51">
        <f t="shared" si="4"/>
        <v>-10.84706604756863</v>
      </c>
      <c r="Z30" s="50">
        <f t="shared" si="4"/>
        <v>36.88543357318575</v>
      </c>
      <c r="AA30" s="51">
        <f t="shared" si="4"/>
        <v>-6.5461888518407712</v>
      </c>
      <c r="AB30" s="51">
        <f t="shared" si="4"/>
        <v>-47.164804701250937</v>
      </c>
      <c r="AC30" s="51">
        <f t="shared" si="5"/>
        <v>-14.333569221605899</v>
      </c>
      <c r="AD30" s="51">
        <f t="shared" si="6"/>
        <v>10.756491063713417</v>
      </c>
      <c r="AE30" s="51">
        <f t="shared" si="6"/>
        <v>15.260188760299595</v>
      </c>
      <c r="AF30" s="333" t="s">
        <v>74</v>
      </c>
      <c r="AG30" s="52"/>
      <c r="AH30" s="46"/>
      <c r="AI30" s="23"/>
      <c r="AJ30" s="23"/>
    </row>
    <row r="31" spans="1:49" s="2" customFormat="1" ht="15.75">
      <c r="A31" s="53" t="s">
        <v>42</v>
      </c>
      <c r="B31" s="54">
        <v>4.1513248215099994</v>
      </c>
      <c r="C31" s="54">
        <v>4.3237184652671763</v>
      </c>
      <c r="D31" s="54">
        <v>7.2335239573804548</v>
      </c>
      <c r="E31" s="54">
        <v>6.1545840431629619</v>
      </c>
      <c r="F31" s="54">
        <v>4.9778572648089474</v>
      </c>
      <c r="G31" s="54">
        <v>7.643729479364147</v>
      </c>
      <c r="H31" s="54">
        <v>9.1430560234572287</v>
      </c>
      <c r="I31" s="54">
        <v>10.356911892123186</v>
      </c>
      <c r="J31" s="54">
        <v>9.3776345015550255</v>
      </c>
      <c r="K31" s="54">
        <v>9.4479083843271106</v>
      </c>
      <c r="L31" s="54">
        <v>7.1771723608534721</v>
      </c>
      <c r="M31" s="54">
        <v>7.4299718733529492</v>
      </c>
      <c r="N31" s="54">
        <v>11.169695071678818</v>
      </c>
      <c r="O31" s="429">
        <v>12.268503540672658</v>
      </c>
      <c r="P31" s="323">
        <f t="shared" si="7"/>
        <v>7.1793682512591976</v>
      </c>
      <c r="Q31" s="54">
        <f t="shared" si="1"/>
        <v>8.0167444206008067</v>
      </c>
      <c r="R31" s="323">
        <f t="shared" si="14"/>
        <v>6.5504588139125799</v>
      </c>
      <c r="S31" s="54">
        <f t="shared" si="15"/>
        <v>6.2558852439075103</v>
      </c>
      <c r="T31" s="54">
        <f t="shared" si="8"/>
        <v>5.3137110038858681</v>
      </c>
      <c r="U31" s="54">
        <f t="shared" si="9"/>
        <v>5.0005541780640961</v>
      </c>
      <c r="V31" s="54">
        <f t="shared" si="10"/>
        <v>7.7036281882130879</v>
      </c>
      <c r="W31" s="429">
        <f t="shared" si="3"/>
        <v>7.9046863823904179</v>
      </c>
      <c r="X31" s="56">
        <f t="shared" si="4"/>
        <v>19.615117831430698</v>
      </c>
      <c r="Y31" s="56">
        <f t="shared" si="4"/>
        <v>13.276259770821866</v>
      </c>
      <c r="Z31" s="55">
        <f t="shared" si="4"/>
        <v>-9.455302900789734</v>
      </c>
      <c r="AA31" s="56">
        <f t="shared" si="4"/>
        <v>0.74937749770938511</v>
      </c>
      <c r="AB31" s="56">
        <f t="shared" si="4"/>
        <v>-24.034272254804073</v>
      </c>
      <c r="AC31" s="56">
        <f t="shared" si="5"/>
        <v>3.522271721915502</v>
      </c>
      <c r="AD31" s="56">
        <f t="shared" si="6"/>
        <v>50.332938833027249</v>
      </c>
      <c r="AE31" s="56">
        <f t="shared" si="6"/>
        <v>9.837407932289123</v>
      </c>
      <c r="AF31" s="334" t="s">
        <v>75</v>
      </c>
      <c r="AG31" s="52"/>
      <c r="AH31" s="46"/>
      <c r="AI31" s="23"/>
      <c r="AJ31" s="23"/>
    </row>
    <row r="32" spans="1:49" s="2" customFormat="1" ht="17.25">
      <c r="A32" s="24" t="s">
        <v>180</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0" t="s">
        <v>177</v>
      </c>
      <c r="AH32" s="46"/>
      <c r="AI32" s="23"/>
      <c r="AJ32" s="23"/>
    </row>
    <row r="33" spans="1:36" s="57" customFormat="1" ht="37.5" customHeight="1">
      <c r="A33" s="369" t="s">
        <v>181</v>
      </c>
      <c r="B33" s="369"/>
      <c r="C33" s="369"/>
      <c r="D33" s="369"/>
      <c r="E33" s="369"/>
      <c r="F33" s="369"/>
      <c r="G33" s="369"/>
      <c r="H33" s="369"/>
      <c r="I33" s="369"/>
      <c r="J33" s="369"/>
      <c r="K33" s="369"/>
      <c r="L33" s="369"/>
      <c r="M33" s="369"/>
      <c r="N33" s="369"/>
      <c r="O33" s="369"/>
      <c r="P33" s="369"/>
      <c r="Q33" s="369"/>
      <c r="R33" s="283"/>
      <c r="S33" s="370" t="s">
        <v>182</v>
      </c>
      <c r="T33" s="370"/>
      <c r="U33" s="370"/>
      <c r="V33" s="370"/>
      <c r="W33" s="370"/>
      <c r="X33" s="371"/>
      <c r="Y33" s="371"/>
      <c r="Z33" s="371"/>
      <c r="AA33" s="371"/>
      <c r="AB33" s="371"/>
      <c r="AC33" s="371"/>
      <c r="AD33" s="371"/>
      <c r="AE33" s="371"/>
      <c r="AF33" s="371"/>
      <c r="AH33" s="46"/>
      <c r="AI33" s="23"/>
      <c r="AJ33" s="23"/>
    </row>
    <row r="34" spans="1:36" s="57" customFormat="1">
      <c r="A34" s="25"/>
      <c r="X34" s="58"/>
      <c r="Y34" s="58"/>
      <c r="Z34" s="58"/>
      <c r="AA34" s="58"/>
      <c r="AB34" s="58"/>
      <c r="AC34" s="58"/>
      <c r="AD34" s="58"/>
    </row>
    <row r="35" spans="1:36" s="2" customFormat="1" ht="12"/>
    <row r="36" spans="1:36" s="2" customFormat="1" ht="12"/>
    <row r="37" spans="1:36" s="2" customFormat="1" ht="12"/>
    <row r="38" spans="1:36" s="2" customFormat="1" ht="12"/>
    <row r="39" spans="1:36" s="2" customFormat="1" ht="12"/>
    <row r="40" spans="1:36" s="2" customFormat="1" ht="12"/>
    <row r="41" spans="1:36" s="2" customFormat="1" ht="12"/>
    <row r="42" spans="1:36" s="2" customFormat="1" ht="12"/>
    <row r="43" spans="1:36" s="2" customFormat="1" ht="12"/>
    <row r="44" spans="1:36" s="2" customFormat="1" ht="12"/>
    <row r="45" spans="1:36" s="2" customFormat="1" ht="12"/>
    <row r="46" spans="1:36" s="2" customFormat="1" ht="12"/>
    <row r="47" spans="1:36" s="2" customFormat="1" ht="12"/>
    <row r="48" spans="1:36" s="2" customFormat="1" ht="12"/>
    <row r="49" spans="1:32" s="2" customFormat="1" ht="12"/>
    <row r="50" spans="1:32" s="2" customFormat="1" ht="12"/>
    <row r="51" spans="1:32" s="2" customFormat="1" ht="12"/>
    <row r="52" spans="1:32" s="2" customFormat="1" ht="12"/>
    <row r="53" spans="1:32" s="2" customFormat="1" ht="12"/>
    <row r="54" spans="1:32" s="2" customFormat="1" ht="12"/>
    <row r="55" spans="1:32" s="2" customFormat="1" ht="12"/>
    <row r="56" spans="1:32" s="2" customFormat="1" ht="12"/>
    <row r="57" spans="1:32" s="2" customFormat="1" ht="12"/>
    <row r="58" spans="1:32" s="2" customFormat="1" ht="12"/>
    <row r="59" spans="1:32" s="2" customFormat="1" ht="12"/>
    <row r="60" spans="1:32" s="2" customFormat="1" ht="12"/>
    <row r="61" spans="1:32" s="2" customFormat="1" ht="12"/>
    <row r="62" spans="1:3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sheetData>
  <mergeCells count="12">
    <mergeCell ref="A33:Q33"/>
    <mergeCell ref="S33:AF33"/>
    <mergeCell ref="A5:A7"/>
    <mergeCell ref="A1:AF1"/>
    <mergeCell ref="A2:AF2"/>
    <mergeCell ref="AF5:AF7"/>
    <mergeCell ref="X6:AD6"/>
    <mergeCell ref="C5:O5"/>
    <mergeCell ref="C6:O6"/>
    <mergeCell ref="P5:W5"/>
    <mergeCell ref="P6:W6"/>
    <mergeCell ref="X5:AE5"/>
  </mergeCells>
  <pageMargins left="0.7" right="0.7" top="0.75" bottom="0.75" header="0.3" footer="0.3"/>
  <ignoredErrors>
    <ignoredError sqref="J10:N1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14"/>
  <sheetViews>
    <sheetView topLeftCell="A20" zoomScale="106" zoomScaleNormal="106" workbookViewId="0">
      <selection activeCell="K41" sqref="K41"/>
    </sheetView>
  </sheetViews>
  <sheetFormatPr defaultColWidth="9.140625" defaultRowHeight="12.75"/>
  <cols>
    <col min="1" max="1" width="12" style="14" customWidth="1"/>
    <col min="2" max="2" width="10.42578125" style="14" bestFit="1" customWidth="1"/>
    <col min="3" max="3" width="1.28515625" style="14" customWidth="1"/>
    <col min="4" max="5" width="12.85546875" style="14" bestFit="1" customWidth="1"/>
    <col min="6" max="6" width="14.42578125" style="122" customWidth="1"/>
    <col min="7" max="7" width="11.85546875" style="14" customWidth="1"/>
    <col min="8" max="9" width="11.85546875" style="122" customWidth="1"/>
    <col min="10" max="10" width="11.85546875" style="123" customWidth="1"/>
    <col min="11" max="11" width="22.5703125" style="14" customWidth="1"/>
    <col min="12" max="12" width="5.85546875" style="14" customWidth="1"/>
    <col min="13" max="13" width="11.28515625" style="14" customWidth="1"/>
    <col min="14" max="17" width="3.140625" style="14" customWidth="1"/>
    <col min="18" max="18" width="16.5703125" style="14" customWidth="1"/>
    <col min="19" max="19" width="3.140625" style="14" customWidth="1"/>
    <col min="20" max="20" width="6.42578125" style="14" customWidth="1"/>
    <col min="21" max="21" width="18.42578125" style="14" customWidth="1"/>
    <col min="22" max="24" width="3.140625" style="14" customWidth="1"/>
    <col min="25" max="16384" width="9.140625" style="14"/>
  </cols>
  <sheetData>
    <row r="1" spans="1:31" s="336" customFormat="1" ht="18.75">
      <c r="A1" s="389" t="s">
        <v>197</v>
      </c>
      <c r="B1" s="389"/>
      <c r="C1" s="389"/>
      <c r="D1" s="389"/>
      <c r="E1" s="389"/>
      <c r="F1" s="389"/>
      <c r="G1" s="389"/>
      <c r="H1" s="389"/>
      <c r="I1" s="389"/>
      <c r="J1" s="389"/>
      <c r="K1" s="389"/>
      <c r="L1" s="335"/>
      <c r="M1" s="335"/>
      <c r="N1" s="335"/>
      <c r="O1" s="335"/>
      <c r="P1" s="335"/>
      <c r="Q1" s="335"/>
      <c r="R1" s="335"/>
      <c r="S1" s="335"/>
      <c r="T1" s="335"/>
      <c r="U1" s="335"/>
      <c r="V1" s="335"/>
      <c r="W1" s="335"/>
      <c r="X1" s="335"/>
      <c r="Y1" s="335"/>
      <c r="Z1" s="335"/>
      <c r="AA1" s="335"/>
      <c r="AB1" s="335"/>
      <c r="AC1" s="335"/>
    </row>
    <row r="2" spans="1:31" s="60" customFormat="1" ht="15.75">
      <c r="A2" s="390" t="s">
        <v>196</v>
      </c>
      <c r="B2" s="390"/>
      <c r="C2" s="390"/>
      <c r="D2" s="390"/>
      <c r="E2" s="390"/>
      <c r="F2" s="390"/>
      <c r="G2" s="390"/>
      <c r="H2" s="390"/>
      <c r="I2" s="390"/>
      <c r="J2" s="390"/>
      <c r="K2" s="390"/>
      <c r="L2" s="59"/>
      <c r="M2" s="59"/>
      <c r="N2" s="59"/>
      <c r="O2" s="59"/>
      <c r="P2" s="59"/>
      <c r="Q2" s="59"/>
      <c r="R2" s="59"/>
      <c r="S2" s="59"/>
      <c r="T2" s="59"/>
      <c r="U2" s="59"/>
      <c r="V2" s="59"/>
      <c r="W2" s="59"/>
      <c r="X2" s="59"/>
      <c r="Y2" s="59"/>
      <c r="Z2" s="59"/>
      <c r="AA2" s="59"/>
      <c r="AB2" s="59"/>
      <c r="AC2" s="59"/>
    </row>
    <row r="3" spans="1:31" s="62" customFormat="1" ht="20.25">
      <c r="A3" s="434" t="s">
        <v>77</v>
      </c>
      <c r="B3" s="391"/>
      <c r="C3" s="391"/>
      <c r="D3" s="391"/>
      <c r="E3" s="391"/>
      <c r="F3" s="391"/>
      <c r="G3" s="391"/>
      <c r="H3" s="391"/>
      <c r="I3" s="391"/>
      <c r="J3" s="391"/>
      <c r="K3" s="391"/>
      <c r="L3" s="61"/>
      <c r="M3" s="61"/>
      <c r="N3" s="61"/>
      <c r="O3" s="61"/>
      <c r="P3" s="61"/>
      <c r="Q3" s="61"/>
      <c r="R3" s="61"/>
      <c r="S3" s="61"/>
      <c r="T3" s="61"/>
      <c r="U3" s="61"/>
      <c r="V3" s="61"/>
      <c r="W3" s="61"/>
      <c r="X3" s="61"/>
      <c r="Y3" s="61"/>
      <c r="Z3" s="61"/>
      <c r="AA3" s="61"/>
      <c r="AB3" s="61"/>
      <c r="AC3" s="61"/>
    </row>
    <row r="4" spans="1:31" s="60" customFormat="1" ht="15.75">
      <c r="A4" s="390" t="s">
        <v>78</v>
      </c>
      <c r="B4" s="390"/>
      <c r="C4" s="390"/>
      <c r="D4" s="390"/>
      <c r="E4" s="390"/>
      <c r="F4" s="390"/>
      <c r="G4" s="390"/>
      <c r="H4" s="390"/>
      <c r="I4" s="390"/>
      <c r="J4" s="390"/>
      <c r="K4" s="390"/>
      <c r="L4" s="59"/>
      <c r="M4" s="59"/>
      <c r="N4" s="59"/>
      <c r="O4" s="59"/>
      <c r="P4" s="59"/>
      <c r="Q4" s="59"/>
      <c r="R4" s="59"/>
      <c r="S4" s="59"/>
      <c r="T4" s="59"/>
      <c r="U4" s="59"/>
      <c r="V4" s="59"/>
      <c r="W4" s="59"/>
      <c r="X4" s="59"/>
      <c r="Y4" s="59"/>
      <c r="Z4" s="59"/>
      <c r="AA4" s="59"/>
      <c r="AB4" s="59"/>
      <c r="AC4" s="59"/>
    </row>
    <row r="5" spans="1:31" s="60" customFormat="1" ht="6" customHeight="1">
      <c r="A5" s="310"/>
      <c r="B5" s="310"/>
      <c r="C5" s="310"/>
      <c r="D5" s="314"/>
      <c r="E5" s="314"/>
      <c r="F5" s="314"/>
      <c r="G5" s="314"/>
      <c r="H5" s="314"/>
      <c r="I5" s="314"/>
      <c r="J5" s="314"/>
      <c r="K5" s="310"/>
      <c r="L5" s="59"/>
      <c r="M5" s="59"/>
      <c r="N5" s="59"/>
      <c r="O5" s="59"/>
      <c r="P5" s="59"/>
      <c r="Q5" s="59"/>
      <c r="R5" s="59"/>
      <c r="S5" s="59"/>
      <c r="T5" s="59"/>
      <c r="U5" s="59"/>
      <c r="V5" s="59"/>
      <c r="W5" s="59"/>
      <c r="X5" s="59"/>
      <c r="Y5" s="59"/>
      <c r="Z5" s="59"/>
      <c r="AA5" s="59"/>
      <c r="AB5" s="59"/>
      <c r="AC5" s="59"/>
    </row>
    <row r="6" spans="1:31" s="27" customFormat="1" ht="17.25" customHeight="1">
      <c r="A6" s="63"/>
      <c r="B6" s="64"/>
      <c r="C6" s="64"/>
      <c r="D6" s="392" t="s">
        <v>79</v>
      </c>
      <c r="E6" s="392"/>
      <c r="F6" s="392"/>
      <c r="G6" s="393" t="s">
        <v>80</v>
      </c>
      <c r="H6" s="393"/>
      <c r="I6" s="393"/>
      <c r="J6" s="393"/>
      <c r="K6" s="65"/>
      <c r="L6" s="23"/>
      <c r="M6" s="23"/>
      <c r="N6" s="23"/>
      <c r="O6" s="23"/>
      <c r="P6" s="23"/>
      <c r="Q6" s="23"/>
      <c r="R6" s="23"/>
      <c r="S6" s="23"/>
      <c r="T6" s="23"/>
      <c r="U6" s="23"/>
      <c r="V6" s="23"/>
      <c r="W6" s="23"/>
      <c r="X6" s="23"/>
      <c r="Y6" s="23"/>
      <c r="Z6" s="23"/>
      <c r="AA6" s="23"/>
      <c r="AB6" s="23"/>
      <c r="AC6" s="23"/>
      <c r="AD6" s="23"/>
    </row>
    <row r="7" spans="1:31" s="71" customFormat="1" ht="35.25" customHeight="1">
      <c r="A7" s="66" t="s">
        <v>81</v>
      </c>
      <c r="B7" s="448" t="s">
        <v>82</v>
      </c>
      <c r="C7" s="449"/>
      <c r="D7" s="449" t="s">
        <v>83</v>
      </c>
      <c r="E7" s="449" t="s">
        <v>84</v>
      </c>
      <c r="F7" s="450" t="s">
        <v>17</v>
      </c>
      <c r="G7" s="449" t="s">
        <v>85</v>
      </c>
      <c r="H7" s="449" t="s">
        <v>86</v>
      </c>
      <c r="I7" s="449" t="s">
        <v>87</v>
      </c>
      <c r="J7" s="449" t="s">
        <v>88</v>
      </c>
      <c r="K7" s="67" t="s">
        <v>27</v>
      </c>
      <c r="L7" s="68"/>
      <c r="M7" s="68"/>
      <c r="N7" s="68"/>
      <c r="O7" s="68"/>
      <c r="P7" s="68"/>
      <c r="Q7" s="69"/>
      <c r="R7" s="69"/>
      <c r="S7" s="69"/>
      <c r="T7" s="70"/>
      <c r="U7" s="69"/>
      <c r="V7" s="69"/>
      <c r="W7" s="69"/>
      <c r="X7" s="69"/>
      <c r="Y7" s="68"/>
      <c r="Z7" s="68"/>
      <c r="AA7" s="68"/>
      <c r="AB7" s="68"/>
      <c r="AC7" s="68"/>
      <c r="AD7" s="68"/>
    </row>
    <row r="8" spans="1:31" s="60" customFormat="1" ht="24">
      <c r="A8" s="72"/>
      <c r="B8" s="73" t="s">
        <v>89</v>
      </c>
      <c r="C8" s="73"/>
      <c r="D8" s="74" t="s">
        <v>90</v>
      </c>
      <c r="E8" s="74" t="s">
        <v>91</v>
      </c>
      <c r="F8" s="74" t="s">
        <v>92</v>
      </c>
      <c r="G8" s="74" t="s">
        <v>93</v>
      </c>
      <c r="H8" s="74" t="s">
        <v>94</v>
      </c>
      <c r="I8" s="74" t="s">
        <v>95</v>
      </c>
      <c r="J8" s="74" t="s">
        <v>96</v>
      </c>
      <c r="K8" s="75"/>
      <c r="L8" s="59"/>
      <c r="M8" s="59"/>
      <c r="N8" s="59"/>
      <c r="O8" s="59"/>
      <c r="P8" s="59"/>
      <c r="Q8" s="59"/>
      <c r="R8" s="59"/>
      <c r="S8" s="59"/>
      <c r="T8" s="59"/>
      <c r="U8" s="59"/>
      <c r="V8" s="59"/>
      <c r="W8" s="59"/>
      <c r="X8" s="59"/>
      <c r="Y8" s="59"/>
      <c r="Z8" s="59"/>
      <c r="AA8" s="59"/>
      <c r="AB8" s="59"/>
      <c r="AC8" s="59"/>
      <c r="AD8" s="59"/>
    </row>
    <row r="9" spans="1:31" s="27" customFormat="1" ht="15">
      <c r="A9" s="76" t="s">
        <v>30</v>
      </c>
      <c r="B9" s="77">
        <f>SUM(D9:J9)</f>
        <v>155205.44329252187</v>
      </c>
      <c r="C9" s="78"/>
      <c r="D9" s="77">
        <f t="shared" ref="D9:J9" si="0">D10+D11+D12</f>
        <v>126385.79982430204</v>
      </c>
      <c r="E9" s="77">
        <f t="shared" si="0"/>
        <v>28082.962978200012</v>
      </c>
      <c r="F9" s="77">
        <f t="shared" si="0"/>
        <v>223.89013175083414</v>
      </c>
      <c r="G9" s="77">
        <f t="shared" si="0"/>
        <v>7.9840797337244336</v>
      </c>
      <c r="H9" s="77">
        <f t="shared" si="0"/>
        <v>2.5645969534444202</v>
      </c>
      <c r="I9" s="77">
        <f t="shared" si="0"/>
        <v>47.935460720289136</v>
      </c>
      <c r="J9" s="77">
        <f t="shared" si="0"/>
        <v>454.30622086149026</v>
      </c>
      <c r="K9" s="79" t="s">
        <v>31</v>
      </c>
      <c r="L9" s="80"/>
      <c r="M9" s="80"/>
      <c r="N9" s="80"/>
      <c r="O9" s="80"/>
      <c r="P9" s="80"/>
      <c r="Q9" s="80"/>
      <c r="R9" s="80"/>
      <c r="S9" s="80"/>
      <c r="T9" s="80"/>
      <c r="V9" s="23"/>
      <c r="W9" s="23"/>
      <c r="X9" s="23"/>
      <c r="Y9" s="23"/>
      <c r="Z9" s="23"/>
      <c r="AA9" s="23"/>
      <c r="AB9" s="23"/>
      <c r="AC9" s="23"/>
      <c r="AD9" s="23"/>
      <c r="AE9" s="23"/>
    </row>
    <row r="10" spans="1:31" s="27" customFormat="1" ht="15">
      <c r="A10" s="76" t="s">
        <v>32</v>
      </c>
      <c r="B10" s="81">
        <f>SUM(D10:J10)</f>
        <v>24451.033449991817</v>
      </c>
      <c r="C10" s="82"/>
      <c r="D10" s="90">
        <v>21480.307877263898</v>
      </c>
      <c r="E10" s="90">
        <v>2844.3717301499992</v>
      </c>
      <c r="F10" s="90">
        <v>49.129536819526912</v>
      </c>
      <c r="G10" s="90">
        <v>0.19685734763094864</v>
      </c>
      <c r="H10" s="90">
        <v>0.45731476141958832</v>
      </c>
      <c r="I10" s="90">
        <v>3.1480367032038674</v>
      </c>
      <c r="J10" s="90">
        <v>73.422096946135426</v>
      </c>
      <c r="K10" s="79" t="s">
        <v>33</v>
      </c>
      <c r="L10" s="80"/>
      <c r="M10" s="284"/>
      <c r="N10" s="23"/>
      <c r="O10" s="23"/>
      <c r="P10" s="23"/>
      <c r="Q10" s="23"/>
      <c r="R10" s="23"/>
      <c r="S10" s="23"/>
      <c r="T10" s="23"/>
      <c r="U10" s="23"/>
      <c r="V10" s="23"/>
      <c r="W10" s="23"/>
      <c r="X10" s="23"/>
      <c r="Y10" s="23"/>
      <c r="Z10" s="23"/>
      <c r="AA10" s="23"/>
      <c r="AB10" s="23"/>
      <c r="AC10" s="23"/>
      <c r="AD10" s="23"/>
      <c r="AE10" s="23"/>
    </row>
    <row r="11" spans="1:31" s="27" customFormat="1" ht="15">
      <c r="A11" s="76" t="s">
        <v>34</v>
      </c>
      <c r="B11" s="81">
        <f>SUM(D11:J11)</f>
        <v>130754.40984253</v>
      </c>
      <c r="C11" s="82"/>
      <c r="D11" s="83">
        <f t="shared" ref="D11:J11" si="1">SUM(D13:D32)</f>
        <v>104905.49194703814</v>
      </c>
      <c r="E11" s="83">
        <f t="shared" si="1"/>
        <v>25238.591248050012</v>
      </c>
      <c r="F11" s="83">
        <f t="shared" si="1"/>
        <v>174.76059493130722</v>
      </c>
      <c r="G11" s="83">
        <f t="shared" si="1"/>
        <v>7.787222386093485</v>
      </c>
      <c r="H11" s="83">
        <f t="shared" si="1"/>
        <v>2.1072821920248317</v>
      </c>
      <c r="I11" s="83">
        <f t="shared" si="1"/>
        <v>44.787424017085272</v>
      </c>
      <c r="J11" s="83">
        <f t="shared" si="1"/>
        <v>380.88412391535485</v>
      </c>
      <c r="K11" s="79" t="s">
        <v>35</v>
      </c>
      <c r="L11" s="80"/>
      <c r="M11" s="284"/>
      <c r="N11" s="23"/>
      <c r="O11" s="23"/>
      <c r="P11" s="23"/>
      <c r="Q11" s="23"/>
      <c r="R11" s="23"/>
      <c r="S11" s="23"/>
      <c r="T11" s="23"/>
      <c r="U11" s="23"/>
      <c r="V11" s="23"/>
      <c r="W11" s="23"/>
      <c r="X11" s="23"/>
      <c r="Y11" s="23"/>
      <c r="Z11" s="23"/>
      <c r="AA11" s="23"/>
      <c r="AB11" s="23"/>
      <c r="AC11" s="23"/>
      <c r="AD11" s="23"/>
      <c r="AE11" s="23"/>
    </row>
    <row r="12" spans="1:31" s="27" customFormat="1" ht="15.75" hidden="1">
      <c r="A12" s="84" t="s">
        <v>36</v>
      </c>
      <c r="B12" s="81">
        <f>SUM(D12:J12)</f>
        <v>0</v>
      </c>
      <c r="C12" s="78"/>
      <c r="D12" s="83"/>
      <c r="E12" s="83"/>
      <c r="F12" s="83"/>
      <c r="G12" s="83"/>
      <c r="H12" s="83"/>
      <c r="I12" s="83"/>
      <c r="J12" s="85"/>
      <c r="K12" s="86" t="s">
        <v>179</v>
      </c>
      <c r="L12" s="87"/>
      <c r="M12" s="284"/>
      <c r="N12" s="23"/>
      <c r="O12" s="23"/>
      <c r="P12" s="23"/>
      <c r="Q12" s="23"/>
      <c r="R12" s="23"/>
      <c r="S12" s="23"/>
      <c r="T12" s="23"/>
      <c r="U12" s="23"/>
      <c r="V12" s="23"/>
      <c r="W12" s="23"/>
      <c r="X12" s="23"/>
      <c r="Y12" s="23"/>
      <c r="Z12" s="23"/>
      <c r="AA12" s="23"/>
      <c r="AB12" s="23"/>
      <c r="AC12" s="23"/>
      <c r="AD12" s="23"/>
      <c r="AE12" s="23"/>
    </row>
    <row r="13" spans="1:31" s="27" customFormat="1" ht="15">
      <c r="A13" s="88" t="s">
        <v>37</v>
      </c>
      <c r="B13" s="89">
        <f t="shared" ref="B13:B32" si="2">SUM(D13:J13)</f>
        <v>6703.539761889826</v>
      </c>
      <c r="C13" s="78"/>
      <c r="D13" s="90">
        <v>4391.8981619433443</v>
      </c>
      <c r="E13" s="90">
        <v>2299.95782865</v>
      </c>
      <c r="F13" s="90">
        <v>0.95248670507589739</v>
      </c>
      <c r="G13" s="90">
        <v>0</v>
      </c>
      <c r="H13" s="90">
        <v>3.3314320368314381E-3</v>
      </c>
      <c r="I13" s="90">
        <v>3.1376032637794271</v>
      </c>
      <c r="J13" s="90">
        <v>7.5903498955896413</v>
      </c>
      <c r="K13" s="91" t="s">
        <v>38</v>
      </c>
      <c r="L13" s="92"/>
      <c r="M13" s="284"/>
      <c r="N13" s="23"/>
      <c r="O13" s="23"/>
      <c r="P13" s="23"/>
      <c r="Q13" s="23"/>
      <c r="R13" s="23"/>
      <c r="S13" s="23"/>
      <c r="T13" s="23"/>
      <c r="U13" s="23"/>
      <c r="V13" s="23"/>
      <c r="W13" s="23"/>
      <c r="X13" s="23"/>
      <c r="Y13" s="23"/>
      <c r="Z13" s="23"/>
      <c r="AA13" s="23"/>
      <c r="AB13" s="23"/>
      <c r="AC13" s="23"/>
      <c r="AD13" s="23"/>
      <c r="AE13" s="23"/>
    </row>
    <row r="14" spans="1:31" s="27" customFormat="1" ht="15">
      <c r="A14" s="88" t="s">
        <v>39</v>
      </c>
      <c r="B14" s="89">
        <f t="shared" si="2"/>
        <v>1512.2673711630707</v>
      </c>
      <c r="C14" s="78"/>
      <c r="D14" s="90">
        <v>805.3894737775563</v>
      </c>
      <c r="E14" s="90">
        <v>702.1263213000002</v>
      </c>
      <c r="F14" s="90">
        <v>1.6324016980474048</v>
      </c>
      <c r="G14" s="90">
        <v>4.5428618684065065E-2</v>
      </c>
      <c r="H14" s="90">
        <v>1.5142872894688355E-2</v>
      </c>
      <c r="I14" s="90">
        <v>1.9685734763094862</v>
      </c>
      <c r="J14" s="90">
        <v>1.0900294195783518</v>
      </c>
      <c r="K14" s="91" t="s">
        <v>40</v>
      </c>
      <c r="L14" s="92"/>
      <c r="M14" s="284"/>
      <c r="N14" s="23"/>
      <c r="O14" s="23"/>
      <c r="P14" s="23"/>
      <c r="Q14" s="23"/>
      <c r="R14" s="23"/>
      <c r="S14" s="23"/>
      <c r="T14" s="23"/>
      <c r="U14" s="23"/>
      <c r="V14" s="23"/>
      <c r="W14" s="23"/>
      <c r="X14" s="23"/>
      <c r="Y14" s="23"/>
      <c r="Z14" s="23"/>
      <c r="AA14" s="23"/>
      <c r="AB14" s="23"/>
      <c r="AC14" s="23"/>
      <c r="AD14" s="23"/>
      <c r="AE14" s="23"/>
    </row>
    <row r="15" spans="1:31" s="27" customFormat="1" ht="15">
      <c r="A15" s="88" t="s">
        <v>41</v>
      </c>
      <c r="B15" s="89">
        <f t="shared" si="2"/>
        <v>3014.4479459297054</v>
      </c>
      <c r="C15" s="78"/>
      <c r="D15" s="90">
        <v>2271.1682507871492</v>
      </c>
      <c r="E15" s="90">
        <v>644.68078514999991</v>
      </c>
      <c r="F15" s="90">
        <v>1.9731163381778929</v>
      </c>
      <c r="G15" s="90">
        <v>4.5428618684065065E-2</v>
      </c>
      <c r="H15" s="90">
        <v>0</v>
      </c>
      <c r="I15" s="90">
        <v>8.4800088210254785</v>
      </c>
      <c r="J15" s="90">
        <v>88.100356214668963</v>
      </c>
      <c r="K15" s="91" t="s">
        <v>42</v>
      </c>
      <c r="L15" s="92"/>
      <c r="M15" s="284"/>
      <c r="N15" s="23"/>
      <c r="O15" s="23"/>
      <c r="P15" s="23"/>
      <c r="Q15" s="23"/>
      <c r="R15" s="23"/>
      <c r="S15" s="23"/>
      <c r="T15" s="23"/>
      <c r="U15" s="23"/>
      <c r="V15" s="23"/>
      <c r="W15" s="23"/>
      <c r="X15" s="23"/>
      <c r="Y15" s="23"/>
      <c r="Z15" s="23"/>
      <c r="AA15" s="23"/>
      <c r="AB15" s="23"/>
      <c r="AC15" s="23"/>
      <c r="AD15" s="23"/>
      <c r="AE15" s="23"/>
    </row>
    <row r="16" spans="1:31" s="27" customFormat="1" ht="15">
      <c r="A16" s="88" t="s">
        <v>43</v>
      </c>
      <c r="B16" s="89">
        <f t="shared" si="2"/>
        <v>1758.6308073379134</v>
      </c>
      <c r="C16" s="78"/>
      <c r="D16" s="90">
        <v>759.46644029347999</v>
      </c>
      <c r="E16" s="90">
        <v>998.34571305000054</v>
      </c>
      <c r="F16" s="90">
        <v>0.12044641100435118</v>
      </c>
      <c r="G16" s="90">
        <v>0</v>
      </c>
      <c r="H16" s="90">
        <v>1.665716018415719E-2</v>
      </c>
      <c r="I16" s="90">
        <v>3.634289494725205E-3</v>
      </c>
      <c r="J16" s="90">
        <v>0.67791613374940818</v>
      </c>
      <c r="K16" s="91" t="s">
        <v>44</v>
      </c>
      <c r="L16" s="92"/>
      <c r="M16" s="284"/>
      <c r="N16" s="23"/>
      <c r="O16" s="23"/>
      <c r="P16" s="23"/>
      <c r="Q16" s="23"/>
      <c r="R16" s="23"/>
      <c r="S16" s="23"/>
      <c r="T16" s="23"/>
      <c r="U16" s="23"/>
      <c r="V16" s="23"/>
      <c r="W16" s="23"/>
      <c r="X16" s="23"/>
      <c r="Y16" s="23"/>
      <c r="Z16" s="23"/>
      <c r="AA16" s="23"/>
      <c r="AB16" s="23"/>
      <c r="AC16" s="23"/>
      <c r="AD16" s="23"/>
      <c r="AE16" s="23"/>
    </row>
    <row r="17" spans="1:31" s="2" customFormat="1" ht="15">
      <c r="A17" s="88" t="s">
        <v>45</v>
      </c>
      <c r="B17" s="89">
        <f t="shared" si="2"/>
        <v>6926.7990835435494</v>
      </c>
      <c r="C17" s="78"/>
      <c r="D17" s="90">
        <v>5065.0364770085098</v>
      </c>
      <c r="E17" s="90">
        <v>1830.4647565499999</v>
      </c>
      <c r="F17" s="90">
        <v>4.3702331174070599</v>
      </c>
      <c r="G17" s="90">
        <v>0</v>
      </c>
      <c r="H17" s="90">
        <v>1.3492299749167327</v>
      </c>
      <c r="I17" s="90">
        <v>10.395582242203556</v>
      </c>
      <c r="J17" s="90">
        <v>15.182804650511647</v>
      </c>
      <c r="K17" s="91" t="s">
        <v>46</v>
      </c>
      <c r="L17" s="92"/>
      <c r="M17" s="284"/>
      <c r="N17" s="23"/>
      <c r="O17" s="23"/>
      <c r="P17" s="23"/>
      <c r="Q17" s="23"/>
      <c r="R17" s="23"/>
      <c r="S17" s="23"/>
      <c r="T17" s="23"/>
      <c r="U17" s="23"/>
      <c r="V17" s="23"/>
      <c r="W17" s="23"/>
      <c r="X17" s="23"/>
      <c r="Y17" s="23"/>
      <c r="Z17" s="23"/>
      <c r="AA17" s="23"/>
      <c r="AB17" s="23"/>
      <c r="AC17" s="23"/>
      <c r="AD17" s="23"/>
      <c r="AE17" s="23"/>
    </row>
    <row r="18" spans="1:31" s="2" customFormat="1" ht="15">
      <c r="A18" s="88" t="s">
        <v>47</v>
      </c>
      <c r="B18" s="89">
        <f t="shared" si="2"/>
        <v>1421.0651691484961</v>
      </c>
      <c r="C18" s="78"/>
      <c r="D18" s="90">
        <v>412.75758478486688</v>
      </c>
      <c r="E18" s="90">
        <v>978.24572595000063</v>
      </c>
      <c r="F18" s="90">
        <v>0</v>
      </c>
      <c r="G18" s="90">
        <v>0.73518647903711953</v>
      </c>
      <c r="H18" s="90">
        <v>0</v>
      </c>
      <c r="I18" s="90">
        <v>0</v>
      </c>
      <c r="J18" s="90">
        <v>29.326671934591623</v>
      </c>
      <c r="K18" s="91" t="s">
        <v>48</v>
      </c>
      <c r="L18" s="92"/>
      <c r="M18" s="284"/>
      <c r="N18" s="23"/>
      <c r="O18" s="23"/>
      <c r="P18" s="23"/>
      <c r="Q18" s="23"/>
      <c r="R18" s="23"/>
      <c r="S18" s="23"/>
      <c r="T18" s="23"/>
      <c r="U18" s="23"/>
      <c r="V18" s="23"/>
      <c r="W18" s="23"/>
      <c r="X18" s="23"/>
      <c r="Y18" s="23"/>
      <c r="Z18" s="23"/>
      <c r="AA18" s="23"/>
      <c r="AB18" s="23"/>
      <c r="AC18" s="23"/>
      <c r="AD18" s="23"/>
      <c r="AE18" s="23"/>
    </row>
    <row r="19" spans="1:31" s="2" customFormat="1" ht="15">
      <c r="A19" s="88" t="s">
        <v>49</v>
      </c>
      <c r="B19" s="89">
        <f t="shared" si="2"/>
        <v>5585.8275151017142</v>
      </c>
      <c r="C19" s="78"/>
      <c r="D19" s="90">
        <v>4810.6661195517145</v>
      </c>
      <c r="E19" s="90">
        <v>775.16139555000007</v>
      </c>
      <c r="F19" s="90">
        <v>0</v>
      </c>
      <c r="G19" s="90">
        <v>0</v>
      </c>
      <c r="H19" s="90">
        <v>0</v>
      </c>
      <c r="I19" s="90">
        <v>0</v>
      </c>
      <c r="J19" s="90">
        <v>0</v>
      </c>
      <c r="K19" s="91" t="s">
        <v>50</v>
      </c>
      <c r="L19" s="92"/>
      <c r="M19" s="284"/>
      <c r="N19" s="23"/>
      <c r="O19" s="23"/>
      <c r="P19" s="23"/>
      <c r="Q19" s="23"/>
      <c r="R19" s="23"/>
      <c r="S19" s="23"/>
      <c r="T19" s="23"/>
      <c r="U19" s="23"/>
      <c r="V19" s="23"/>
      <c r="W19" s="23"/>
      <c r="X19" s="23"/>
      <c r="Y19" s="23"/>
      <c r="Z19" s="23"/>
      <c r="AA19" s="23"/>
      <c r="AB19" s="23"/>
      <c r="AC19" s="23"/>
      <c r="AD19" s="23"/>
      <c r="AE19" s="23"/>
    </row>
    <row r="20" spans="1:31" s="2" customFormat="1" ht="15">
      <c r="A20" s="88" t="s">
        <v>51</v>
      </c>
      <c r="B20" s="89">
        <f t="shared" si="2"/>
        <v>5301.4392356192038</v>
      </c>
      <c r="C20" s="78"/>
      <c r="D20" s="90">
        <v>3993.7253746155079</v>
      </c>
      <c r="E20" s="90">
        <v>1302.8898716999997</v>
      </c>
      <c r="F20" s="90">
        <v>2.862396691791361</v>
      </c>
      <c r="G20" s="90">
        <v>0</v>
      </c>
      <c r="H20" s="90">
        <v>0.15597159081529005</v>
      </c>
      <c r="I20" s="90">
        <v>1.5295210196008919</v>
      </c>
      <c r="J20" s="90">
        <v>0.27610000148885278</v>
      </c>
      <c r="K20" s="91" t="s">
        <v>52</v>
      </c>
      <c r="L20" s="92"/>
      <c r="M20" s="285"/>
      <c r="O20" s="23"/>
      <c r="AA20" s="23"/>
      <c r="AB20" s="23"/>
      <c r="AC20" s="23"/>
      <c r="AD20" s="23"/>
      <c r="AE20" s="23"/>
    </row>
    <row r="21" spans="1:31" s="2" customFormat="1" ht="15">
      <c r="A21" s="88" t="s">
        <v>53</v>
      </c>
      <c r="B21" s="89">
        <f t="shared" si="2"/>
        <v>2197.4779212832705</v>
      </c>
      <c r="C21" s="78"/>
      <c r="D21" s="90">
        <v>535.84300482006722</v>
      </c>
      <c r="E21" s="90">
        <v>1656.9871902000011</v>
      </c>
      <c r="F21" s="90">
        <v>0.75714364473441775</v>
      </c>
      <c r="G21" s="90">
        <v>0</v>
      </c>
      <c r="H21" s="90">
        <v>0</v>
      </c>
      <c r="I21" s="90">
        <v>0</v>
      </c>
      <c r="J21" s="90">
        <v>3.8905826184678056</v>
      </c>
      <c r="K21" s="91" t="s">
        <v>54</v>
      </c>
      <c r="L21" s="92"/>
      <c r="M21" s="285"/>
      <c r="O21" s="23"/>
      <c r="AA21" s="23"/>
      <c r="AB21" s="23"/>
      <c r="AC21" s="23"/>
      <c r="AD21" s="23"/>
      <c r="AE21" s="23"/>
    </row>
    <row r="22" spans="1:31" s="2" customFormat="1" ht="15">
      <c r="A22" s="88" t="s">
        <v>55</v>
      </c>
      <c r="B22" s="89">
        <f t="shared" si="2"/>
        <v>2915.0046955015273</v>
      </c>
      <c r="C22" s="78"/>
      <c r="D22" s="90">
        <v>368.31023940725038</v>
      </c>
      <c r="E22" s="90">
        <v>2544.9558120000002</v>
      </c>
      <c r="F22" s="90">
        <v>8.6344661245513002E-2</v>
      </c>
      <c r="G22" s="90">
        <v>0</v>
      </c>
      <c r="H22" s="90">
        <v>0</v>
      </c>
      <c r="I22" s="90">
        <v>0</v>
      </c>
      <c r="J22" s="90">
        <v>1.6522994330310257</v>
      </c>
      <c r="K22" s="91" t="s">
        <v>56</v>
      </c>
      <c r="L22" s="92"/>
      <c r="M22" s="285"/>
      <c r="O22" s="23"/>
      <c r="AA22" s="23"/>
      <c r="AB22" s="23"/>
      <c r="AC22" s="23"/>
      <c r="AD22" s="23"/>
      <c r="AE22" s="23"/>
    </row>
    <row r="23" spans="1:31" s="2" customFormat="1" ht="15">
      <c r="A23" s="88" t="s">
        <v>57</v>
      </c>
      <c r="B23" s="89">
        <f t="shared" si="2"/>
        <v>534.61822162097599</v>
      </c>
      <c r="C23" s="78"/>
      <c r="D23" s="90">
        <v>357.63195487097596</v>
      </c>
      <c r="E23" s="90">
        <v>176.98626675000003</v>
      </c>
      <c r="F23" s="90">
        <v>0</v>
      </c>
      <c r="G23" s="90">
        <v>0</v>
      </c>
      <c r="H23" s="90">
        <v>0</v>
      </c>
      <c r="I23" s="90">
        <v>0</v>
      </c>
      <c r="J23" s="90">
        <v>0</v>
      </c>
      <c r="K23" s="91" t="s">
        <v>58</v>
      </c>
      <c r="L23" s="92"/>
      <c r="M23" s="285"/>
      <c r="O23" s="23"/>
      <c r="AA23" s="23"/>
      <c r="AB23" s="23"/>
      <c r="AC23" s="23"/>
      <c r="AD23" s="23"/>
      <c r="AE23" s="23"/>
    </row>
    <row r="24" spans="1:31" s="2" customFormat="1" ht="15">
      <c r="A24" s="88" t="s">
        <v>59</v>
      </c>
      <c r="B24" s="89">
        <f t="shared" si="2"/>
        <v>3990.974553505419</v>
      </c>
      <c r="C24" s="78"/>
      <c r="D24" s="90">
        <v>3281.0600272908991</v>
      </c>
      <c r="E24" s="90">
        <v>704.33852670000033</v>
      </c>
      <c r="F24" s="90">
        <v>5.3575484301407394</v>
      </c>
      <c r="G24" s="90">
        <v>0</v>
      </c>
      <c r="H24" s="90">
        <v>0</v>
      </c>
      <c r="I24" s="90">
        <v>0</v>
      </c>
      <c r="J24" s="90">
        <v>0.21845108437877422</v>
      </c>
      <c r="K24" s="91" t="s">
        <v>60</v>
      </c>
      <c r="L24" s="92"/>
      <c r="M24" s="285"/>
      <c r="O24" s="23"/>
      <c r="AA24" s="23"/>
      <c r="AB24" s="23"/>
      <c r="AC24" s="23"/>
      <c r="AD24" s="23"/>
      <c r="AE24" s="23"/>
    </row>
    <row r="25" spans="1:31" s="2" customFormat="1" ht="15">
      <c r="A25" s="88" t="s">
        <v>61</v>
      </c>
      <c r="B25" s="89">
        <f t="shared" si="2"/>
        <v>2419.6397016416267</v>
      </c>
      <c r="C25" s="78"/>
      <c r="D25" s="90">
        <v>334.74410820557023</v>
      </c>
      <c r="E25" s="90">
        <v>1907.6858810999997</v>
      </c>
      <c r="F25" s="90">
        <v>0</v>
      </c>
      <c r="G25" s="90">
        <v>0</v>
      </c>
      <c r="H25" s="90">
        <v>0</v>
      </c>
      <c r="I25" s="90">
        <v>0</v>
      </c>
      <c r="J25" s="90">
        <v>177.20971233605681</v>
      </c>
      <c r="K25" s="91" t="s">
        <v>62</v>
      </c>
      <c r="L25" s="92"/>
      <c r="M25" s="285"/>
      <c r="O25" s="23"/>
      <c r="AA25" s="23"/>
      <c r="AB25" s="23"/>
      <c r="AC25" s="23"/>
      <c r="AD25" s="23"/>
      <c r="AE25" s="23"/>
    </row>
    <row r="26" spans="1:31" s="2" customFormat="1" ht="15">
      <c r="A26" s="88" t="s">
        <v>63</v>
      </c>
      <c r="B26" s="89">
        <f t="shared" si="2"/>
        <v>9890.0610021951652</v>
      </c>
      <c r="C26" s="78"/>
      <c r="D26" s="90">
        <v>5249.8067229234293</v>
      </c>
      <c r="E26" s="90">
        <v>4628.3951686500031</v>
      </c>
      <c r="F26" s="90">
        <v>8.7147233508931485</v>
      </c>
      <c r="G26" s="90">
        <v>1.3628585605219519E-2</v>
      </c>
      <c r="H26" s="90">
        <v>3.0285745789376709E-2</v>
      </c>
      <c r="I26" s="90">
        <v>1.1325354637937421</v>
      </c>
      <c r="J26" s="90">
        <v>1.9679374756479093</v>
      </c>
      <c r="K26" s="91" t="s">
        <v>64</v>
      </c>
      <c r="L26" s="92"/>
      <c r="M26" s="286"/>
      <c r="N26" s="93"/>
      <c r="O26" s="23"/>
      <c r="P26" s="93"/>
      <c r="Q26" s="93"/>
      <c r="R26" s="93"/>
      <c r="S26" s="93"/>
      <c r="T26" s="93"/>
      <c r="U26" s="93"/>
      <c r="V26" s="93"/>
      <c r="W26" s="93"/>
      <c r="X26" s="93"/>
      <c r="Y26" s="93"/>
      <c r="Z26" s="93"/>
    </row>
    <row r="27" spans="1:31" ht="15">
      <c r="A27" s="88" t="s">
        <v>65</v>
      </c>
      <c r="B27" s="89">
        <f t="shared" si="2"/>
        <v>7964.3446792424547</v>
      </c>
      <c r="C27" s="78"/>
      <c r="D27" s="90">
        <v>7281.4894091657288</v>
      </c>
      <c r="E27" s="90">
        <v>624.4144110000002</v>
      </c>
      <c r="F27" s="90">
        <v>8.7101804890247436</v>
      </c>
      <c r="G27" s="90">
        <v>6.9324072111883277</v>
      </c>
      <c r="H27" s="90">
        <v>4.5428618684065069E-3</v>
      </c>
      <c r="I27" s="90">
        <v>6.0844063290857813</v>
      </c>
      <c r="J27" s="90">
        <v>36.709322185557717</v>
      </c>
      <c r="K27" s="91" t="s">
        <v>66</v>
      </c>
      <c r="L27" s="92"/>
      <c r="M27" s="287"/>
      <c r="O27" s="23"/>
    </row>
    <row r="28" spans="1:31" ht="15">
      <c r="A28" s="88" t="s">
        <v>67</v>
      </c>
      <c r="B28" s="89">
        <f t="shared" si="2"/>
        <v>9244.2935765293842</v>
      </c>
      <c r="C28" s="78"/>
      <c r="D28" s="90">
        <v>8601.3716332687964</v>
      </c>
      <c r="E28" s="90">
        <v>612.68447294999987</v>
      </c>
      <c r="F28" s="90">
        <v>11.388954704095111</v>
      </c>
      <c r="G28" s="90">
        <v>1.5142872894688355E-2</v>
      </c>
      <c r="H28" s="90">
        <v>9.0857237368130138E-3</v>
      </c>
      <c r="I28" s="90">
        <v>6.0919777655331249</v>
      </c>
      <c r="J28" s="90">
        <v>12.732309244328706</v>
      </c>
      <c r="K28" s="91" t="s">
        <v>68</v>
      </c>
      <c r="L28" s="92"/>
      <c r="M28" s="287"/>
      <c r="O28" s="23"/>
    </row>
    <row r="29" spans="1:31" ht="15">
      <c r="A29" s="88" t="s">
        <v>69</v>
      </c>
      <c r="B29" s="89">
        <f t="shared" si="2"/>
        <v>25924.720528129626</v>
      </c>
      <c r="C29" s="78"/>
      <c r="D29" s="90">
        <v>24591.735943244043</v>
      </c>
      <c r="E29" s="90">
        <v>1268.5062320999998</v>
      </c>
      <c r="F29" s="90">
        <v>64.478352785582999</v>
      </c>
      <c r="G29" s="90">
        <v>0</v>
      </c>
      <c r="H29" s="90">
        <v>0</v>
      </c>
      <c r="I29" s="90">
        <v>0</v>
      </c>
      <c r="J29" s="90">
        <v>0</v>
      </c>
      <c r="K29" s="91" t="s">
        <v>70</v>
      </c>
      <c r="L29" s="92"/>
      <c r="M29" s="287"/>
      <c r="O29" s="23"/>
    </row>
    <row r="30" spans="1:31" ht="15">
      <c r="A30" s="88" t="s">
        <v>71</v>
      </c>
      <c r="B30" s="89">
        <f t="shared" si="2"/>
        <v>18428.990439852012</v>
      </c>
      <c r="C30" s="78"/>
      <c r="D30" s="90">
        <v>17756.033965221282</v>
      </c>
      <c r="E30" s="90">
        <v>645.75533204999988</v>
      </c>
      <c r="F30" s="90">
        <v>27.201142580728686</v>
      </c>
      <c r="G30" s="90">
        <v>0</v>
      </c>
      <c r="H30" s="90">
        <v>0</v>
      </c>
      <c r="I30" s="90">
        <v>0</v>
      </c>
      <c r="J30" s="90">
        <v>0</v>
      </c>
      <c r="K30" s="91" t="s">
        <v>72</v>
      </c>
      <c r="L30" s="92"/>
      <c r="M30" s="287"/>
      <c r="O30" s="23"/>
    </row>
    <row r="31" spans="1:31" ht="15">
      <c r="A31" s="88" t="s">
        <v>73</v>
      </c>
      <c r="B31" s="89">
        <f t="shared" si="2"/>
        <v>2751.7640926224085</v>
      </c>
      <c r="C31" s="78"/>
      <c r="D31" s="90">
        <v>2284.3051473094774</v>
      </c>
      <c r="E31" s="90">
        <v>445.22581590000016</v>
      </c>
      <c r="F31" s="90">
        <v>15.195872949819766</v>
      </c>
      <c r="G31" s="90">
        <v>0</v>
      </c>
      <c r="H31" s="90">
        <v>0</v>
      </c>
      <c r="I31" s="90">
        <v>4.6643228518948021</v>
      </c>
      <c r="J31" s="90">
        <v>2.3729336112163493</v>
      </c>
      <c r="K31" s="91" t="s">
        <v>74</v>
      </c>
      <c r="L31" s="92"/>
      <c r="M31" s="287"/>
      <c r="O31" s="23"/>
    </row>
    <row r="32" spans="1:31" ht="15">
      <c r="A32" s="94" t="s">
        <v>42</v>
      </c>
      <c r="B32" s="95">
        <f t="shared" si="2"/>
        <v>12268.503540672658</v>
      </c>
      <c r="C32" s="96"/>
      <c r="D32" s="97">
        <v>11753.051908548483</v>
      </c>
      <c r="E32" s="97">
        <v>490.78374075000011</v>
      </c>
      <c r="F32" s="97">
        <v>20.959250373538151</v>
      </c>
      <c r="G32" s="97">
        <v>0</v>
      </c>
      <c r="H32" s="97">
        <v>0.52303482978253579</v>
      </c>
      <c r="I32" s="97">
        <v>1.2992584943642609</v>
      </c>
      <c r="J32" s="97">
        <v>1.8863476764913285</v>
      </c>
      <c r="K32" s="98" t="s">
        <v>75</v>
      </c>
      <c r="L32" s="92"/>
      <c r="M32" s="287"/>
      <c r="O32" s="23"/>
    </row>
    <row r="33" spans="1:29" ht="17.25">
      <c r="A33" s="24" t="s">
        <v>183</v>
      </c>
      <c r="B33" s="22"/>
      <c r="C33" s="22"/>
      <c r="D33" s="22"/>
      <c r="E33" s="22"/>
      <c r="F33" s="22"/>
      <c r="G33" s="22"/>
      <c r="H33" s="22"/>
      <c r="I33" s="22"/>
      <c r="J33" s="22"/>
      <c r="K33" s="20" t="s">
        <v>177</v>
      </c>
    </row>
    <row r="34" spans="1:29" s="26" customFormat="1">
      <c r="A34" s="14"/>
      <c r="B34" s="14"/>
      <c r="C34" s="14"/>
      <c r="D34" s="14"/>
      <c r="E34" s="14"/>
      <c r="F34" s="122"/>
      <c r="G34" s="370"/>
      <c r="H34" s="370"/>
      <c r="I34" s="370"/>
      <c r="J34" s="370"/>
      <c r="K34" s="370"/>
      <c r="L34" s="1"/>
      <c r="M34" s="1"/>
      <c r="N34" s="1"/>
      <c r="O34" s="1"/>
      <c r="P34" s="1"/>
      <c r="Q34" s="1"/>
      <c r="R34" s="1"/>
      <c r="S34" s="1"/>
      <c r="T34" s="1"/>
      <c r="U34" s="1"/>
      <c r="V34" s="1"/>
      <c r="W34" s="1"/>
      <c r="X34" s="1"/>
      <c r="Y34" s="1"/>
      <c r="Z34" s="1"/>
      <c r="AA34" s="1"/>
      <c r="AB34" s="1"/>
      <c r="AC34" s="1"/>
    </row>
    <row r="35" spans="1:29" s="26" customFormat="1" ht="19.5" customHeight="1">
      <c r="A35" s="14"/>
      <c r="B35" s="14"/>
      <c r="C35" s="14"/>
      <c r="D35" s="14"/>
      <c r="E35" s="14"/>
      <c r="F35" s="122"/>
      <c r="G35" s="370"/>
      <c r="H35" s="370"/>
      <c r="I35" s="370"/>
      <c r="J35" s="370"/>
      <c r="K35" s="370"/>
      <c r="L35" s="1"/>
      <c r="M35" s="1"/>
      <c r="N35" s="1"/>
      <c r="O35" s="1"/>
      <c r="P35" s="1"/>
      <c r="Q35" s="1"/>
      <c r="R35" s="1"/>
      <c r="S35" s="1"/>
      <c r="T35" s="1"/>
      <c r="U35" s="1"/>
      <c r="V35" s="1"/>
      <c r="W35" s="1"/>
      <c r="X35" s="1"/>
      <c r="Y35" s="1"/>
      <c r="Z35" s="1"/>
      <c r="AA35" s="1"/>
      <c r="AB35" s="1"/>
      <c r="AC35" s="1"/>
    </row>
    <row r="36" spans="1:29" s="26" customFormat="1" ht="19.5" customHeight="1">
      <c r="A36" s="14"/>
      <c r="B36" s="14"/>
      <c r="C36" s="14"/>
      <c r="D36" s="14"/>
      <c r="E36" s="14"/>
      <c r="F36" s="122"/>
      <c r="G36" s="313"/>
      <c r="H36" s="313"/>
      <c r="I36" s="313"/>
      <c r="J36" s="313"/>
      <c r="K36" s="313"/>
      <c r="L36" s="1"/>
      <c r="M36" s="1"/>
      <c r="N36" s="1"/>
      <c r="O36" s="1"/>
      <c r="P36" s="1"/>
      <c r="Q36" s="1"/>
      <c r="R36" s="1"/>
      <c r="S36" s="1"/>
      <c r="T36" s="1"/>
      <c r="U36" s="1"/>
      <c r="V36" s="1"/>
      <c r="W36" s="1"/>
      <c r="X36" s="1"/>
      <c r="Y36" s="1"/>
      <c r="Z36" s="1"/>
      <c r="AA36" s="1"/>
      <c r="AB36" s="1"/>
      <c r="AC36" s="1"/>
    </row>
    <row r="37" spans="1:29" s="62" customFormat="1">
      <c r="A37" s="369"/>
      <c r="B37" s="369"/>
      <c r="C37" s="369"/>
      <c r="D37" s="369"/>
      <c r="E37" s="369"/>
      <c r="F37" s="369"/>
      <c r="G37" s="14"/>
      <c r="H37" s="122"/>
      <c r="I37" s="122"/>
      <c r="J37" s="123"/>
      <c r="K37" s="14"/>
      <c r="L37" s="1"/>
      <c r="M37" s="1"/>
      <c r="N37" s="1"/>
      <c r="O37" s="1"/>
      <c r="P37" s="1"/>
      <c r="Q37" s="1"/>
      <c r="R37" s="1"/>
      <c r="S37" s="1"/>
      <c r="T37" s="1"/>
      <c r="U37" s="1"/>
      <c r="V37" s="1"/>
      <c r="W37" s="1"/>
      <c r="X37" s="1"/>
      <c r="Y37" s="1"/>
      <c r="Z37" s="1"/>
      <c r="AA37" s="1"/>
      <c r="AB37" s="1"/>
      <c r="AC37" s="61"/>
    </row>
    <row r="38" spans="1:29" s="60" customFormat="1" ht="12">
      <c r="A38" s="288"/>
      <c r="D38" s="289"/>
      <c r="E38" s="289"/>
      <c r="F38" s="289"/>
      <c r="G38" s="289"/>
      <c r="H38" s="289"/>
      <c r="I38" s="289"/>
      <c r="J38" s="289"/>
      <c r="L38" s="1"/>
      <c r="M38" s="1"/>
      <c r="N38" s="1"/>
      <c r="O38" s="1"/>
      <c r="P38" s="1"/>
      <c r="Q38" s="1"/>
      <c r="R38" s="1"/>
      <c r="S38" s="1"/>
      <c r="T38" s="1"/>
      <c r="U38" s="1"/>
      <c r="V38" s="1"/>
      <c r="W38" s="1"/>
      <c r="X38" s="1"/>
      <c r="Y38" s="1"/>
      <c r="Z38" s="1"/>
      <c r="AA38" s="1"/>
      <c r="AB38" s="1"/>
      <c r="AC38" s="59"/>
    </row>
    <row r="39" spans="1:29" s="27" customFormat="1" ht="12">
      <c r="A39" s="99"/>
      <c r="B39" s="100"/>
      <c r="C39" s="100"/>
      <c r="D39" s="290"/>
      <c r="E39" s="290"/>
      <c r="F39" s="290"/>
      <c r="G39" s="290"/>
      <c r="H39" s="290"/>
      <c r="I39" s="290"/>
      <c r="J39" s="290"/>
      <c r="K39" s="23"/>
      <c r="L39" s="1"/>
      <c r="M39" s="1"/>
      <c r="N39" s="1"/>
      <c r="O39" s="1"/>
      <c r="P39" s="1"/>
      <c r="Q39" s="1"/>
      <c r="R39" s="1"/>
      <c r="S39" s="1"/>
      <c r="T39" s="1"/>
      <c r="U39" s="1"/>
      <c r="V39" s="1"/>
      <c r="W39" s="1"/>
      <c r="X39" s="1"/>
      <c r="Y39" s="1"/>
      <c r="Z39" s="1"/>
      <c r="AA39" s="1"/>
      <c r="AB39" s="1"/>
      <c r="AC39" s="23"/>
    </row>
    <row r="40" spans="1:29" s="27" customFormat="1" ht="15">
      <c r="A40" s="100"/>
      <c r="B40" s="102"/>
      <c r="C40" s="102"/>
      <c r="D40" s="102"/>
      <c r="E40" s="102"/>
      <c r="F40" s="102"/>
      <c r="G40" s="102"/>
      <c r="H40" s="102"/>
      <c r="I40" s="102"/>
      <c r="J40" s="101"/>
      <c r="K40" s="23"/>
      <c r="L40" s="1"/>
      <c r="M40" s="1"/>
      <c r="N40" s="1"/>
      <c r="O40" s="1"/>
      <c r="P40" s="1"/>
      <c r="Q40" s="1"/>
      <c r="R40" s="1"/>
      <c r="S40" s="1"/>
      <c r="T40" s="1"/>
      <c r="U40" s="1"/>
      <c r="V40" s="1"/>
      <c r="W40" s="1"/>
      <c r="X40" s="1"/>
      <c r="Y40" s="1"/>
      <c r="Z40" s="1"/>
      <c r="AA40" s="1"/>
      <c r="AB40" s="1"/>
      <c r="AC40" s="23"/>
    </row>
    <row r="41" spans="1:29" s="60" customFormat="1" ht="12">
      <c r="A41" s="103"/>
      <c r="B41" s="104"/>
      <c r="C41" s="104"/>
      <c r="D41" s="105"/>
      <c r="E41" s="105"/>
      <c r="F41" s="105"/>
      <c r="G41" s="105"/>
      <c r="H41" s="105"/>
      <c r="I41" s="105"/>
      <c r="J41" s="103"/>
      <c r="K41" s="59"/>
      <c r="L41" s="1"/>
      <c r="M41" s="1"/>
      <c r="N41" s="1"/>
      <c r="O41" s="1"/>
      <c r="P41" s="1"/>
      <c r="Q41" s="1"/>
      <c r="R41" s="1"/>
      <c r="S41" s="1"/>
      <c r="T41" s="1"/>
      <c r="U41" s="1"/>
      <c r="V41" s="1"/>
      <c r="W41" s="1"/>
      <c r="X41" s="1"/>
      <c r="Y41" s="1"/>
      <c r="Z41" s="1"/>
      <c r="AA41" s="1"/>
      <c r="AB41" s="1"/>
      <c r="AC41" s="59"/>
    </row>
    <row r="42" spans="1:29" s="27" customFormat="1" ht="15">
      <c r="A42" s="100"/>
      <c r="B42" s="106"/>
      <c r="C42" s="106"/>
      <c r="D42" s="107"/>
      <c r="E42" s="107"/>
      <c r="F42" s="107"/>
      <c r="G42" s="107"/>
      <c r="H42" s="107"/>
      <c r="I42" s="107"/>
      <c r="J42" s="101"/>
      <c r="K42" s="23"/>
      <c r="L42" s="1"/>
      <c r="M42" s="1"/>
      <c r="N42" s="1"/>
      <c r="O42" s="1"/>
      <c r="P42" s="1"/>
      <c r="Q42" s="1"/>
      <c r="R42" s="1"/>
      <c r="S42" s="1"/>
      <c r="T42" s="1"/>
      <c r="U42" s="1"/>
      <c r="V42" s="1"/>
      <c r="W42" s="1"/>
      <c r="X42" s="1"/>
      <c r="Y42" s="1"/>
      <c r="Z42" s="1"/>
      <c r="AA42" s="1"/>
      <c r="AB42" s="1"/>
      <c r="AC42" s="23"/>
    </row>
    <row r="43" spans="1:29" s="27" customFormat="1" ht="15">
      <c r="A43" s="100"/>
      <c r="B43" s="108"/>
      <c r="C43" s="108"/>
      <c r="D43" s="109"/>
      <c r="E43" s="109"/>
      <c r="F43" s="109"/>
      <c r="G43" s="109"/>
      <c r="H43" s="109"/>
      <c r="I43" s="109"/>
      <c r="J43" s="101"/>
      <c r="K43" s="23"/>
      <c r="L43" s="1"/>
      <c r="M43" s="1"/>
      <c r="N43" s="1"/>
      <c r="O43" s="1"/>
      <c r="P43" s="1"/>
      <c r="Q43" s="1"/>
      <c r="R43" s="1"/>
      <c r="S43" s="1"/>
      <c r="T43" s="1"/>
      <c r="U43" s="1"/>
      <c r="V43" s="1"/>
      <c r="W43" s="1"/>
      <c r="X43" s="1"/>
      <c r="Y43" s="1"/>
      <c r="Z43" s="1"/>
      <c r="AA43" s="1"/>
      <c r="AB43" s="1"/>
      <c r="AC43" s="23"/>
    </row>
    <row r="44" spans="1:29" s="27" customFormat="1" ht="15">
      <c r="A44" s="100"/>
      <c r="B44" s="108"/>
      <c r="C44" s="108"/>
      <c r="D44" s="108"/>
      <c r="E44" s="108"/>
      <c r="F44" s="108"/>
      <c r="G44" s="108"/>
      <c r="H44" s="108"/>
      <c r="I44" s="108"/>
      <c r="J44" s="101"/>
      <c r="K44" s="23"/>
      <c r="L44" s="1"/>
      <c r="M44" s="1"/>
      <c r="N44" s="1"/>
      <c r="O44" s="1"/>
      <c r="P44" s="1"/>
      <c r="Q44" s="1"/>
      <c r="R44" s="1"/>
      <c r="S44" s="1"/>
      <c r="T44" s="1"/>
      <c r="U44" s="1"/>
      <c r="V44" s="1"/>
      <c r="W44" s="1"/>
      <c r="X44" s="1"/>
      <c r="Y44" s="1"/>
      <c r="Z44" s="1"/>
      <c r="AA44" s="1"/>
      <c r="AB44" s="1"/>
      <c r="AC44" s="23"/>
    </row>
    <row r="45" spans="1:29" s="27" customFormat="1" ht="15">
      <c r="A45" s="100"/>
      <c r="B45" s="107"/>
      <c r="C45" s="107"/>
      <c r="D45" s="110"/>
      <c r="E45" s="109"/>
      <c r="F45" s="111"/>
      <c r="G45" s="111"/>
      <c r="H45" s="111"/>
      <c r="I45" s="109"/>
      <c r="J45" s="101"/>
      <c r="K45" s="23"/>
      <c r="L45" s="1"/>
      <c r="M45" s="1"/>
      <c r="N45" s="1"/>
      <c r="O45" s="1"/>
      <c r="P45" s="1"/>
      <c r="Q45" s="1"/>
      <c r="R45" s="1"/>
      <c r="S45" s="1"/>
      <c r="T45" s="1"/>
      <c r="U45" s="1"/>
      <c r="V45" s="1"/>
      <c r="W45" s="1"/>
      <c r="X45" s="1"/>
      <c r="Y45" s="1"/>
      <c r="Z45" s="1"/>
      <c r="AA45" s="1"/>
      <c r="AB45" s="1"/>
      <c r="AC45" s="23"/>
    </row>
    <row r="46" spans="1:29" s="27" customFormat="1" ht="15">
      <c r="A46" s="112"/>
      <c r="B46" s="107"/>
      <c r="C46" s="107"/>
      <c r="D46" s="113"/>
      <c r="E46" s="114"/>
      <c r="F46" s="114"/>
      <c r="G46" s="114"/>
      <c r="H46" s="114"/>
      <c r="I46" s="114"/>
      <c r="J46" s="115"/>
      <c r="K46" s="23"/>
      <c r="L46" s="1"/>
      <c r="M46" s="1"/>
      <c r="N46" s="1"/>
      <c r="O46" s="1"/>
      <c r="P46" s="1"/>
      <c r="Q46" s="1"/>
      <c r="R46" s="1"/>
      <c r="S46" s="1"/>
      <c r="T46" s="1"/>
      <c r="U46" s="1"/>
      <c r="V46" s="1"/>
      <c r="W46" s="1"/>
      <c r="X46" s="1"/>
      <c r="Y46" s="1"/>
      <c r="Z46" s="1"/>
      <c r="AA46" s="1"/>
      <c r="AB46" s="1"/>
      <c r="AC46" s="23"/>
    </row>
    <row r="47" spans="1:29" s="27" customFormat="1" ht="15">
      <c r="A47" s="112"/>
      <c r="B47" s="107"/>
      <c r="C47" s="107"/>
      <c r="D47" s="113"/>
      <c r="E47" s="114"/>
      <c r="F47" s="114"/>
      <c r="G47" s="114"/>
      <c r="H47" s="114"/>
      <c r="I47" s="114"/>
      <c r="J47" s="115"/>
      <c r="K47" s="23"/>
      <c r="L47" s="1"/>
      <c r="M47" s="1"/>
      <c r="N47" s="1"/>
      <c r="O47" s="1"/>
      <c r="P47" s="1"/>
      <c r="Q47" s="1"/>
      <c r="R47" s="1"/>
      <c r="S47" s="1"/>
      <c r="T47" s="1"/>
      <c r="U47" s="1"/>
      <c r="V47" s="1"/>
      <c r="W47" s="1"/>
      <c r="X47" s="1"/>
      <c r="Y47" s="1"/>
      <c r="Z47" s="1"/>
      <c r="AA47" s="1"/>
      <c r="AB47" s="1"/>
      <c r="AC47" s="23"/>
    </row>
    <row r="48" spans="1:29" s="27" customFormat="1" ht="15">
      <c r="A48" s="112"/>
      <c r="B48" s="107"/>
      <c r="C48" s="107"/>
      <c r="D48" s="113"/>
      <c r="E48" s="114"/>
      <c r="F48" s="114"/>
      <c r="G48" s="114"/>
      <c r="H48" s="114"/>
      <c r="I48" s="114"/>
      <c r="J48" s="115"/>
      <c r="K48" s="23"/>
      <c r="L48" s="1"/>
      <c r="M48" s="1"/>
      <c r="N48" s="1"/>
      <c r="O48" s="1"/>
      <c r="P48" s="1"/>
      <c r="Q48" s="1"/>
      <c r="R48" s="1"/>
      <c r="S48" s="1"/>
      <c r="T48" s="1"/>
      <c r="U48" s="1"/>
      <c r="V48" s="1"/>
      <c r="W48" s="1"/>
      <c r="X48" s="1"/>
      <c r="Y48" s="1"/>
      <c r="Z48" s="1"/>
      <c r="AA48" s="1"/>
      <c r="AB48" s="1"/>
      <c r="AC48" s="23"/>
    </row>
    <row r="49" spans="1:29" s="27" customFormat="1" ht="15">
      <c r="A49" s="112"/>
      <c r="B49" s="107"/>
      <c r="C49" s="107"/>
      <c r="D49" s="113"/>
      <c r="E49" s="114"/>
      <c r="F49" s="116"/>
      <c r="G49" s="114"/>
      <c r="H49" s="114"/>
      <c r="I49" s="114"/>
      <c r="J49" s="115"/>
      <c r="K49" s="23"/>
      <c r="L49" s="1"/>
      <c r="M49" s="1"/>
      <c r="N49" s="1"/>
      <c r="O49" s="1"/>
      <c r="P49" s="1"/>
      <c r="Q49" s="1"/>
      <c r="R49" s="1"/>
      <c r="S49" s="1"/>
      <c r="T49" s="1"/>
      <c r="U49" s="1"/>
      <c r="V49" s="1"/>
      <c r="W49" s="1"/>
      <c r="X49" s="1"/>
      <c r="Y49" s="1"/>
      <c r="Z49" s="1"/>
      <c r="AA49" s="1"/>
      <c r="AB49" s="1"/>
      <c r="AC49" s="23"/>
    </row>
    <row r="50" spans="1:29" s="2" customFormat="1" ht="15">
      <c r="A50" s="112"/>
      <c r="B50" s="107"/>
      <c r="C50" s="107"/>
      <c r="D50" s="113"/>
      <c r="E50" s="114"/>
      <c r="F50" s="114"/>
      <c r="G50" s="114"/>
      <c r="H50" s="114"/>
      <c r="I50" s="114"/>
      <c r="J50" s="115"/>
      <c r="K50" s="23"/>
      <c r="L50" s="1"/>
      <c r="M50" s="1"/>
      <c r="N50" s="1"/>
      <c r="O50" s="1"/>
      <c r="P50" s="1"/>
      <c r="Q50" s="1"/>
      <c r="R50" s="1"/>
      <c r="S50" s="1"/>
      <c r="T50" s="1"/>
      <c r="U50" s="1"/>
      <c r="V50" s="1"/>
      <c r="W50" s="1"/>
      <c r="X50" s="1"/>
      <c r="Y50" s="1"/>
      <c r="Z50" s="1"/>
      <c r="AA50" s="1"/>
      <c r="AB50" s="1"/>
      <c r="AC50" s="23"/>
    </row>
    <row r="51" spans="1:29" s="2" customFormat="1" ht="15">
      <c r="A51" s="112"/>
      <c r="B51" s="107"/>
      <c r="C51" s="107"/>
      <c r="D51" s="113"/>
      <c r="E51" s="114"/>
      <c r="F51" s="114"/>
      <c r="G51" s="114"/>
      <c r="H51" s="114"/>
      <c r="I51" s="114"/>
      <c r="J51" s="115"/>
      <c r="K51" s="23"/>
      <c r="L51" s="1"/>
      <c r="M51" s="1"/>
      <c r="N51" s="1"/>
      <c r="O51" s="1"/>
      <c r="P51" s="1"/>
      <c r="Q51" s="1"/>
      <c r="R51" s="1"/>
      <c r="S51" s="1"/>
      <c r="T51" s="1"/>
      <c r="U51" s="1"/>
      <c r="V51" s="1"/>
      <c r="W51" s="1"/>
      <c r="X51" s="1"/>
      <c r="Y51" s="1"/>
      <c r="Z51" s="1"/>
      <c r="AA51" s="1"/>
      <c r="AB51" s="1"/>
      <c r="AC51" s="23"/>
    </row>
    <row r="52" spans="1:29" s="2" customFormat="1" ht="15">
      <c r="A52" s="112"/>
      <c r="B52" s="107"/>
      <c r="C52" s="107"/>
      <c r="D52" s="113"/>
      <c r="E52" s="114"/>
      <c r="F52" s="114"/>
      <c r="G52" s="114"/>
      <c r="H52" s="114"/>
      <c r="I52" s="114"/>
      <c r="J52" s="115"/>
      <c r="K52" s="23"/>
      <c r="L52" s="1"/>
      <c r="M52" s="1"/>
      <c r="N52" s="1"/>
      <c r="O52" s="1"/>
      <c r="P52" s="1"/>
      <c r="Q52" s="1"/>
      <c r="R52" s="1"/>
      <c r="S52" s="1"/>
      <c r="T52" s="1"/>
      <c r="U52" s="1"/>
      <c r="V52" s="1"/>
      <c r="W52" s="1"/>
      <c r="X52" s="1"/>
      <c r="Y52" s="1"/>
      <c r="Z52" s="1"/>
      <c r="AA52" s="1"/>
      <c r="AB52" s="1"/>
      <c r="AC52" s="23"/>
    </row>
    <row r="53" spans="1:29" s="2" customFormat="1" ht="15">
      <c r="A53" s="112"/>
      <c r="B53" s="107"/>
      <c r="C53" s="107"/>
      <c r="D53" s="113"/>
      <c r="E53" s="114"/>
      <c r="F53" s="114"/>
      <c r="G53" s="114"/>
      <c r="H53" s="114"/>
      <c r="I53" s="114"/>
      <c r="J53" s="115"/>
      <c r="V53" s="23"/>
      <c r="W53" s="23"/>
      <c r="X53" s="23"/>
      <c r="Y53" s="23"/>
      <c r="Z53" s="23"/>
      <c r="AA53" s="23"/>
      <c r="AB53" s="23"/>
      <c r="AC53" s="23"/>
    </row>
    <row r="54" spans="1:29" s="2" customFormat="1" ht="15">
      <c r="A54" s="112"/>
      <c r="B54" s="107"/>
      <c r="C54" s="107"/>
      <c r="D54" s="113"/>
      <c r="E54" s="114"/>
      <c r="F54" s="114"/>
      <c r="G54" s="114"/>
      <c r="H54" s="114"/>
      <c r="I54" s="114"/>
      <c r="J54" s="115"/>
      <c r="V54" s="23"/>
      <c r="W54" s="23"/>
      <c r="X54" s="23"/>
      <c r="Y54" s="23"/>
      <c r="Z54" s="23"/>
      <c r="AA54" s="23"/>
      <c r="AB54" s="23"/>
      <c r="AC54" s="23"/>
    </row>
    <row r="55" spans="1:29" s="2" customFormat="1" ht="15">
      <c r="A55" s="112"/>
      <c r="B55" s="107"/>
      <c r="C55" s="107"/>
      <c r="D55" s="113"/>
      <c r="E55" s="114"/>
      <c r="F55" s="114"/>
      <c r="G55" s="114"/>
      <c r="H55" s="114"/>
      <c r="I55" s="114"/>
      <c r="J55" s="115"/>
      <c r="V55" s="23"/>
      <c r="W55" s="23"/>
      <c r="X55" s="23"/>
      <c r="Y55" s="23"/>
      <c r="Z55" s="23"/>
      <c r="AA55" s="23"/>
      <c r="AB55" s="23"/>
      <c r="AC55" s="23"/>
    </row>
    <row r="56" spans="1:29" s="2" customFormat="1" ht="15">
      <c r="A56" s="112"/>
      <c r="B56" s="107"/>
      <c r="C56" s="107"/>
      <c r="D56" s="113"/>
      <c r="E56" s="114"/>
      <c r="F56" s="114"/>
      <c r="G56" s="114"/>
      <c r="H56" s="114"/>
      <c r="I56" s="114"/>
      <c r="J56" s="115"/>
      <c r="V56" s="23"/>
      <c r="W56" s="23"/>
      <c r="X56" s="23"/>
      <c r="Y56" s="23"/>
      <c r="Z56" s="23"/>
      <c r="AA56" s="23"/>
      <c r="AB56" s="23"/>
      <c r="AC56" s="23"/>
    </row>
    <row r="57" spans="1:29" s="2" customFormat="1" ht="15">
      <c r="A57" s="112"/>
      <c r="B57" s="107"/>
      <c r="C57" s="107"/>
      <c r="D57" s="113"/>
      <c r="E57" s="114"/>
      <c r="F57" s="117"/>
      <c r="G57" s="114"/>
      <c r="H57" s="114"/>
      <c r="I57" s="114"/>
      <c r="J57" s="115"/>
      <c r="V57" s="23"/>
      <c r="W57" s="23"/>
      <c r="X57" s="23"/>
      <c r="Y57" s="23"/>
      <c r="Z57" s="23"/>
      <c r="AA57" s="23"/>
      <c r="AB57" s="23"/>
      <c r="AC57" s="23"/>
    </row>
    <row r="58" spans="1:29" s="2" customFormat="1" ht="15">
      <c r="A58" s="112"/>
      <c r="B58" s="107"/>
      <c r="C58" s="107"/>
      <c r="D58" s="113"/>
      <c r="E58" s="114"/>
      <c r="F58" s="114"/>
      <c r="G58" s="114"/>
      <c r="H58" s="114"/>
      <c r="I58" s="114"/>
      <c r="J58" s="115"/>
      <c r="V58" s="23"/>
      <c r="W58" s="23"/>
      <c r="X58" s="23"/>
      <c r="Y58" s="23"/>
      <c r="Z58" s="23"/>
      <c r="AA58" s="23"/>
      <c r="AB58" s="23"/>
      <c r="AC58" s="23"/>
    </row>
    <row r="59" spans="1:29" s="2" customFormat="1" ht="15">
      <c r="A59" s="112"/>
      <c r="B59" s="107"/>
      <c r="C59" s="107"/>
      <c r="D59" s="113"/>
      <c r="E59" s="114"/>
      <c r="F59" s="114"/>
      <c r="G59" s="114"/>
      <c r="H59" s="114"/>
      <c r="I59" s="114"/>
      <c r="J59" s="115"/>
      <c r="K59" s="93"/>
      <c r="L59" s="93"/>
      <c r="M59" s="93"/>
      <c r="N59" s="93"/>
      <c r="O59" s="93"/>
      <c r="P59" s="93"/>
      <c r="Q59" s="93"/>
      <c r="R59" s="93"/>
    </row>
    <row r="60" spans="1:29" ht="15">
      <c r="A60" s="112"/>
      <c r="B60" s="107"/>
      <c r="C60" s="107"/>
      <c r="D60" s="113"/>
      <c r="E60" s="114"/>
      <c r="F60" s="114"/>
      <c r="G60" s="114"/>
      <c r="H60" s="114"/>
      <c r="I60" s="114"/>
      <c r="J60" s="115"/>
    </row>
    <row r="61" spans="1:29" ht="15">
      <c r="A61" s="112"/>
      <c r="B61" s="107"/>
      <c r="C61" s="107"/>
      <c r="D61" s="113"/>
      <c r="E61" s="114"/>
      <c r="F61" s="114"/>
      <c r="G61" s="114"/>
      <c r="H61" s="114"/>
      <c r="I61" s="114"/>
      <c r="J61" s="115"/>
    </row>
    <row r="62" spans="1:29" ht="15">
      <c r="A62" s="112"/>
      <c r="B62" s="107"/>
      <c r="C62" s="107"/>
      <c r="D62" s="113"/>
      <c r="E62" s="114"/>
      <c r="F62" s="118"/>
      <c r="G62" s="116"/>
      <c r="H62" s="114"/>
      <c r="I62" s="114"/>
      <c r="J62" s="115"/>
    </row>
    <row r="63" spans="1:29" ht="15">
      <c r="A63" s="112"/>
      <c r="B63" s="107"/>
      <c r="C63" s="107"/>
      <c r="D63" s="113"/>
      <c r="E63" s="114"/>
      <c r="F63" s="116"/>
      <c r="G63" s="114"/>
      <c r="H63" s="114"/>
      <c r="I63" s="114"/>
      <c r="J63" s="115"/>
    </row>
    <row r="64" spans="1:29" ht="15">
      <c r="A64" s="112"/>
      <c r="B64" s="107"/>
      <c r="C64" s="107"/>
      <c r="D64" s="113"/>
      <c r="E64" s="114"/>
      <c r="F64" s="116"/>
      <c r="G64" s="116"/>
      <c r="H64" s="116"/>
      <c r="I64" s="114"/>
      <c r="J64" s="115"/>
    </row>
    <row r="65" spans="1:10" ht="15">
      <c r="A65" s="112"/>
      <c r="B65" s="107"/>
      <c r="C65" s="107"/>
      <c r="D65" s="113"/>
      <c r="E65" s="114"/>
      <c r="F65" s="116"/>
      <c r="G65" s="116"/>
      <c r="H65" s="116"/>
      <c r="I65" s="114"/>
      <c r="J65" s="115"/>
    </row>
    <row r="66" spans="1:10" ht="15">
      <c r="A66" s="119"/>
      <c r="B66" s="120"/>
      <c r="C66" s="120"/>
      <c r="D66" s="120"/>
      <c r="E66" s="120"/>
      <c r="F66" s="120"/>
      <c r="G66" s="120"/>
      <c r="H66" s="120"/>
      <c r="I66" s="120"/>
      <c r="J66" s="121"/>
    </row>
    <row r="67" spans="1:10">
      <c r="A67" s="22"/>
    </row>
    <row r="71" spans="1:10">
      <c r="B71" s="123"/>
      <c r="C71" s="123"/>
      <c r="D71" s="123"/>
      <c r="E71" s="123"/>
      <c r="F71" s="123"/>
      <c r="G71" s="123"/>
      <c r="H71" s="123"/>
      <c r="I71" s="123"/>
    </row>
    <row r="72" spans="1:10">
      <c r="B72" s="123"/>
      <c r="C72" s="123"/>
      <c r="D72" s="123"/>
      <c r="E72" s="123"/>
      <c r="F72" s="123"/>
      <c r="G72" s="123"/>
      <c r="H72" s="123"/>
      <c r="I72" s="123"/>
    </row>
    <row r="73" spans="1:10">
      <c r="B73" s="123"/>
      <c r="C73" s="123"/>
      <c r="D73" s="123"/>
      <c r="E73" s="123"/>
      <c r="F73" s="123"/>
      <c r="G73" s="123"/>
      <c r="H73" s="123"/>
      <c r="I73" s="123"/>
    </row>
    <row r="74" spans="1:10">
      <c r="B74" s="123"/>
      <c r="C74" s="123"/>
      <c r="D74" s="123"/>
      <c r="E74" s="123"/>
      <c r="F74" s="123"/>
      <c r="G74" s="123"/>
      <c r="H74" s="123"/>
      <c r="I74" s="123"/>
    </row>
    <row r="75" spans="1:10">
      <c r="B75" s="123"/>
      <c r="C75" s="123"/>
      <c r="D75" s="123"/>
      <c r="E75" s="123"/>
      <c r="F75" s="123"/>
      <c r="G75" s="123"/>
      <c r="H75" s="123"/>
      <c r="I75" s="123"/>
    </row>
    <row r="82" spans="1:11" ht="18.75">
      <c r="A82" s="389" t="s">
        <v>188</v>
      </c>
      <c r="B82" s="389"/>
      <c r="C82" s="389"/>
      <c r="D82" s="389"/>
      <c r="E82" s="389"/>
      <c r="F82" s="389"/>
      <c r="G82" s="389"/>
      <c r="H82" s="389"/>
      <c r="I82" s="389"/>
      <c r="J82" s="389"/>
      <c r="K82" s="389"/>
    </row>
    <row r="83" spans="1:11" ht="15.75">
      <c r="A83" s="390" t="s">
        <v>187</v>
      </c>
      <c r="B83" s="390"/>
      <c r="C83" s="390"/>
      <c r="D83" s="390"/>
      <c r="E83" s="390"/>
      <c r="F83" s="390"/>
      <c r="G83" s="390"/>
      <c r="H83" s="390"/>
      <c r="I83" s="390"/>
      <c r="J83" s="390"/>
      <c r="K83" s="390"/>
    </row>
    <row r="84" spans="1:11" ht="20.25">
      <c r="A84" s="391" t="s">
        <v>77</v>
      </c>
      <c r="B84" s="391"/>
      <c r="C84" s="391"/>
      <c r="D84" s="391"/>
      <c r="E84" s="391"/>
      <c r="F84" s="391"/>
      <c r="G84" s="391"/>
      <c r="H84" s="391"/>
      <c r="I84" s="391"/>
      <c r="J84" s="391"/>
      <c r="K84" s="391"/>
    </row>
    <row r="85" spans="1:11" ht="15.75">
      <c r="A85" s="390" t="s">
        <v>78</v>
      </c>
      <c r="B85" s="390"/>
      <c r="C85" s="390"/>
      <c r="D85" s="390"/>
      <c r="E85" s="390"/>
      <c r="F85" s="390"/>
      <c r="G85" s="390"/>
      <c r="H85" s="390"/>
      <c r="I85" s="390"/>
      <c r="J85" s="390"/>
      <c r="K85" s="390"/>
    </row>
    <row r="86" spans="1:11">
      <c r="A86" s="310"/>
      <c r="B86" s="310"/>
      <c r="C86" s="310"/>
      <c r="D86" s="314"/>
      <c r="E86" s="314"/>
      <c r="F86" s="314"/>
      <c r="G86" s="314"/>
      <c r="H86" s="314"/>
      <c r="I86" s="314"/>
      <c r="J86" s="314"/>
      <c r="K86" s="310"/>
    </row>
    <row r="87" spans="1:11" ht="17.25">
      <c r="A87" s="63"/>
      <c r="B87" s="64"/>
      <c r="C87" s="64"/>
      <c r="D87" s="392" t="s">
        <v>79</v>
      </c>
      <c r="E87" s="392"/>
      <c r="F87" s="392"/>
      <c r="G87" s="393" t="s">
        <v>80</v>
      </c>
      <c r="H87" s="393"/>
      <c r="I87" s="393"/>
      <c r="J87" s="393"/>
      <c r="K87" s="65"/>
    </row>
    <row r="88" spans="1:11" ht="33">
      <c r="A88" s="66" t="s">
        <v>81</v>
      </c>
      <c r="B88" s="337" t="s">
        <v>82</v>
      </c>
      <c r="C88" s="338"/>
      <c r="D88" s="338" t="s">
        <v>83</v>
      </c>
      <c r="E88" s="338" t="s">
        <v>84</v>
      </c>
      <c r="F88" s="338" t="s">
        <v>17</v>
      </c>
      <c r="G88" s="338" t="s">
        <v>85</v>
      </c>
      <c r="H88" s="338" t="s">
        <v>86</v>
      </c>
      <c r="I88" s="338" t="s">
        <v>87</v>
      </c>
      <c r="J88" s="338" t="s">
        <v>88</v>
      </c>
      <c r="K88" s="67" t="s">
        <v>27</v>
      </c>
    </row>
    <row r="89" spans="1:11" ht="24">
      <c r="A89" s="72"/>
      <c r="B89" s="73" t="s">
        <v>89</v>
      </c>
      <c r="C89" s="73"/>
      <c r="D89" s="74" t="s">
        <v>90</v>
      </c>
      <c r="E89" s="74" t="s">
        <v>91</v>
      </c>
      <c r="F89" s="74" t="s">
        <v>92</v>
      </c>
      <c r="G89" s="74" t="s">
        <v>93</v>
      </c>
      <c r="H89" s="74" t="s">
        <v>94</v>
      </c>
      <c r="I89" s="74" t="s">
        <v>95</v>
      </c>
      <c r="J89" s="74" t="s">
        <v>96</v>
      </c>
      <c r="K89" s="75"/>
    </row>
    <row r="90" spans="1:11" ht="14.25">
      <c r="A90" s="76" t="s">
        <v>30</v>
      </c>
      <c r="B90" s="77">
        <f>SUM(D90:J90)</f>
        <v>144992.65539280538</v>
      </c>
      <c r="C90" s="78"/>
      <c r="D90" s="77">
        <f t="shared" ref="D90:J90" si="3">D91+D92+D93</f>
        <v>118683.30116795294</v>
      </c>
      <c r="E90" s="77">
        <f t="shared" si="3"/>
        <v>24547.862347577331</v>
      </c>
      <c r="F90" s="77">
        <f t="shared" si="3"/>
        <v>224.22526847471423</v>
      </c>
      <c r="G90" s="77">
        <f t="shared" si="3"/>
        <v>8.8261215710391134</v>
      </c>
      <c r="H90" s="77">
        <f t="shared" si="3"/>
        <v>14.803570791022615</v>
      </c>
      <c r="I90" s="77">
        <f t="shared" si="3"/>
        <v>61.662507907878933</v>
      </c>
      <c r="J90" s="77">
        <f t="shared" si="3"/>
        <v>1451.9744085304565</v>
      </c>
      <c r="K90" s="79" t="s">
        <v>31</v>
      </c>
    </row>
    <row r="91" spans="1:11" ht="14.25">
      <c r="A91" s="76" t="s">
        <v>32</v>
      </c>
      <c r="B91" s="81">
        <f>SUM(D91:J91)</f>
        <v>24229.160836192506</v>
      </c>
      <c r="C91" s="82"/>
      <c r="D91" s="90">
        <v>21302.401823359607</v>
      </c>
      <c r="E91" s="83">
        <v>2820.6261310706823</v>
      </c>
      <c r="F91" s="83">
        <v>39.31280377199932</v>
      </c>
      <c r="G91" s="83">
        <v>2.8308520101359449E-2</v>
      </c>
      <c r="H91" s="83">
        <v>2.4389479652417303</v>
      </c>
      <c r="I91" s="83">
        <v>1.753343024295912</v>
      </c>
      <c r="J91" s="83">
        <v>62.599478480580615</v>
      </c>
      <c r="K91" s="79" t="s">
        <v>33</v>
      </c>
    </row>
    <row r="92" spans="1:11" ht="14.25">
      <c r="A92" s="76" t="s">
        <v>34</v>
      </c>
      <c r="B92" s="81">
        <f>SUM(D92:J92)</f>
        <v>120763.49455661289</v>
      </c>
      <c r="C92" s="82"/>
      <c r="D92" s="83">
        <f t="shared" ref="D92:J92" si="4">SUM(D94:D113)</f>
        <v>97380.89934459333</v>
      </c>
      <c r="E92" s="83">
        <f t="shared" si="4"/>
        <v>21727.236216506648</v>
      </c>
      <c r="F92" s="83">
        <f t="shared" si="4"/>
        <v>184.91246470271491</v>
      </c>
      <c r="G92" s="83">
        <f t="shared" si="4"/>
        <v>8.7978130509377532</v>
      </c>
      <c r="H92" s="83">
        <f t="shared" si="4"/>
        <v>12.364622825780884</v>
      </c>
      <c r="I92" s="83">
        <f t="shared" si="4"/>
        <v>59.909164883583024</v>
      </c>
      <c r="J92" s="83">
        <f t="shared" si="4"/>
        <v>1389.374930049876</v>
      </c>
      <c r="K92" s="79" t="s">
        <v>35</v>
      </c>
    </row>
    <row r="93" spans="1:11" ht="15">
      <c r="A93" s="84" t="s">
        <v>36</v>
      </c>
      <c r="B93" s="81">
        <f>SUM(D93:J93)</f>
        <v>0</v>
      </c>
      <c r="C93" s="78"/>
      <c r="D93" s="83"/>
      <c r="E93" s="83"/>
      <c r="F93" s="83"/>
      <c r="G93" s="83"/>
      <c r="H93" s="83"/>
      <c r="I93" s="83"/>
      <c r="J93" s="85"/>
      <c r="K93" s="86" t="s">
        <v>179</v>
      </c>
    </row>
    <row r="94" spans="1:11" ht="14.25">
      <c r="A94" s="88" t="s">
        <v>37</v>
      </c>
      <c r="B94" s="89">
        <f t="shared" ref="B94:B113" si="5">SUM(D94:J94)</f>
        <v>5931.9524550622245</v>
      </c>
      <c r="C94" s="78"/>
      <c r="D94" s="90">
        <v>4564.9262887187879</v>
      </c>
      <c r="E94" s="90">
        <v>1302.8308906790339</v>
      </c>
      <c r="F94" s="90">
        <v>3.4029200205175831</v>
      </c>
      <c r="G94" s="90">
        <v>6.5606908072745204E-2</v>
      </c>
      <c r="H94" s="90">
        <v>3.1878964078107487E-3</v>
      </c>
      <c r="I94" s="90">
        <v>6.6575869185899288</v>
      </c>
      <c r="J94" s="90">
        <v>54.065973920814471</v>
      </c>
      <c r="K94" s="91" t="s">
        <v>38</v>
      </c>
    </row>
    <row r="95" spans="1:11" ht="14.25">
      <c r="A95" s="88" t="s">
        <v>39</v>
      </c>
      <c r="B95" s="89">
        <f t="shared" si="5"/>
        <v>1797.4704761336639</v>
      </c>
      <c r="C95" s="78"/>
      <c r="D95" s="90">
        <v>931.64353404631618</v>
      </c>
      <c r="E95" s="90">
        <v>860.57701864607259</v>
      </c>
      <c r="F95" s="90">
        <v>2.126326904009769</v>
      </c>
      <c r="G95" s="90">
        <v>2.9456162808171316E-2</v>
      </c>
      <c r="H95" s="90">
        <v>0</v>
      </c>
      <c r="I95" s="90">
        <v>0</v>
      </c>
      <c r="J95" s="90">
        <v>3.0941403744570346</v>
      </c>
      <c r="K95" s="91" t="s">
        <v>40</v>
      </c>
    </row>
    <row r="96" spans="1:11" ht="14.25">
      <c r="A96" s="88" t="s">
        <v>41</v>
      </c>
      <c r="B96" s="89">
        <f t="shared" si="5"/>
        <v>4011.5190762657626</v>
      </c>
      <c r="C96" s="78"/>
      <c r="D96" s="90">
        <v>2680.6341871345685</v>
      </c>
      <c r="E96" s="90">
        <v>860.51222465158367</v>
      </c>
      <c r="F96" s="90">
        <v>2.5423473852290721</v>
      </c>
      <c r="G96" s="90">
        <v>6.3757928156214977E-2</v>
      </c>
      <c r="H96" s="90">
        <v>1.9450790537436891</v>
      </c>
      <c r="I96" s="90">
        <v>17.214640602178044</v>
      </c>
      <c r="J96" s="90">
        <v>448.60683951030347</v>
      </c>
      <c r="K96" s="91" t="s">
        <v>42</v>
      </c>
    </row>
    <row r="97" spans="1:11" ht="14.25">
      <c r="A97" s="88" t="s">
        <v>43</v>
      </c>
      <c r="B97" s="89">
        <f t="shared" si="5"/>
        <v>2389.9616970334964</v>
      </c>
      <c r="C97" s="78"/>
      <c r="D97" s="90">
        <v>1499.2470867826014</v>
      </c>
      <c r="E97" s="90">
        <v>888.96499706539657</v>
      </c>
      <c r="F97" s="90">
        <v>1.698606842973801</v>
      </c>
      <c r="G97" s="90">
        <v>0</v>
      </c>
      <c r="H97" s="90">
        <v>0</v>
      </c>
      <c r="I97" s="90">
        <v>0</v>
      </c>
      <c r="J97" s="90">
        <v>5.1006342524971972E-2</v>
      </c>
      <c r="K97" s="91" t="s">
        <v>44</v>
      </c>
    </row>
    <row r="98" spans="1:11" ht="14.25">
      <c r="A98" s="88" t="s">
        <v>45</v>
      </c>
      <c r="B98" s="89">
        <f t="shared" si="5"/>
        <v>6435.3947629282584</v>
      </c>
      <c r="C98" s="78"/>
      <c r="D98" s="90">
        <v>4716.9923584205153</v>
      </c>
      <c r="E98" s="90">
        <v>1641.536754873086</v>
      </c>
      <c r="F98" s="90">
        <v>2.4123609092005891</v>
      </c>
      <c r="G98" s="90">
        <v>0</v>
      </c>
      <c r="H98" s="90">
        <v>1.6417666500225354</v>
      </c>
      <c r="I98" s="90">
        <v>13.236145885230229</v>
      </c>
      <c r="J98" s="90">
        <v>59.575376190203194</v>
      </c>
      <c r="K98" s="91" t="s">
        <v>46</v>
      </c>
    </row>
    <row r="99" spans="1:11" ht="14.25">
      <c r="A99" s="88" t="s">
        <v>47</v>
      </c>
      <c r="B99" s="89">
        <f t="shared" si="5"/>
        <v>1343.0112167004909</v>
      </c>
      <c r="C99" s="78"/>
      <c r="D99" s="90">
        <v>608.33125651044452</v>
      </c>
      <c r="E99" s="90">
        <v>723.20852217980575</v>
      </c>
      <c r="F99" s="90">
        <v>3.5713365877422247</v>
      </c>
      <c r="G99" s="90">
        <v>0.13723894035625273</v>
      </c>
      <c r="H99" s="90">
        <v>0.76696005727314898</v>
      </c>
      <c r="I99" s="90">
        <v>2.8141952514051334</v>
      </c>
      <c r="J99" s="90">
        <v>4.1817071734637095</v>
      </c>
      <c r="K99" s="91" t="s">
        <v>48</v>
      </c>
    </row>
    <row r="100" spans="1:11" ht="14.25">
      <c r="A100" s="88" t="s">
        <v>49</v>
      </c>
      <c r="B100" s="89">
        <f t="shared" si="5"/>
        <v>6073.6380008439464</v>
      </c>
      <c r="C100" s="78"/>
      <c r="D100" s="90">
        <v>5322.4042669165437</v>
      </c>
      <c r="E100" s="90">
        <v>736.9535519686151</v>
      </c>
      <c r="F100" s="90">
        <v>3.2229632682966667</v>
      </c>
      <c r="G100" s="90">
        <v>0</v>
      </c>
      <c r="H100" s="90">
        <v>0</v>
      </c>
      <c r="I100" s="90">
        <v>4.1442653301539734</v>
      </c>
      <c r="J100" s="90">
        <v>6.9129533603376077</v>
      </c>
      <c r="K100" s="91" t="s">
        <v>50</v>
      </c>
    </row>
    <row r="101" spans="1:11" ht="14.25">
      <c r="A101" s="88" t="s">
        <v>51</v>
      </c>
      <c r="B101" s="89">
        <f t="shared" si="5"/>
        <v>5099.2156067167571</v>
      </c>
      <c r="C101" s="78"/>
      <c r="D101" s="90">
        <v>3797.8508774141219</v>
      </c>
      <c r="E101" s="90">
        <v>1297.360763293389</v>
      </c>
      <c r="F101" s="90">
        <v>1.3973346929536463</v>
      </c>
      <c r="G101" s="90">
        <v>0</v>
      </c>
      <c r="H101" s="90">
        <v>0.46788755577438362</v>
      </c>
      <c r="I101" s="90">
        <v>1.3214627584477505</v>
      </c>
      <c r="J101" s="90">
        <v>0.81728100207044152</v>
      </c>
      <c r="K101" s="91" t="s">
        <v>52</v>
      </c>
    </row>
    <row r="102" spans="1:11" ht="14.25">
      <c r="A102" s="88" t="s">
        <v>53</v>
      </c>
      <c r="B102" s="89">
        <f t="shared" si="5"/>
        <v>1548.4507695258485</v>
      </c>
      <c r="C102" s="78"/>
      <c r="D102" s="90">
        <v>324.8900949839537</v>
      </c>
      <c r="E102" s="90">
        <v>1218.2375410596146</v>
      </c>
      <c r="F102" s="90">
        <v>0.72365248457303988</v>
      </c>
      <c r="G102" s="90">
        <v>0</v>
      </c>
      <c r="H102" s="90">
        <v>7.9697410195268714E-2</v>
      </c>
      <c r="I102" s="90">
        <v>0.47818446117161229</v>
      </c>
      <c r="J102" s="90">
        <v>4.0415991263404285</v>
      </c>
      <c r="K102" s="91" t="s">
        <v>54</v>
      </c>
    </row>
    <row r="103" spans="1:11" ht="14.25">
      <c r="A103" s="88" t="s">
        <v>55</v>
      </c>
      <c r="B103" s="89">
        <f t="shared" si="5"/>
        <v>2241.7806051075904</v>
      </c>
      <c r="C103" s="78"/>
      <c r="D103" s="90">
        <v>383.98430602984388</v>
      </c>
      <c r="E103" s="90">
        <v>1845.4747766113994</v>
      </c>
      <c r="F103" s="90">
        <v>0.80295140771733231</v>
      </c>
      <c r="G103" s="90">
        <v>2.6379842774633948E-2</v>
      </c>
      <c r="H103" s="90">
        <v>5.4290832193939389</v>
      </c>
      <c r="I103" s="90">
        <v>0</v>
      </c>
      <c r="J103" s="90">
        <v>6.0631079964613797</v>
      </c>
      <c r="K103" s="91" t="s">
        <v>56</v>
      </c>
    </row>
    <row r="104" spans="1:11" ht="14.25">
      <c r="A104" s="88" t="s">
        <v>57</v>
      </c>
      <c r="B104" s="89">
        <f t="shared" si="5"/>
        <v>456.61319352007399</v>
      </c>
      <c r="C104" s="78"/>
      <c r="D104" s="90">
        <v>339.59090393427061</v>
      </c>
      <c r="E104" s="90">
        <v>117.02228958580341</v>
      </c>
      <c r="F104" s="90">
        <v>0</v>
      </c>
      <c r="G104" s="90">
        <v>0</v>
      </c>
      <c r="H104" s="90">
        <v>0</v>
      </c>
      <c r="I104" s="90">
        <v>0</v>
      </c>
      <c r="J104" s="90">
        <v>0</v>
      </c>
      <c r="K104" s="91" t="s">
        <v>58</v>
      </c>
    </row>
    <row r="105" spans="1:11" ht="14.25">
      <c r="A105" s="88" t="s">
        <v>59</v>
      </c>
      <c r="B105" s="89">
        <f t="shared" si="5"/>
        <v>3168.916039206732</v>
      </c>
      <c r="C105" s="78"/>
      <c r="D105" s="90">
        <v>2431.0507010470365</v>
      </c>
      <c r="E105" s="90">
        <v>723.2178308373168</v>
      </c>
      <c r="F105" s="90">
        <v>12.203442783401977</v>
      </c>
      <c r="G105" s="90">
        <v>0</v>
      </c>
      <c r="H105" s="90">
        <v>1.2751585631242994</v>
      </c>
      <c r="I105" s="90">
        <v>0.31878964078107486</v>
      </c>
      <c r="J105" s="90">
        <v>0.85011633507089235</v>
      </c>
      <c r="K105" s="91" t="s">
        <v>60</v>
      </c>
    </row>
    <row r="106" spans="1:11" ht="14.25">
      <c r="A106" s="88" t="s">
        <v>61</v>
      </c>
      <c r="B106" s="89">
        <f t="shared" si="5"/>
        <v>2220.3880190497111</v>
      </c>
      <c r="C106" s="78"/>
      <c r="D106" s="90">
        <v>536.24289279564084</v>
      </c>
      <c r="E106" s="90">
        <v>1024.335877945118</v>
      </c>
      <c r="F106" s="90">
        <v>0.19764957728426641</v>
      </c>
      <c r="G106" s="90">
        <v>3.1241384796545334E-3</v>
      </c>
      <c r="H106" s="90">
        <v>0</v>
      </c>
      <c r="I106" s="90">
        <v>0</v>
      </c>
      <c r="J106" s="90">
        <v>659.60847459318802</v>
      </c>
      <c r="K106" s="91" t="s">
        <v>62</v>
      </c>
    </row>
    <row r="107" spans="1:11" ht="14.25">
      <c r="A107" s="88" t="s">
        <v>63</v>
      </c>
      <c r="B107" s="89">
        <f t="shared" si="5"/>
        <v>7350.6107479954862</v>
      </c>
      <c r="C107" s="78"/>
      <c r="D107" s="90">
        <v>3805.505415176327</v>
      </c>
      <c r="E107" s="90">
        <v>3532.8952910901926</v>
      </c>
      <c r="F107" s="90">
        <v>5.3524780687142464</v>
      </c>
      <c r="G107" s="90">
        <v>0.22516112328367319</v>
      </c>
      <c r="H107" s="90">
        <v>0.75580241984581142</v>
      </c>
      <c r="I107" s="90">
        <v>0.55788187136688094</v>
      </c>
      <c r="J107" s="90">
        <v>5.3187182457555311</v>
      </c>
      <c r="K107" s="91" t="s">
        <v>64</v>
      </c>
    </row>
    <row r="108" spans="1:11" ht="14.25">
      <c r="A108" s="88" t="s">
        <v>65</v>
      </c>
      <c r="B108" s="89">
        <f t="shared" si="5"/>
        <v>5507.9821252969768</v>
      </c>
      <c r="C108" s="78"/>
      <c r="D108" s="90">
        <v>4704.7552673905284</v>
      </c>
      <c r="E108" s="90">
        <v>657.064931746806</v>
      </c>
      <c r="F108" s="90">
        <v>10.679452966166007</v>
      </c>
      <c r="G108" s="90">
        <v>8.114790306082261</v>
      </c>
      <c r="H108" s="90">
        <v>0</v>
      </c>
      <c r="I108" s="90">
        <v>10.679452966166009</v>
      </c>
      <c r="J108" s="90">
        <v>116.68822992122894</v>
      </c>
      <c r="K108" s="91" t="s">
        <v>66</v>
      </c>
    </row>
    <row r="109" spans="1:11" ht="14.25">
      <c r="A109" s="88" t="s">
        <v>67</v>
      </c>
      <c r="B109" s="89">
        <f t="shared" si="5"/>
        <v>8713.3733898041846</v>
      </c>
      <c r="C109" s="78"/>
      <c r="D109" s="90">
        <v>7909.7330139151964</v>
      </c>
      <c r="E109" s="90">
        <v>797.2319071351867</v>
      </c>
      <c r="F109" s="90">
        <v>3.2118056308693288</v>
      </c>
      <c r="G109" s="90">
        <v>0.13229770092414608</v>
      </c>
      <c r="H109" s="90">
        <v>0</v>
      </c>
      <c r="I109" s="90">
        <v>2.4865591980923845</v>
      </c>
      <c r="J109" s="90">
        <v>0.57780622391569825</v>
      </c>
      <c r="K109" s="91" t="s">
        <v>68</v>
      </c>
    </row>
    <row r="110" spans="1:11" ht="14.25">
      <c r="A110" s="88" t="s">
        <v>69</v>
      </c>
      <c r="B110" s="89">
        <f t="shared" si="5"/>
        <v>27641.363022801692</v>
      </c>
      <c r="C110" s="78"/>
      <c r="D110" s="90">
        <v>26010.203062009812</v>
      </c>
      <c r="E110" s="90">
        <v>1552.6420722675011</v>
      </c>
      <c r="F110" s="90">
        <v>59.607287033245385</v>
      </c>
      <c r="G110" s="90">
        <v>0</v>
      </c>
      <c r="H110" s="90">
        <v>0</v>
      </c>
      <c r="I110" s="90">
        <v>0</v>
      </c>
      <c r="J110" s="90">
        <v>18.91060149113336</v>
      </c>
      <c r="K110" s="91" t="s">
        <v>70</v>
      </c>
    </row>
    <row r="111" spans="1:11" ht="14.25">
      <c r="A111" s="88" t="s">
        <v>71</v>
      </c>
      <c r="B111" s="89">
        <f t="shared" si="5"/>
        <v>15274.721541317986</v>
      </c>
      <c r="C111" s="78"/>
      <c r="D111" s="90">
        <v>14451.705210759734</v>
      </c>
      <c r="E111" s="90">
        <v>804.35454438174816</v>
      </c>
      <c r="F111" s="90">
        <v>18.650787933896783</v>
      </c>
      <c r="G111" s="90">
        <v>0</v>
      </c>
      <c r="H111" s="90">
        <v>0</v>
      </c>
      <c r="I111" s="90">
        <v>0</v>
      </c>
      <c r="J111" s="90">
        <v>1.0998242606947083E-2</v>
      </c>
      <c r="K111" s="91" t="s">
        <v>72</v>
      </c>
    </row>
    <row r="112" spans="1:11" ht="14.25">
      <c r="A112" s="88" t="s">
        <v>73</v>
      </c>
      <c r="B112" s="89">
        <f t="shared" si="5"/>
        <v>2387.4367396231705</v>
      </c>
      <c r="C112" s="78"/>
      <c r="D112" s="90">
        <v>1868.5474478341248</v>
      </c>
      <c r="E112" s="90">
        <v>489.74235493243236</v>
      </c>
      <c r="F112" s="90">
        <v>29.146936856613671</v>
      </c>
      <c r="G112" s="90">
        <v>0</v>
      </c>
      <c r="H112" s="90">
        <v>0</v>
      </c>
      <c r="I112" s="90">
        <v>0</v>
      </c>
      <c r="J112" s="90">
        <v>0</v>
      </c>
      <c r="K112" s="91" t="s">
        <v>74</v>
      </c>
    </row>
    <row r="113" spans="1:11" ht="14.25">
      <c r="A113" s="94" t="s">
        <v>42</v>
      </c>
      <c r="B113" s="95">
        <f t="shared" si="5"/>
        <v>11169.695071678818</v>
      </c>
      <c r="C113" s="96"/>
      <c r="D113" s="97">
        <v>10492.661172772967</v>
      </c>
      <c r="E113" s="97">
        <v>653.07207555654134</v>
      </c>
      <c r="F113" s="97">
        <v>23.961823349309501</v>
      </c>
      <c r="G113" s="97">
        <v>0</v>
      </c>
      <c r="H113" s="97">
        <v>0</v>
      </c>
      <c r="I113" s="97">
        <v>0</v>
      </c>
      <c r="J113" s="97">
        <v>0</v>
      </c>
      <c r="K113" s="98" t="s">
        <v>75</v>
      </c>
    </row>
    <row r="114" spans="1:11" ht="17.25">
      <c r="A114" s="24" t="s">
        <v>183</v>
      </c>
      <c r="B114" s="22"/>
      <c r="C114" s="22"/>
      <c r="D114" s="22"/>
      <c r="E114" s="22"/>
      <c r="F114" s="22"/>
      <c r="G114" s="22"/>
      <c r="H114" s="22"/>
      <c r="I114" s="22"/>
      <c r="J114" s="22"/>
      <c r="K114" s="20" t="s">
        <v>177</v>
      </c>
    </row>
  </sheetData>
  <mergeCells count="14">
    <mergeCell ref="A82:K82"/>
    <mergeCell ref="A83:K83"/>
    <mergeCell ref="A84:K84"/>
    <mergeCell ref="A85:K85"/>
    <mergeCell ref="D87:F87"/>
    <mergeCell ref="G87:J87"/>
    <mergeCell ref="A37:F37"/>
    <mergeCell ref="G34:K35"/>
    <mergeCell ref="A1:K1"/>
    <mergeCell ref="A2:K2"/>
    <mergeCell ref="A3:K3"/>
    <mergeCell ref="A4:K4"/>
    <mergeCell ref="D6:F6"/>
    <mergeCell ref="G6:J6"/>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62"/>
  <sheetViews>
    <sheetView topLeftCell="A7" zoomScale="91" zoomScaleNormal="91" workbookViewId="0">
      <selection activeCell="Y30" sqref="Y30"/>
    </sheetView>
  </sheetViews>
  <sheetFormatPr defaultColWidth="8.85546875" defaultRowHeight="12.75"/>
  <cols>
    <col min="1" max="1" width="8.85546875" style="135"/>
    <col min="2" max="4" width="0" style="134" hidden="1" customWidth="1"/>
    <col min="5" max="7" width="10.85546875" style="134" hidden="1" customWidth="1"/>
    <col min="8" max="13" width="10.85546875" style="134" customWidth="1"/>
    <col min="14" max="16" width="9.85546875" style="134" hidden="1" customWidth="1"/>
    <col min="17" max="22" width="9.85546875" style="134" customWidth="1"/>
    <col min="23" max="23" width="28.28515625" style="134" customWidth="1"/>
    <col min="24" max="25" width="4.85546875" style="134" customWidth="1"/>
    <col min="26" max="29" width="4.85546875" style="135" customWidth="1"/>
    <col min="30" max="30" width="21.28515625" style="135" customWidth="1"/>
    <col min="31" max="39" width="4.85546875" style="135" customWidth="1"/>
    <col min="40" max="43" width="8.85546875" style="135"/>
    <col min="44" max="44" width="10" style="135" bestFit="1" customWidth="1"/>
    <col min="45" max="16384" width="8.85546875" style="135"/>
  </cols>
  <sheetData>
    <row r="1" spans="1:51" s="26" customFormat="1" ht="19.5">
      <c r="A1" s="389" t="s">
        <v>200</v>
      </c>
      <c r="B1" s="389"/>
      <c r="C1" s="389"/>
      <c r="D1" s="389"/>
      <c r="E1" s="389"/>
      <c r="F1" s="389"/>
      <c r="G1" s="389"/>
      <c r="H1" s="389"/>
      <c r="I1" s="389"/>
      <c r="J1" s="389"/>
      <c r="K1" s="389"/>
      <c r="L1" s="389"/>
      <c r="M1" s="389"/>
      <c r="N1" s="389"/>
      <c r="O1" s="389"/>
      <c r="P1" s="389"/>
      <c r="Q1" s="389"/>
      <c r="R1" s="389"/>
      <c r="S1" s="389"/>
      <c r="T1" s="389"/>
      <c r="U1" s="389"/>
      <c r="V1" s="389"/>
      <c r="W1" s="389"/>
      <c r="X1" s="124"/>
      <c r="Y1" s="124"/>
      <c r="Z1" s="125"/>
      <c r="AA1" s="125"/>
      <c r="AB1" s="125"/>
    </row>
    <row r="2" spans="1:51" s="60" customFormat="1" ht="19.5">
      <c r="A2" s="390" t="s">
        <v>199</v>
      </c>
      <c r="B2" s="390"/>
      <c r="C2" s="390"/>
      <c r="D2" s="390"/>
      <c r="E2" s="390"/>
      <c r="F2" s="390"/>
      <c r="G2" s="390"/>
      <c r="H2" s="390"/>
      <c r="I2" s="390"/>
      <c r="J2" s="390"/>
      <c r="K2" s="390"/>
      <c r="L2" s="390"/>
      <c r="M2" s="390"/>
      <c r="N2" s="390"/>
      <c r="O2" s="390"/>
      <c r="P2" s="390"/>
      <c r="Q2" s="390"/>
      <c r="R2" s="390"/>
      <c r="S2" s="390"/>
      <c r="T2" s="390"/>
      <c r="U2" s="390"/>
      <c r="V2" s="390"/>
      <c r="W2" s="390"/>
      <c r="X2" s="126"/>
      <c r="Y2" s="124"/>
      <c r="Z2" s="125"/>
      <c r="AA2" s="125"/>
      <c r="AB2" s="125"/>
      <c r="AC2" s="26"/>
      <c r="AD2" s="26"/>
      <c r="AE2" s="26"/>
    </row>
    <row r="3" spans="1:51" s="27" customFormat="1" ht="19.5">
      <c r="A3" s="389" t="s">
        <v>97</v>
      </c>
      <c r="B3" s="389"/>
      <c r="C3" s="389"/>
      <c r="D3" s="389"/>
      <c r="E3" s="389"/>
      <c r="F3" s="389"/>
      <c r="G3" s="389"/>
      <c r="H3" s="389"/>
      <c r="I3" s="389"/>
      <c r="J3" s="389"/>
      <c r="K3" s="389"/>
      <c r="L3" s="389"/>
      <c r="M3" s="389"/>
      <c r="N3" s="389"/>
      <c r="O3" s="389"/>
      <c r="P3" s="389"/>
      <c r="Q3" s="389"/>
      <c r="R3" s="389"/>
      <c r="S3" s="389"/>
      <c r="T3" s="389"/>
      <c r="U3" s="389"/>
      <c r="V3" s="389"/>
      <c r="W3" s="389"/>
      <c r="X3" s="128"/>
      <c r="Y3" s="124"/>
      <c r="Z3" s="125"/>
      <c r="AA3" s="125"/>
      <c r="AB3" s="125"/>
      <c r="AC3" s="26"/>
      <c r="AD3" s="26"/>
      <c r="AE3" s="26"/>
      <c r="AK3" s="130"/>
    </row>
    <row r="4" spans="1:51" s="60" customFormat="1" ht="19.5">
      <c r="A4" s="394" t="s">
        <v>98</v>
      </c>
      <c r="B4" s="394"/>
      <c r="C4" s="394"/>
      <c r="D4" s="394"/>
      <c r="E4" s="394"/>
      <c r="F4" s="394"/>
      <c r="G4" s="394"/>
      <c r="H4" s="394"/>
      <c r="I4" s="394"/>
      <c r="J4" s="394"/>
      <c r="K4" s="394"/>
      <c r="L4" s="394"/>
      <c r="M4" s="394"/>
      <c r="N4" s="394"/>
      <c r="O4" s="394"/>
      <c r="P4" s="394"/>
      <c r="Q4" s="394"/>
      <c r="R4" s="394"/>
      <c r="S4" s="394"/>
      <c r="T4" s="394"/>
      <c r="U4" s="394"/>
      <c r="V4" s="394"/>
      <c r="W4" s="394"/>
      <c r="X4" s="310"/>
      <c r="Y4" s="124"/>
      <c r="Z4" s="125"/>
      <c r="AA4" s="125"/>
      <c r="AB4" s="125"/>
      <c r="AC4" s="26"/>
      <c r="AD4" s="26"/>
      <c r="AE4" s="26"/>
      <c r="AF4" s="132"/>
      <c r="AG4" s="132"/>
      <c r="AH4" s="132"/>
      <c r="AI4" s="132"/>
      <c r="AJ4" s="132"/>
      <c r="AM4" s="133"/>
    </row>
    <row r="5" spans="1:51" s="27" customFormat="1" ht="13.5" customHeight="1">
      <c r="A5" s="372" t="s">
        <v>99</v>
      </c>
      <c r="B5" s="395"/>
      <c r="C5" s="395"/>
      <c r="D5" s="395"/>
      <c r="E5" s="395"/>
      <c r="F5" s="395"/>
      <c r="G5" s="395"/>
      <c r="H5" s="395"/>
      <c r="I5" s="311"/>
      <c r="J5" s="311"/>
      <c r="K5" s="311"/>
      <c r="L5" s="311"/>
      <c r="M5" s="353"/>
      <c r="N5" s="299"/>
      <c r="O5" s="300"/>
      <c r="P5" s="300"/>
      <c r="Q5" s="300"/>
      <c r="R5" s="300"/>
      <c r="S5" s="300"/>
      <c r="T5" s="300"/>
      <c r="U5" s="300"/>
      <c r="V5" s="300"/>
      <c r="W5" s="301" t="s">
        <v>100</v>
      </c>
      <c r="X5" s="80"/>
      <c r="Y5" s="124"/>
      <c r="Z5" s="125"/>
      <c r="AA5" s="125"/>
      <c r="AB5" s="125"/>
      <c r="AC5" s="26"/>
      <c r="AD5" s="26"/>
      <c r="AE5" s="26"/>
      <c r="AF5" s="132"/>
      <c r="AG5" s="132"/>
      <c r="AH5" s="132"/>
      <c r="AI5" s="132"/>
      <c r="AJ5" s="132"/>
      <c r="AM5" s="130"/>
      <c r="AP5" s="134"/>
      <c r="AQ5" s="134"/>
      <c r="AR5" s="135"/>
      <c r="AS5" s="135"/>
    </row>
    <row r="6" spans="1:51" s="2" customFormat="1" ht="20.45" customHeight="1">
      <c r="A6" s="373"/>
      <c r="B6" s="396" t="s">
        <v>25</v>
      </c>
      <c r="C6" s="396"/>
      <c r="D6" s="396"/>
      <c r="E6" s="396"/>
      <c r="F6" s="396"/>
      <c r="G6" s="396"/>
      <c r="H6" s="396"/>
      <c r="I6" s="396"/>
      <c r="J6" s="396"/>
      <c r="K6" s="396"/>
      <c r="L6" s="396"/>
      <c r="M6" s="397"/>
      <c r="N6" s="399" t="s">
        <v>3</v>
      </c>
      <c r="O6" s="396"/>
      <c r="P6" s="396"/>
      <c r="Q6" s="396"/>
      <c r="R6" s="396"/>
      <c r="S6" s="396"/>
      <c r="T6" s="396"/>
      <c r="U6" s="396"/>
      <c r="V6" s="396"/>
      <c r="W6" s="302" t="s">
        <v>101</v>
      </c>
      <c r="X6" s="80"/>
      <c r="Y6" s="124"/>
      <c r="Z6" s="125"/>
      <c r="AA6" s="125"/>
      <c r="AB6" s="125"/>
      <c r="AC6" s="26"/>
      <c r="AD6" s="26"/>
      <c r="AE6" s="26"/>
      <c r="AF6" s="132"/>
      <c r="AG6" s="132"/>
      <c r="AH6" s="132"/>
      <c r="AI6" s="132"/>
      <c r="AJ6" s="132"/>
      <c r="AM6" s="130"/>
      <c r="AP6" s="134"/>
      <c r="AQ6" s="136" t="s">
        <v>99</v>
      </c>
      <c r="AR6" s="60" t="s">
        <v>102</v>
      </c>
      <c r="AS6" s="60" t="s">
        <v>103</v>
      </c>
    </row>
    <row r="7" spans="1:51" s="2" customFormat="1" ht="19.5">
      <c r="A7" s="373"/>
      <c r="B7" s="361" t="s">
        <v>28</v>
      </c>
      <c r="C7" s="361"/>
      <c r="D7" s="361"/>
      <c r="E7" s="361"/>
      <c r="F7" s="361"/>
      <c r="G7" s="361"/>
      <c r="H7" s="361"/>
      <c r="I7" s="361"/>
      <c r="J7" s="361"/>
      <c r="K7" s="361"/>
      <c r="L7" s="361"/>
      <c r="M7" s="398"/>
      <c r="N7" s="400" t="s">
        <v>6</v>
      </c>
      <c r="O7" s="361"/>
      <c r="P7" s="361"/>
      <c r="Q7" s="361"/>
      <c r="R7" s="361"/>
      <c r="S7" s="361"/>
      <c r="T7" s="361"/>
      <c r="U7" s="361"/>
      <c r="V7" s="361"/>
      <c r="W7" s="312" t="s">
        <v>104</v>
      </c>
      <c r="X7" s="62"/>
      <c r="Y7" s="124"/>
      <c r="Z7" s="125"/>
      <c r="AA7" s="125"/>
      <c r="AB7" s="125"/>
      <c r="AC7" s="26"/>
      <c r="AD7" s="26"/>
      <c r="AE7" s="26"/>
      <c r="AF7" s="132"/>
      <c r="AG7" s="132"/>
      <c r="AH7" s="132"/>
      <c r="AI7" s="132"/>
      <c r="AJ7" s="132"/>
      <c r="AM7" s="130"/>
      <c r="AP7" s="134"/>
      <c r="AQ7" s="135" t="s">
        <v>105</v>
      </c>
      <c r="AR7" s="137">
        <f>M10</f>
        <v>16852.368805037793</v>
      </c>
      <c r="AS7" s="138">
        <f>W10</f>
        <v>4.6580154926361743</v>
      </c>
    </row>
    <row r="8" spans="1:51" s="2" customFormat="1" ht="18" customHeight="1">
      <c r="A8" s="374"/>
      <c r="B8" s="139">
        <v>2011</v>
      </c>
      <c r="C8" s="139">
        <v>2012</v>
      </c>
      <c r="D8" s="139">
        <v>2013</v>
      </c>
      <c r="E8" s="139">
        <v>2014</v>
      </c>
      <c r="F8" s="139">
        <v>2015</v>
      </c>
      <c r="G8" s="139">
        <v>2016</v>
      </c>
      <c r="H8" s="139">
        <v>2017</v>
      </c>
      <c r="I8" s="139">
        <v>2018</v>
      </c>
      <c r="J8" s="139">
        <v>2019</v>
      </c>
      <c r="K8" s="139">
        <v>2020</v>
      </c>
      <c r="L8" s="140">
        <v>2021</v>
      </c>
      <c r="M8" s="354">
        <v>2022</v>
      </c>
      <c r="N8" s="291">
        <v>2014</v>
      </c>
      <c r="O8" s="140">
        <v>2015</v>
      </c>
      <c r="P8" s="140">
        <v>2016</v>
      </c>
      <c r="Q8" s="140">
        <v>2017</v>
      </c>
      <c r="R8" s="140">
        <v>2018</v>
      </c>
      <c r="S8" s="140">
        <v>2019</v>
      </c>
      <c r="T8" s="140">
        <v>2020</v>
      </c>
      <c r="U8" s="140">
        <v>2021</v>
      </c>
      <c r="V8" s="140">
        <v>2022</v>
      </c>
      <c r="W8" s="316" t="s">
        <v>198</v>
      </c>
      <c r="X8" s="144"/>
      <c r="Y8" s="124"/>
      <c r="Z8" s="125"/>
      <c r="AA8" s="125"/>
      <c r="AB8" s="125"/>
      <c r="AC8" s="26"/>
      <c r="AD8" s="26"/>
      <c r="AE8" s="26"/>
      <c r="AF8" s="132"/>
      <c r="AG8" s="132"/>
      <c r="AH8" s="132"/>
      <c r="AI8" s="132"/>
      <c r="AJ8" s="132"/>
      <c r="AM8" s="130"/>
      <c r="AP8" s="134"/>
      <c r="AQ8" s="135" t="s">
        <v>106</v>
      </c>
      <c r="AR8" s="137">
        <f t="shared" ref="AR8:AR18" si="0">M11</f>
        <v>15063.766733315793</v>
      </c>
      <c r="AS8" s="138">
        <f t="shared" ref="AS8:AS18" si="1">W11</f>
        <v>5.8619840206868341</v>
      </c>
    </row>
    <row r="9" spans="1:51" s="2" customFormat="1" ht="19.5" customHeight="1">
      <c r="A9" s="15" t="s">
        <v>89</v>
      </c>
      <c r="B9" s="141">
        <f t="shared" ref="B9:I9" si="2">SUM(B10:B21)</f>
        <v>120836.031774473</v>
      </c>
      <c r="C9" s="141">
        <f t="shared" si="2"/>
        <v>119866.18552466118</v>
      </c>
      <c r="D9" s="141">
        <f t="shared" si="2"/>
        <v>128242.72432257248</v>
      </c>
      <c r="E9" s="141">
        <f t="shared" si="2"/>
        <v>128683.2270000002</v>
      </c>
      <c r="F9" s="141">
        <f t="shared" si="2"/>
        <v>127351.81848143277</v>
      </c>
      <c r="G9" s="141">
        <f t="shared" si="2"/>
        <v>129190.99510655222</v>
      </c>
      <c r="H9" s="141">
        <f t="shared" si="2"/>
        <v>143159.9643316248</v>
      </c>
      <c r="I9" s="141">
        <f t="shared" si="2"/>
        <v>151024.32375223387</v>
      </c>
      <c r="J9" s="141">
        <f>SUM(J10:J21)</f>
        <v>135068.92557018771</v>
      </c>
      <c r="K9" s="141">
        <f>SUM(K10:K21)</f>
        <v>148582.96918261514</v>
      </c>
      <c r="L9" s="141">
        <f>SUM(L10:L21)</f>
        <v>144992.65539280532</v>
      </c>
      <c r="M9" s="355">
        <f>SUM(M10:M21)</f>
        <v>155205.44329252176</v>
      </c>
      <c r="N9" s="143">
        <f t="shared" ref="N9:V9" si="3">E9/E9*100</f>
        <v>100</v>
      </c>
      <c r="O9" s="142">
        <f t="shared" si="3"/>
        <v>100</v>
      </c>
      <c r="P9" s="142">
        <f t="shared" si="3"/>
        <v>100</v>
      </c>
      <c r="Q9" s="142">
        <f t="shared" si="3"/>
        <v>100</v>
      </c>
      <c r="R9" s="142">
        <f t="shared" si="3"/>
        <v>100</v>
      </c>
      <c r="S9" s="142">
        <f t="shared" si="3"/>
        <v>100</v>
      </c>
      <c r="T9" s="142">
        <f t="shared" si="3"/>
        <v>100</v>
      </c>
      <c r="U9" s="142">
        <f t="shared" si="3"/>
        <v>100</v>
      </c>
      <c r="V9" s="142">
        <f t="shared" si="3"/>
        <v>100</v>
      </c>
      <c r="W9" s="315">
        <f>((M9-L9)/L9)*100</f>
        <v>7.0436587784729996</v>
      </c>
      <c r="Y9" s="124"/>
      <c r="Z9" s="125"/>
      <c r="AA9" s="125"/>
      <c r="AB9" s="125"/>
      <c r="AC9" s="26"/>
      <c r="AD9" s="26"/>
      <c r="AE9" s="26"/>
      <c r="AF9" s="132"/>
      <c r="AG9" s="132"/>
      <c r="AH9" s="132"/>
      <c r="AI9" s="132"/>
      <c r="AJ9" s="132"/>
      <c r="AM9" s="130"/>
      <c r="AP9" s="122"/>
      <c r="AQ9" s="14" t="s">
        <v>107</v>
      </c>
      <c r="AR9" s="137">
        <f t="shared" si="0"/>
        <v>14646.503597259485</v>
      </c>
      <c r="AS9" s="138">
        <f t="shared" si="1"/>
        <v>26.737307304947432</v>
      </c>
    </row>
    <row r="10" spans="1:51" s="2" customFormat="1" ht="19.5" customHeight="1">
      <c r="A10" s="10" t="s">
        <v>105</v>
      </c>
      <c r="B10" s="147">
        <v>14955.189976228001</v>
      </c>
      <c r="C10" s="147">
        <v>7654.3823507463503</v>
      </c>
      <c r="D10" s="147">
        <v>9767.2253264603569</v>
      </c>
      <c r="E10" s="147">
        <v>15339.936517689775</v>
      </c>
      <c r="F10" s="147">
        <v>19422.337638591896</v>
      </c>
      <c r="G10" s="147">
        <v>9330.6410000792876</v>
      </c>
      <c r="H10" s="147">
        <v>15502.525800186488</v>
      </c>
      <c r="I10" s="147">
        <v>16624.189194349769</v>
      </c>
      <c r="J10" s="147">
        <v>9626.2044042341786</v>
      </c>
      <c r="K10" s="147">
        <v>8261.4003988551322</v>
      </c>
      <c r="L10" s="147">
        <v>16102.320233870229</v>
      </c>
      <c r="M10" s="435">
        <v>16852.368805037793</v>
      </c>
      <c r="N10" s="148">
        <f t="shared" ref="N10:N21" si="4">E10/$E$9*100</f>
        <v>11.920696174094042</v>
      </c>
      <c r="O10" s="51">
        <f>F10/$F$9*100</f>
        <v>15.250930744599907</v>
      </c>
      <c r="P10" s="51">
        <f>G10/$G$9*100</f>
        <v>7.2223617384351764</v>
      </c>
      <c r="Q10" s="51">
        <f>H10/$H$9*100</f>
        <v>10.828813678854694</v>
      </c>
      <c r="R10" s="51">
        <f>I10/$I$9*100</f>
        <v>11.007623660426336</v>
      </c>
      <c r="S10" s="51">
        <f>J10/$J$9*100</f>
        <v>7.1268830810621813</v>
      </c>
      <c r="T10" s="51">
        <f>K10/$K$9*100</f>
        <v>5.5601260657952665</v>
      </c>
      <c r="U10" s="51">
        <f>L10/$L$9*100</f>
        <v>11.105610963704885</v>
      </c>
      <c r="V10" s="51">
        <f t="shared" ref="V10:V21" si="5">M10/$M$9*100</f>
        <v>10.858104231096764</v>
      </c>
      <c r="W10" s="339">
        <f t="shared" ref="W10:W21" si="6">((M10-L10)/L10)*100</f>
        <v>4.6580154926361743</v>
      </c>
      <c r="Y10" s="124"/>
      <c r="Z10" s="125"/>
      <c r="AA10" s="125"/>
      <c r="AB10" s="125"/>
      <c r="AC10" s="26"/>
      <c r="AD10" s="26"/>
      <c r="AE10" s="26"/>
      <c r="AF10" s="145"/>
      <c r="AG10" s="145"/>
      <c r="AH10" s="132"/>
      <c r="AI10" s="132"/>
      <c r="AJ10" s="132"/>
      <c r="AM10" s="130"/>
      <c r="AP10" s="122"/>
      <c r="AQ10" s="135" t="s">
        <v>108</v>
      </c>
      <c r="AR10" s="137">
        <f t="shared" si="0"/>
        <v>16711.768607973034</v>
      </c>
      <c r="AS10" s="138">
        <f t="shared" si="1"/>
        <v>35.145412561717279</v>
      </c>
    </row>
    <row r="11" spans="1:51" s="2" customFormat="1" ht="19.5" customHeight="1">
      <c r="A11" s="10" t="s">
        <v>106</v>
      </c>
      <c r="B11" s="147">
        <v>12368.042381476002</v>
      </c>
      <c r="C11" s="147">
        <v>7719.8029243069659</v>
      </c>
      <c r="D11" s="147">
        <v>9293.4740501910273</v>
      </c>
      <c r="E11" s="147">
        <v>9322.0790691187103</v>
      </c>
      <c r="F11" s="147">
        <v>10331.527911195368</v>
      </c>
      <c r="G11" s="147">
        <v>9712.784106420786</v>
      </c>
      <c r="H11" s="147">
        <v>12577.998944745086</v>
      </c>
      <c r="I11" s="147">
        <v>11703.499674855837</v>
      </c>
      <c r="J11" s="147">
        <v>13254.665364671266</v>
      </c>
      <c r="K11" s="147">
        <v>12845.465682601449</v>
      </c>
      <c r="L11" s="147">
        <v>14229.628201916312</v>
      </c>
      <c r="M11" s="435">
        <v>15063.766733315793</v>
      </c>
      <c r="N11" s="148">
        <f t="shared" si="4"/>
        <v>7.2442067909275352</v>
      </c>
      <c r="O11" s="51">
        <f t="shared" ref="O11:O21" si="7">F11/$F$9*100</f>
        <v>8.1125876602238307</v>
      </c>
      <c r="P11" s="51">
        <f t="shared" ref="P11:P21" si="8">G11/$G$9*100</f>
        <v>7.5181587527907974</v>
      </c>
      <c r="Q11" s="51">
        <f t="shared" ref="Q11:Q21" si="9">H11/$H$9*100</f>
        <v>8.7859751875940777</v>
      </c>
      <c r="R11" s="51">
        <f t="shared" ref="R11:R20" si="10">I11/$I$9*100</f>
        <v>7.7494137262658818</v>
      </c>
      <c r="S11" s="51">
        <f t="shared" ref="S11:S20" si="11">J11/$J$9*100</f>
        <v>9.8132603844424313</v>
      </c>
      <c r="T11" s="51">
        <f t="shared" ref="T11:T20" si="12">K11/$K$9*100</f>
        <v>8.6453149733559265</v>
      </c>
      <c r="U11" s="51">
        <f t="shared" ref="U11:U21" si="13">L11/$L$9*100</f>
        <v>9.8140337959645372</v>
      </c>
      <c r="V11" s="51">
        <f t="shared" si="5"/>
        <v>9.7056948607946207</v>
      </c>
      <c r="W11" s="339">
        <f t="shared" si="6"/>
        <v>5.8619840206868341</v>
      </c>
      <c r="Y11" s="124"/>
      <c r="Z11" s="125"/>
      <c r="AA11" s="125"/>
      <c r="AB11" s="125"/>
      <c r="AC11" s="26"/>
      <c r="AD11" s="26"/>
      <c r="AE11" s="26"/>
      <c r="AF11" s="145"/>
      <c r="AG11" s="145"/>
      <c r="AH11" s="132"/>
      <c r="AI11" s="132"/>
      <c r="AJ11" s="132"/>
      <c r="AM11" s="130"/>
      <c r="AP11" s="122"/>
      <c r="AQ11" s="14" t="s">
        <v>109</v>
      </c>
      <c r="AR11" s="137">
        <f t="shared" si="0"/>
        <v>7052.3109054440902</v>
      </c>
      <c r="AS11" s="138">
        <f t="shared" si="1"/>
        <v>2.9954188438108922</v>
      </c>
    </row>
    <row r="12" spans="1:51" s="2" customFormat="1" ht="19.5" customHeight="1">
      <c r="A12" s="10" t="s">
        <v>107</v>
      </c>
      <c r="B12" s="147">
        <v>9653.7175542229998</v>
      </c>
      <c r="C12" s="147">
        <v>7106.4788059804832</v>
      </c>
      <c r="D12" s="147">
        <v>9850.8752725132399</v>
      </c>
      <c r="E12" s="147">
        <v>8608.8267200830196</v>
      </c>
      <c r="F12" s="147">
        <v>9502.0411982502246</v>
      </c>
      <c r="G12" s="147">
        <v>11336.591236540209</v>
      </c>
      <c r="H12" s="147">
        <v>11854.913529886182</v>
      </c>
      <c r="I12" s="147">
        <v>13777.073421766561</v>
      </c>
      <c r="J12" s="147">
        <v>15358.544360522132</v>
      </c>
      <c r="K12" s="147">
        <v>18426.100647688796</v>
      </c>
      <c r="L12" s="147">
        <v>11556.58417297598</v>
      </c>
      <c r="M12" s="435">
        <v>14646.503597259485</v>
      </c>
      <c r="N12" s="148">
        <f t="shared" si="4"/>
        <v>6.6899369255660686</v>
      </c>
      <c r="O12" s="51">
        <f t="shared" si="7"/>
        <v>7.4612528596406129</v>
      </c>
      <c r="P12" s="51">
        <f t="shared" si="8"/>
        <v>8.7750630198259447</v>
      </c>
      <c r="Q12" s="51">
        <f t="shared" si="9"/>
        <v>8.2808860600333141</v>
      </c>
      <c r="R12" s="51">
        <f t="shared" si="10"/>
        <v>9.1224202032308579</v>
      </c>
      <c r="S12" s="51">
        <f t="shared" si="11"/>
        <v>11.37089400518046</v>
      </c>
      <c r="T12" s="51">
        <f t="shared" si="12"/>
        <v>12.401219836334198</v>
      </c>
      <c r="U12" s="51">
        <f t="shared" si="13"/>
        <v>7.9704617738516355</v>
      </c>
      <c r="V12" s="51">
        <f t="shared" si="5"/>
        <v>9.4368491765167324</v>
      </c>
      <c r="W12" s="339">
        <f t="shared" si="6"/>
        <v>26.737307304947432</v>
      </c>
      <c r="Y12" s="124"/>
      <c r="Z12" s="125"/>
      <c r="AA12" s="125"/>
      <c r="AB12" s="125"/>
      <c r="AC12" s="26"/>
      <c r="AD12" s="26"/>
      <c r="AE12" s="26"/>
      <c r="AF12" s="145"/>
      <c r="AG12" s="145"/>
      <c r="AH12" s="132"/>
      <c r="AI12" s="132"/>
      <c r="AJ12" s="132"/>
      <c r="AM12" s="130"/>
      <c r="AP12" s="122"/>
      <c r="AQ12" s="14" t="s">
        <v>110</v>
      </c>
      <c r="AR12" s="137">
        <f t="shared" si="0"/>
        <v>10445.256415566162</v>
      </c>
      <c r="AS12" s="138">
        <f t="shared" si="1"/>
        <v>16.170173683055797</v>
      </c>
    </row>
    <row r="13" spans="1:51" s="2" customFormat="1" ht="19.5" customHeight="1">
      <c r="A13" s="10" t="s">
        <v>108</v>
      </c>
      <c r="B13" s="147">
        <v>10557.514762582001</v>
      </c>
      <c r="C13" s="147">
        <v>11496.477852750637</v>
      </c>
      <c r="D13" s="147">
        <v>7526.4802679976619</v>
      </c>
      <c r="E13" s="147">
        <v>16224.338764017641</v>
      </c>
      <c r="F13" s="147">
        <v>16833.635232918969</v>
      </c>
      <c r="G13" s="147">
        <v>16353.251172322914</v>
      </c>
      <c r="H13" s="147">
        <v>14617.157081737798</v>
      </c>
      <c r="I13" s="147">
        <v>19615.087583546981</v>
      </c>
      <c r="J13" s="147">
        <v>16513.057387880901</v>
      </c>
      <c r="K13" s="147">
        <v>10145.875757860187</v>
      </c>
      <c r="L13" s="147">
        <v>12365.768316657599</v>
      </c>
      <c r="M13" s="435">
        <v>16711.768607973034</v>
      </c>
      <c r="N13" s="148">
        <f t="shared" si="4"/>
        <v>12.607966976160471</v>
      </c>
      <c r="O13" s="51">
        <f t="shared" si="7"/>
        <v>13.218213476373112</v>
      </c>
      <c r="P13" s="51">
        <f t="shared" si="8"/>
        <v>12.658197391261924</v>
      </c>
      <c r="Q13" s="51">
        <f t="shared" si="9"/>
        <v>10.210366529484242</v>
      </c>
      <c r="R13" s="51">
        <f t="shared" si="10"/>
        <v>12.988032057489576</v>
      </c>
      <c r="S13" s="51">
        <f t="shared" si="11"/>
        <v>12.225652434985866</v>
      </c>
      <c r="T13" s="51">
        <f t="shared" si="12"/>
        <v>6.8284244241952452</v>
      </c>
      <c r="U13" s="51">
        <f t="shared" si="13"/>
        <v>8.5285480724227085</v>
      </c>
      <c r="V13" s="51">
        <f t="shared" si="5"/>
        <v>10.767514497848966</v>
      </c>
      <c r="W13" s="339">
        <f t="shared" si="6"/>
        <v>35.145412561717279</v>
      </c>
      <c r="Y13" s="124"/>
      <c r="Z13" s="125"/>
      <c r="AA13" s="125"/>
      <c r="AB13" s="125"/>
      <c r="AC13" s="26"/>
      <c r="AD13" s="26"/>
      <c r="AE13" s="26"/>
      <c r="AF13" s="145"/>
      <c r="AG13" s="145"/>
      <c r="AH13" s="132"/>
      <c r="AI13" s="132"/>
      <c r="AJ13" s="132"/>
      <c r="AM13" s="130"/>
      <c r="AP13" s="122"/>
      <c r="AQ13" s="14" t="s">
        <v>111</v>
      </c>
      <c r="AR13" s="137">
        <f t="shared" si="0"/>
        <v>4262.7563245069623</v>
      </c>
      <c r="AS13" s="138">
        <f t="shared" si="1"/>
        <v>-39.453474220286331</v>
      </c>
    </row>
    <row r="14" spans="1:51" s="2" customFormat="1" ht="19.5" customHeight="1">
      <c r="A14" s="10" t="s">
        <v>109</v>
      </c>
      <c r="B14" s="147">
        <v>7156.1713736889997</v>
      </c>
      <c r="C14" s="147">
        <v>13126.340141529225</v>
      </c>
      <c r="D14" s="147">
        <v>6692.1508321880965</v>
      </c>
      <c r="E14" s="147">
        <v>12590.391144779127</v>
      </c>
      <c r="F14" s="147">
        <v>9249.1472113244563</v>
      </c>
      <c r="G14" s="147">
        <v>11204.604071055752</v>
      </c>
      <c r="H14" s="147">
        <v>13980.242230759486</v>
      </c>
      <c r="I14" s="147">
        <v>11454.638303350384</v>
      </c>
      <c r="J14" s="147">
        <v>8869.3965661088441</v>
      </c>
      <c r="K14" s="147">
        <v>4305.518616340647</v>
      </c>
      <c r="L14" s="147">
        <v>6847.208336652996</v>
      </c>
      <c r="M14" s="435">
        <v>7052.3109054440902</v>
      </c>
      <c r="N14" s="148">
        <f t="shared" si="4"/>
        <v>9.7840188176032505</v>
      </c>
      <c r="O14" s="51">
        <f t="shared" si="7"/>
        <v>7.2626738444829781</v>
      </c>
      <c r="P14" s="51">
        <f t="shared" si="8"/>
        <v>8.6728986504164531</v>
      </c>
      <c r="Q14" s="51">
        <f t="shared" si="9"/>
        <v>9.7654692050458802</v>
      </c>
      <c r="R14" s="51">
        <f t="shared" si="10"/>
        <v>7.5846314148325753</v>
      </c>
      <c r="S14" s="51">
        <f t="shared" si="11"/>
        <v>6.5665707553880832</v>
      </c>
      <c r="T14" s="51">
        <f t="shared" si="12"/>
        <v>2.8977201357774534</v>
      </c>
      <c r="U14" s="51">
        <f t="shared" si="13"/>
        <v>4.7224518497871175</v>
      </c>
      <c r="V14" s="51">
        <f t="shared" si="5"/>
        <v>4.5438553931077816</v>
      </c>
      <c r="W14" s="339">
        <f t="shared" si="6"/>
        <v>2.9954188438108922</v>
      </c>
      <c r="Y14" s="124"/>
      <c r="Z14" s="125"/>
      <c r="AA14" s="125"/>
      <c r="AB14" s="125"/>
      <c r="AC14" s="26"/>
      <c r="AD14" s="26"/>
      <c r="AE14" s="26"/>
      <c r="AF14" s="145"/>
      <c r="AG14" s="145"/>
      <c r="AH14" s="132"/>
      <c r="AI14" s="132"/>
      <c r="AJ14" s="132"/>
      <c r="AM14" s="130"/>
      <c r="AP14" s="122"/>
      <c r="AQ14" s="14" t="s">
        <v>112</v>
      </c>
      <c r="AR14" s="137">
        <f t="shared" si="0"/>
        <v>8223.2280173417075</v>
      </c>
      <c r="AS14" s="138">
        <f t="shared" si="1"/>
        <v>-16.056246838104883</v>
      </c>
    </row>
    <row r="15" spans="1:51" s="2" customFormat="1" ht="19.5" customHeight="1">
      <c r="A15" s="10" t="s">
        <v>110</v>
      </c>
      <c r="B15" s="147">
        <v>10604.482355167002</v>
      </c>
      <c r="C15" s="147">
        <v>8892.1734252299484</v>
      </c>
      <c r="D15" s="147">
        <v>11226.887568886428</v>
      </c>
      <c r="E15" s="147">
        <v>10581.04690025821</v>
      </c>
      <c r="F15" s="147">
        <v>6663.1824102206965</v>
      </c>
      <c r="G15" s="147">
        <v>3542.5939041135643</v>
      </c>
      <c r="H15" s="147">
        <v>8234.1337762096937</v>
      </c>
      <c r="I15" s="147">
        <v>6052.3320355677242</v>
      </c>
      <c r="J15" s="147">
        <v>6403.4358210428309</v>
      </c>
      <c r="K15" s="147">
        <v>6833.2970732054591</v>
      </c>
      <c r="L15" s="147">
        <v>8991.3409650774011</v>
      </c>
      <c r="M15" s="435">
        <v>10445.256415566162</v>
      </c>
      <c r="N15" s="148">
        <f t="shared" si="4"/>
        <v>8.2225532782591735</v>
      </c>
      <c r="O15" s="51">
        <f t="shared" si="7"/>
        <v>5.232106215422557</v>
      </c>
      <c r="P15" s="51">
        <f t="shared" si="8"/>
        <v>2.7421368658022618</v>
      </c>
      <c r="Q15" s="51">
        <f t="shared" si="9"/>
        <v>5.751701472302428</v>
      </c>
      <c r="R15" s="51">
        <f t="shared" si="10"/>
        <v>4.007521361590074</v>
      </c>
      <c r="S15" s="51">
        <f t="shared" si="11"/>
        <v>4.7408652982253319</v>
      </c>
      <c r="T15" s="51">
        <f t="shared" si="12"/>
        <v>4.5989773328644619</v>
      </c>
      <c r="U15" s="51">
        <f t="shared" si="13"/>
        <v>6.201238911528729</v>
      </c>
      <c r="V15" s="51">
        <f t="shared" si="5"/>
        <v>6.7299549513090069</v>
      </c>
      <c r="W15" s="339">
        <f t="shared" si="6"/>
        <v>16.170173683055797</v>
      </c>
      <c r="Y15" s="124"/>
      <c r="Z15" s="125"/>
      <c r="AA15" s="125"/>
      <c r="AB15" s="125"/>
      <c r="AC15" s="26"/>
      <c r="AD15" s="26"/>
      <c r="AE15" s="26"/>
      <c r="AF15" s="145"/>
      <c r="AG15" s="145"/>
      <c r="AH15" s="132"/>
      <c r="AK15" s="23"/>
      <c r="AL15" s="23"/>
      <c r="AM15" s="23"/>
      <c r="AN15" s="23"/>
      <c r="AO15" s="23"/>
      <c r="AP15" s="122"/>
      <c r="AQ15" s="14" t="s">
        <v>113</v>
      </c>
      <c r="AR15" s="137">
        <f t="shared" si="0"/>
        <v>17803.934280192389</v>
      </c>
      <c r="AS15" s="138">
        <f t="shared" si="1"/>
        <v>44.352771944295363</v>
      </c>
      <c r="AT15" s="23"/>
      <c r="AU15" s="23"/>
      <c r="AV15" s="23"/>
      <c r="AW15" s="23"/>
      <c r="AX15" s="23"/>
      <c r="AY15" s="23"/>
    </row>
    <row r="16" spans="1:51" s="2" customFormat="1" ht="19.5" customHeight="1">
      <c r="A16" s="10" t="s">
        <v>111</v>
      </c>
      <c r="B16" s="147">
        <v>8156.2926204970008</v>
      </c>
      <c r="C16" s="147">
        <v>8574.5320683597911</v>
      </c>
      <c r="D16" s="147">
        <v>11224.360457733363</v>
      </c>
      <c r="E16" s="147">
        <v>5999.9784964833161</v>
      </c>
      <c r="F16" s="147">
        <v>5705.2319713741481</v>
      </c>
      <c r="G16" s="147">
        <v>4446.3519660894235</v>
      </c>
      <c r="H16" s="147">
        <v>11166.244052147251</v>
      </c>
      <c r="I16" s="147">
        <v>8732.0880706840289</v>
      </c>
      <c r="J16" s="147">
        <v>9626.1921859423455</v>
      </c>
      <c r="K16" s="147">
        <v>10429.30445643955</v>
      </c>
      <c r="L16" s="147">
        <v>7040.4639566209662</v>
      </c>
      <c r="M16" s="435">
        <v>4262.7563245069623</v>
      </c>
      <c r="N16" s="148">
        <f t="shared" si="4"/>
        <v>4.6625956127781176</v>
      </c>
      <c r="O16" s="51">
        <f t="shared" si="7"/>
        <v>4.4798983158657766</v>
      </c>
      <c r="P16" s="51">
        <f t="shared" si="8"/>
        <v>3.44168876663751</v>
      </c>
      <c r="Q16" s="51">
        <f t="shared" si="9"/>
        <v>7.7998371292417046</v>
      </c>
      <c r="R16" s="51">
        <f t="shared" si="10"/>
        <v>5.7819084063634936</v>
      </c>
      <c r="S16" s="51">
        <f t="shared" si="11"/>
        <v>7.1268740350941453</v>
      </c>
      <c r="T16" s="51">
        <f t="shared" si="12"/>
        <v>7.0191789232731425</v>
      </c>
      <c r="U16" s="51">
        <f t="shared" si="13"/>
        <v>4.8557383389850797</v>
      </c>
      <c r="V16" s="51">
        <f t="shared" si="5"/>
        <v>2.7465250148944707</v>
      </c>
      <c r="W16" s="339">
        <f t="shared" si="6"/>
        <v>-39.453474220286331</v>
      </c>
      <c r="Y16" s="124"/>
      <c r="Z16" s="125"/>
      <c r="AA16" s="125"/>
      <c r="AB16" s="125"/>
      <c r="AC16" s="26"/>
      <c r="AD16" s="26"/>
      <c r="AE16" s="26"/>
      <c r="AF16" s="145"/>
      <c r="AG16" s="145"/>
      <c r="AH16" s="132"/>
      <c r="AP16" s="122"/>
      <c r="AQ16" s="14" t="s">
        <v>114</v>
      </c>
      <c r="AR16" s="137">
        <f t="shared" si="0"/>
        <v>14038.270668715908</v>
      </c>
      <c r="AS16" s="138">
        <f t="shared" si="1"/>
        <v>48.136876659136995</v>
      </c>
    </row>
    <row r="17" spans="1:45" s="2" customFormat="1" ht="19.5" customHeight="1">
      <c r="A17" s="10" t="s">
        <v>112</v>
      </c>
      <c r="B17" s="147">
        <v>9236.857506600998</v>
      </c>
      <c r="C17" s="147">
        <v>7636.4221581192196</v>
      </c>
      <c r="D17" s="147">
        <v>11467.470863380531</v>
      </c>
      <c r="E17" s="147">
        <v>8294.7931659124097</v>
      </c>
      <c r="F17" s="147">
        <v>7517.6798073128002</v>
      </c>
      <c r="G17" s="147">
        <v>6849.7522346372625</v>
      </c>
      <c r="H17" s="147">
        <v>6985.0008384718385</v>
      </c>
      <c r="I17" s="147">
        <v>7900.8902474691677</v>
      </c>
      <c r="J17" s="147">
        <v>8785.0269118440792</v>
      </c>
      <c r="K17" s="147">
        <v>12848.42850617399</v>
      </c>
      <c r="L17" s="147">
        <v>9796.1166943325406</v>
      </c>
      <c r="M17" s="435">
        <v>8223.2280173417075</v>
      </c>
      <c r="N17" s="148">
        <f t="shared" si="4"/>
        <v>6.4459008056367733</v>
      </c>
      <c r="O17" s="51">
        <f t="shared" si="7"/>
        <v>5.9030800635240546</v>
      </c>
      <c r="P17" s="51">
        <f t="shared" si="8"/>
        <v>5.3020353539252687</v>
      </c>
      <c r="Q17" s="51">
        <f t="shared" si="9"/>
        <v>4.8791579902125015</v>
      </c>
      <c r="R17" s="51">
        <f t="shared" si="10"/>
        <v>5.2315349283941428</v>
      </c>
      <c r="S17" s="51">
        <f t="shared" si="11"/>
        <v>6.5041066068738331</v>
      </c>
      <c r="T17" s="51">
        <f t="shared" si="12"/>
        <v>8.6473090266372949</v>
      </c>
      <c r="U17" s="51">
        <f t="shared" si="13"/>
        <v>6.7562847702826705</v>
      </c>
      <c r="V17" s="51">
        <f t="shared" si="5"/>
        <v>5.2982858351450144</v>
      </c>
      <c r="W17" s="339">
        <f t="shared" si="6"/>
        <v>-16.056246838104883</v>
      </c>
      <c r="Y17" s="124"/>
      <c r="Z17" s="125"/>
      <c r="AA17" s="125"/>
      <c r="AB17" s="125"/>
      <c r="AC17" s="26"/>
      <c r="AE17" s="26"/>
      <c r="AF17" s="145"/>
      <c r="AG17" s="145"/>
      <c r="AH17" s="132"/>
      <c r="AP17" s="122"/>
      <c r="AQ17" s="14" t="s">
        <v>115</v>
      </c>
      <c r="AR17" s="137">
        <f t="shared" si="0"/>
        <v>16877.464501530445</v>
      </c>
      <c r="AS17" s="138">
        <f t="shared" si="1"/>
        <v>53.474758892636785</v>
      </c>
    </row>
    <row r="18" spans="1:45" s="2" customFormat="1" ht="19.5" customHeight="1">
      <c r="A18" s="10" t="s">
        <v>113</v>
      </c>
      <c r="B18" s="147">
        <v>8492.9045429220023</v>
      </c>
      <c r="C18" s="147">
        <v>8898.5551975141716</v>
      </c>
      <c r="D18" s="147">
        <v>9268.4341059480703</v>
      </c>
      <c r="E18" s="147">
        <v>10311.062738892764</v>
      </c>
      <c r="F18" s="147">
        <v>5944.2507932135295</v>
      </c>
      <c r="G18" s="147">
        <v>7211.9517685126457</v>
      </c>
      <c r="H18" s="147">
        <v>5862.8220043651399</v>
      </c>
      <c r="I18" s="147">
        <v>8501.6631821592819</v>
      </c>
      <c r="J18" s="147">
        <v>12909.522650218742</v>
      </c>
      <c r="K18" s="147">
        <v>13847.217261766658</v>
      </c>
      <c r="L18" s="147">
        <v>12333.628263863746</v>
      </c>
      <c r="M18" s="435">
        <v>17803.934280192389</v>
      </c>
      <c r="N18" s="148">
        <f t="shared" si="4"/>
        <v>8.0127480319503857</v>
      </c>
      <c r="O18" s="51">
        <f t="shared" si="7"/>
        <v>4.6675821861783389</v>
      </c>
      <c r="P18" s="51">
        <f t="shared" si="8"/>
        <v>5.5823950907448925</v>
      </c>
      <c r="Q18" s="51">
        <f t="shared" si="9"/>
        <v>4.0952944014320432</v>
      </c>
      <c r="R18" s="51">
        <f t="shared" si="10"/>
        <v>5.6293337198495674</v>
      </c>
      <c r="S18" s="51">
        <f t="shared" si="11"/>
        <v>9.5577295782295906</v>
      </c>
      <c r="T18" s="51">
        <f t="shared" si="12"/>
        <v>9.3195184737140409</v>
      </c>
      <c r="U18" s="51">
        <f t="shared" si="13"/>
        <v>8.5063813959750085</v>
      </c>
      <c r="V18" s="51">
        <f t="shared" si="5"/>
        <v>11.471204812473374</v>
      </c>
      <c r="W18" s="339">
        <f t="shared" si="6"/>
        <v>44.352771944295363</v>
      </c>
      <c r="Y18" s="124"/>
      <c r="Z18" s="125"/>
      <c r="AA18" s="125"/>
      <c r="AB18" s="125"/>
      <c r="AC18" s="26"/>
      <c r="AD18" s="26"/>
      <c r="AE18" s="26"/>
      <c r="AF18" s="145"/>
      <c r="AG18" s="145"/>
      <c r="AH18" s="132"/>
      <c r="AQ18" s="14" t="s">
        <v>116</v>
      </c>
      <c r="AR18" s="137">
        <f t="shared" si="0"/>
        <v>13227.814435637976</v>
      </c>
      <c r="AS18" s="138">
        <f t="shared" si="1"/>
        <v>-47.625358938943243</v>
      </c>
    </row>
    <row r="19" spans="1:45" s="2" customFormat="1" ht="19.5" customHeight="1">
      <c r="A19" s="10" t="s">
        <v>114</v>
      </c>
      <c r="B19" s="147">
        <v>12514.620116255997</v>
      </c>
      <c r="C19" s="147">
        <v>10731.297585609453</v>
      </c>
      <c r="D19" s="147">
        <v>14779.970038353686</v>
      </c>
      <c r="E19" s="147">
        <v>8739.8404707656719</v>
      </c>
      <c r="F19" s="147">
        <v>14365.957756026388</v>
      </c>
      <c r="G19" s="147">
        <v>17269.85730980118</v>
      </c>
      <c r="H19" s="147">
        <v>11841.761255422482</v>
      </c>
      <c r="I19" s="147">
        <v>15063.659543159578</v>
      </c>
      <c r="J19" s="147">
        <v>14183.756064596068</v>
      </c>
      <c r="K19" s="147">
        <v>13827.910552801197</v>
      </c>
      <c r="L19" s="147">
        <v>9476.5537017619008</v>
      </c>
      <c r="M19" s="435">
        <v>14038.270668715908</v>
      </c>
      <c r="N19" s="148">
        <f t="shared" si="4"/>
        <v>6.7917479803064449</v>
      </c>
      <c r="O19" s="51">
        <f t="shared" si="7"/>
        <v>11.280528167817932</v>
      </c>
      <c r="P19" s="51">
        <f t="shared" si="8"/>
        <v>13.367694316122888</v>
      </c>
      <c r="Q19" s="51">
        <f t="shared" si="9"/>
        <v>8.2716989423044804</v>
      </c>
      <c r="R19" s="51">
        <f t="shared" si="10"/>
        <v>9.9743267633315682</v>
      </c>
      <c r="S19" s="51">
        <f t="shared" si="11"/>
        <v>10.501124521957916</v>
      </c>
      <c r="T19" s="51">
        <f t="shared" si="12"/>
        <v>9.3065245827777705</v>
      </c>
      <c r="U19" s="51">
        <f t="shared" si="13"/>
        <v>6.535885335770006</v>
      </c>
      <c r="V19" s="51">
        <f t="shared" si="5"/>
        <v>9.0449602609989856</v>
      </c>
      <c r="W19" s="339">
        <f t="shared" si="6"/>
        <v>48.136876659136995</v>
      </c>
      <c r="Y19" s="124"/>
      <c r="Z19" s="125"/>
      <c r="AA19" s="125"/>
      <c r="AB19" s="125"/>
      <c r="AC19" s="26"/>
      <c r="AD19" s="26"/>
      <c r="AE19" s="26"/>
      <c r="AF19" s="145"/>
      <c r="AG19" s="145"/>
      <c r="AH19" s="145"/>
    </row>
    <row r="20" spans="1:45" s="2" customFormat="1" ht="19.5" customHeight="1">
      <c r="A20" s="10" t="s">
        <v>115</v>
      </c>
      <c r="B20" s="147">
        <v>8293.5629008889991</v>
      </c>
      <c r="C20" s="147">
        <v>13742.635969865547</v>
      </c>
      <c r="D20" s="147">
        <v>15548.262440127372</v>
      </c>
      <c r="E20" s="147">
        <v>10449.915819876145</v>
      </c>
      <c r="F20" s="147">
        <v>12692.422778464579</v>
      </c>
      <c r="G20" s="147">
        <v>16136.678894941842</v>
      </c>
      <c r="H20" s="147">
        <v>15699.534266345063</v>
      </c>
      <c r="I20" s="147">
        <v>17296.697324919154</v>
      </c>
      <c r="J20" s="147">
        <v>11174.435514952173</v>
      </c>
      <c r="K20" s="147">
        <v>18874.862941691033</v>
      </c>
      <c r="L20" s="147">
        <v>10996.899179582402</v>
      </c>
      <c r="M20" s="435">
        <v>16877.464501530445</v>
      </c>
      <c r="N20" s="148">
        <f t="shared" si="4"/>
        <v>8.1206510463684047</v>
      </c>
      <c r="O20" s="51">
        <f t="shared" si="7"/>
        <v>9.9664244529928467</v>
      </c>
      <c r="P20" s="51">
        <f t="shared" si="8"/>
        <v>12.490560105704636</v>
      </c>
      <c r="Q20" s="51">
        <f t="shared" si="9"/>
        <v>10.966427897381749</v>
      </c>
      <c r="R20" s="51">
        <f t="shared" si="10"/>
        <v>11.452921552753061</v>
      </c>
      <c r="S20" s="51">
        <f t="shared" si="11"/>
        <v>8.2731357103640004</v>
      </c>
      <c r="T20" s="51">
        <f t="shared" si="12"/>
        <v>12.703247919681143</v>
      </c>
      <c r="U20" s="51">
        <f t="shared" si="13"/>
        <v>7.584452570918347</v>
      </c>
      <c r="V20" s="51">
        <f t="shared" si="5"/>
        <v>10.874273571527276</v>
      </c>
      <c r="W20" s="339">
        <f t="shared" si="6"/>
        <v>53.474758892636785</v>
      </c>
      <c r="Y20" s="124"/>
      <c r="Z20" s="125"/>
      <c r="AA20" s="125"/>
      <c r="AB20" s="125"/>
      <c r="AC20" s="26"/>
      <c r="AD20" s="26"/>
      <c r="AE20" s="26"/>
      <c r="AF20" s="145"/>
      <c r="AG20" s="145"/>
      <c r="AH20" s="145"/>
    </row>
    <row r="21" spans="1:45" s="2" customFormat="1" ht="19.5" customHeight="1">
      <c r="A21" s="17" t="s">
        <v>116</v>
      </c>
      <c r="B21" s="149">
        <v>8846.6756839430018</v>
      </c>
      <c r="C21" s="149">
        <v>14287.087044649401</v>
      </c>
      <c r="D21" s="149">
        <v>11597.133098792654</v>
      </c>
      <c r="E21" s="149">
        <v>12221.017192123414</v>
      </c>
      <c r="F21" s="149">
        <v>9124.4037725397029</v>
      </c>
      <c r="G21" s="149">
        <v>15795.937442037344</v>
      </c>
      <c r="H21" s="149">
        <v>14837.630551348317</v>
      </c>
      <c r="I21" s="149">
        <v>14302.505170405399</v>
      </c>
      <c r="J21" s="149">
        <v>8364.68833817417</v>
      </c>
      <c r="K21" s="149">
        <v>17937.58728719104</v>
      </c>
      <c r="L21" s="149">
        <v>25256.143369493253</v>
      </c>
      <c r="M21" s="436">
        <v>13227.814435637976</v>
      </c>
      <c r="N21" s="150">
        <f t="shared" si="4"/>
        <v>9.4969775603493325</v>
      </c>
      <c r="O21" s="56">
        <f t="shared" si="7"/>
        <v>7.1647220128780447</v>
      </c>
      <c r="P21" s="56">
        <f t="shared" si="8"/>
        <v>12.226809948332241</v>
      </c>
      <c r="Q21" s="56">
        <f t="shared" si="9"/>
        <v>10.364371506112905</v>
      </c>
      <c r="R21" s="56">
        <f>I21/$I$9*100</f>
        <v>9.4703322054728574</v>
      </c>
      <c r="S21" s="56">
        <f>J21/$J$9*100</f>
        <v>6.1929035881961703</v>
      </c>
      <c r="T21" s="56">
        <f>K21/$K$9*100</f>
        <v>12.072438305594055</v>
      </c>
      <c r="U21" s="56">
        <f t="shared" si="13"/>
        <v>17.418912220809283</v>
      </c>
      <c r="V21" s="56">
        <f t="shared" si="5"/>
        <v>8.5227773942870027</v>
      </c>
      <c r="W21" s="151">
        <f t="shared" si="6"/>
        <v>-47.625358938943243</v>
      </c>
      <c r="Y21" s="124"/>
      <c r="Z21" s="125"/>
      <c r="AA21" s="125"/>
      <c r="AB21" s="125"/>
      <c r="AC21" s="26"/>
      <c r="AD21" s="26"/>
      <c r="AE21" s="26"/>
      <c r="AF21" s="145"/>
      <c r="AG21" s="145"/>
      <c r="AH21" s="145"/>
    </row>
    <row r="22" spans="1:45" s="153" customFormat="1" ht="19.5">
      <c r="A22" s="24" t="s">
        <v>180</v>
      </c>
      <c r="B22" s="22"/>
      <c r="C22" s="22"/>
      <c r="D22" s="22"/>
      <c r="E22" s="22"/>
      <c r="F22" s="22"/>
      <c r="G22" s="22"/>
      <c r="H22" s="22"/>
      <c r="I22" s="22"/>
      <c r="J22" s="22"/>
      <c r="K22" s="22"/>
      <c r="L22" s="22"/>
      <c r="M22" s="22"/>
      <c r="N22" s="22"/>
      <c r="O22" s="22"/>
      <c r="Q22" s="22"/>
      <c r="R22" s="22"/>
      <c r="S22" s="22"/>
      <c r="T22" s="22"/>
      <c r="U22" s="22"/>
      <c r="V22" s="22"/>
      <c r="W22" s="20" t="s">
        <v>177</v>
      </c>
      <c r="X22" s="152"/>
      <c r="Y22" s="124"/>
      <c r="Z22" s="125"/>
      <c r="AA22" s="125"/>
      <c r="AB22" s="125"/>
      <c r="AC22" s="26"/>
      <c r="AD22" s="26"/>
      <c r="AE22" s="26"/>
    </row>
    <row r="23" spans="1:45" s="153" customFormat="1" ht="19.5">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24"/>
      <c r="Z23" s="125"/>
      <c r="AA23" s="125"/>
      <c r="AB23" s="125"/>
      <c r="AC23" s="26"/>
      <c r="AD23" s="26"/>
      <c r="AE23" s="26"/>
    </row>
    <row r="24" spans="1:45" s="153" customFormat="1" ht="19.5">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24"/>
      <c r="Z24" s="125"/>
      <c r="AA24" s="125"/>
      <c r="AB24" s="125"/>
      <c r="AC24" s="26"/>
      <c r="AD24" s="26"/>
      <c r="AE24" s="26"/>
    </row>
    <row r="25" spans="1:45" s="153" customFormat="1" ht="19.5">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24"/>
      <c r="Z25" s="125"/>
      <c r="AA25" s="125"/>
      <c r="AB25" s="125"/>
      <c r="AC25" s="26"/>
      <c r="AD25" s="26"/>
      <c r="AE25" s="26"/>
    </row>
    <row r="26" spans="1:45" s="153" customFormat="1" ht="12">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row>
    <row r="27" spans="1:45" s="153" customFormat="1" ht="12">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row>
    <row r="28" spans="1:45">
      <c r="A28" s="153"/>
      <c r="B28" s="136"/>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53"/>
      <c r="AA28" s="153"/>
      <c r="AB28" s="153"/>
    </row>
    <row r="29" spans="1:45">
      <c r="A29" s="153"/>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53"/>
      <c r="AA29" s="153"/>
      <c r="AB29" s="153"/>
    </row>
    <row r="30" spans="1:45">
      <c r="A30" s="153"/>
      <c r="B30" s="136"/>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53"/>
      <c r="AA30" s="153"/>
      <c r="AB30" s="153"/>
    </row>
    <row r="31" spans="1:45">
      <c r="A31" s="153"/>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53"/>
      <c r="AA31" s="153"/>
      <c r="AB31" s="153"/>
    </row>
    <row r="32" spans="1:45">
      <c r="A32" s="153"/>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53"/>
      <c r="AA32" s="153"/>
      <c r="AB32" s="153"/>
    </row>
    <row r="33" spans="1:28">
      <c r="A33" s="153"/>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53"/>
      <c r="AA33" s="153"/>
      <c r="AB33" s="153"/>
    </row>
    <row r="34" spans="1:28">
      <c r="A34" s="153"/>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53"/>
      <c r="AA34" s="153"/>
      <c r="AB34" s="153"/>
    </row>
    <row r="35" spans="1:28">
      <c r="B35" s="136"/>
      <c r="C35" s="136"/>
      <c r="D35" s="136"/>
      <c r="E35" s="136"/>
      <c r="F35" s="136"/>
      <c r="G35" s="136"/>
      <c r="H35" s="136"/>
      <c r="I35" s="136"/>
      <c r="J35" s="136"/>
      <c r="K35" s="136"/>
      <c r="L35" s="136"/>
      <c r="M35" s="136"/>
      <c r="N35" s="136"/>
      <c r="O35" s="136"/>
      <c r="P35" s="136"/>
      <c r="Q35" s="136"/>
      <c r="R35" s="136"/>
      <c r="S35" s="136"/>
      <c r="T35" s="136"/>
      <c r="U35" s="136"/>
      <c r="V35" s="136"/>
    </row>
    <row r="36" spans="1:28">
      <c r="B36" s="136"/>
      <c r="C36" s="136"/>
      <c r="D36" s="136"/>
      <c r="E36" s="136"/>
      <c r="F36" s="136"/>
      <c r="G36" s="136"/>
      <c r="H36" s="136"/>
      <c r="I36" s="136"/>
      <c r="J36" s="136"/>
      <c r="K36" s="136"/>
      <c r="L36" s="136"/>
      <c r="M36" s="136"/>
      <c r="N36" s="136"/>
      <c r="O36" s="136"/>
      <c r="P36" s="136"/>
      <c r="Q36" s="136"/>
      <c r="R36" s="136"/>
      <c r="S36" s="136"/>
      <c r="T36" s="136"/>
      <c r="U36" s="136"/>
      <c r="V36" s="136"/>
    </row>
    <row r="37" spans="1:28">
      <c r="B37" s="136"/>
      <c r="C37" s="136"/>
      <c r="D37" s="136"/>
      <c r="E37" s="136"/>
      <c r="F37" s="136"/>
      <c r="G37" s="136"/>
      <c r="H37" s="136"/>
      <c r="I37" s="136"/>
      <c r="J37" s="136"/>
      <c r="K37" s="136"/>
      <c r="L37" s="136"/>
      <c r="M37" s="136"/>
      <c r="N37" s="136"/>
      <c r="O37" s="136"/>
      <c r="P37" s="136"/>
      <c r="Q37" s="136"/>
      <c r="R37" s="136"/>
      <c r="S37" s="136"/>
      <c r="T37" s="136"/>
      <c r="U37" s="136"/>
      <c r="V37" s="136"/>
    </row>
    <row r="38" spans="1:28">
      <c r="B38" s="136"/>
      <c r="C38" s="136"/>
      <c r="D38" s="136"/>
      <c r="E38" s="136"/>
      <c r="F38" s="136"/>
      <c r="G38" s="136"/>
      <c r="H38" s="136"/>
      <c r="I38" s="136"/>
      <c r="J38" s="136"/>
      <c r="K38" s="136"/>
      <c r="L38" s="136"/>
      <c r="M38" s="136"/>
      <c r="N38" s="136"/>
      <c r="O38" s="136"/>
      <c r="P38" s="136"/>
      <c r="Q38" s="136"/>
      <c r="R38" s="136"/>
      <c r="S38" s="136"/>
      <c r="T38" s="136"/>
      <c r="U38" s="136"/>
      <c r="V38" s="136"/>
    </row>
    <row r="39" spans="1:28">
      <c r="B39" s="136"/>
      <c r="C39" s="136"/>
      <c r="D39" s="136"/>
      <c r="E39" s="136"/>
      <c r="F39" s="136"/>
      <c r="G39" s="136"/>
      <c r="H39" s="136"/>
      <c r="I39" s="136"/>
      <c r="J39" s="136"/>
      <c r="K39" s="136"/>
      <c r="L39" s="136"/>
      <c r="M39" s="136"/>
      <c r="N39" s="136"/>
      <c r="O39" s="136"/>
      <c r="P39" s="136"/>
      <c r="Q39" s="136"/>
      <c r="R39" s="136"/>
      <c r="S39" s="136"/>
      <c r="T39" s="136"/>
      <c r="U39" s="136"/>
      <c r="V39" s="136"/>
    </row>
    <row r="40" spans="1:28">
      <c r="B40" s="136"/>
      <c r="C40" s="136"/>
      <c r="D40" s="136"/>
      <c r="E40" s="136"/>
      <c r="F40" s="136"/>
      <c r="G40" s="136"/>
      <c r="H40" s="136"/>
      <c r="I40" s="136"/>
      <c r="J40" s="136"/>
      <c r="K40" s="136"/>
      <c r="L40" s="136"/>
      <c r="M40" s="136"/>
      <c r="N40" s="136"/>
      <c r="O40" s="136"/>
      <c r="P40" s="136"/>
      <c r="Q40" s="136"/>
      <c r="R40" s="136"/>
      <c r="S40" s="136"/>
      <c r="T40" s="136"/>
      <c r="U40" s="136"/>
      <c r="V40" s="136"/>
    </row>
    <row r="41" spans="1:28">
      <c r="B41" s="136"/>
      <c r="C41" s="136"/>
      <c r="D41" s="136"/>
      <c r="E41" s="136"/>
      <c r="F41" s="136"/>
      <c r="G41" s="136"/>
      <c r="H41" s="136"/>
      <c r="I41" s="136"/>
      <c r="J41" s="136"/>
      <c r="K41" s="136"/>
      <c r="L41" s="136"/>
      <c r="M41" s="136"/>
      <c r="N41" s="136"/>
      <c r="O41" s="136"/>
      <c r="P41" s="136"/>
      <c r="Q41" s="136"/>
      <c r="R41" s="136"/>
      <c r="S41" s="136"/>
      <c r="T41" s="136"/>
      <c r="U41" s="136"/>
      <c r="V41" s="136"/>
    </row>
    <row r="42" spans="1:28">
      <c r="B42" s="136"/>
      <c r="C42" s="136"/>
      <c r="D42" s="136"/>
      <c r="E42" s="136"/>
      <c r="F42" s="136"/>
      <c r="G42" s="136"/>
      <c r="H42" s="136"/>
      <c r="I42" s="136"/>
      <c r="J42" s="136"/>
      <c r="K42" s="136"/>
      <c r="L42" s="136"/>
      <c r="M42" s="136"/>
      <c r="N42" s="136"/>
      <c r="O42" s="136"/>
      <c r="P42" s="136"/>
      <c r="Q42" s="136"/>
      <c r="R42" s="136"/>
      <c r="S42" s="136"/>
      <c r="T42" s="136"/>
      <c r="U42" s="136"/>
      <c r="V42" s="136"/>
    </row>
    <row r="43" spans="1:28">
      <c r="B43" s="136"/>
      <c r="C43" s="136"/>
      <c r="D43" s="136"/>
      <c r="E43" s="136"/>
      <c r="F43" s="136"/>
      <c r="G43" s="136"/>
      <c r="H43" s="136"/>
      <c r="I43" s="136"/>
      <c r="J43" s="136"/>
      <c r="K43" s="136"/>
      <c r="L43" s="136"/>
      <c r="M43" s="136"/>
      <c r="N43" s="136"/>
      <c r="O43" s="136"/>
      <c r="P43" s="136"/>
      <c r="Q43" s="136"/>
      <c r="R43" s="136"/>
      <c r="S43" s="136"/>
      <c r="T43" s="136"/>
      <c r="U43" s="136"/>
      <c r="V43" s="136"/>
    </row>
    <row r="44" spans="1:28">
      <c r="B44" s="136"/>
      <c r="C44" s="136"/>
      <c r="D44" s="136"/>
      <c r="E44" s="136"/>
      <c r="F44" s="136"/>
      <c r="G44" s="136"/>
      <c r="H44" s="136"/>
      <c r="I44" s="136"/>
      <c r="J44" s="136"/>
      <c r="K44" s="136"/>
      <c r="L44" s="136"/>
      <c r="M44" s="136"/>
      <c r="N44" s="136"/>
      <c r="O44" s="136"/>
      <c r="P44" s="136"/>
      <c r="Q44" s="136"/>
      <c r="R44" s="136"/>
      <c r="S44" s="136"/>
      <c r="T44" s="136"/>
      <c r="U44" s="136"/>
      <c r="V44" s="136"/>
    </row>
    <row r="45" spans="1:28">
      <c r="B45" s="136"/>
      <c r="C45" s="136"/>
      <c r="D45" s="136"/>
      <c r="E45" s="136"/>
      <c r="F45" s="136"/>
      <c r="G45" s="136"/>
      <c r="H45" s="136"/>
      <c r="I45" s="136"/>
      <c r="J45" s="136"/>
      <c r="K45" s="136"/>
      <c r="L45" s="136"/>
      <c r="M45" s="136"/>
      <c r="N45" s="136"/>
      <c r="O45" s="136"/>
      <c r="P45" s="136"/>
      <c r="Q45" s="136"/>
      <c r="R45" s="136"/>
      <c r="S45" s="136"/>
      <c r="T45" s="136"/>
      <c r="U45" s="136"/>
      <c r="V45" s="136"/>
    </row>
    <row r="46" spans="1:28">
      <c r="B46" s="136"/>
      <c r="C46" s="136"/>
      <c r="D46" s="136"/>
      <c r="E46" s="136"/>
      <c r="F46" s="136"/>
      <c r="G46" s="136"/>
      <c r="H46" s="136"/>
      <c r="I46" s="136"/>
      <c r="J46" s="136"/>
      <c r="K46" s="136"/>
      <c r="L46" s="136"/>
      <c r="M46" s="136"/>
      <c r="N46" s="136"/>
      <c r="O46" s="136"/>
      <c r="P46" s="136"/>
      <c r="Q46" s="136"/>
      <c r="R46" s="136"/>
      <c r="S46" s="136"/>
      <c r="T46" s="136"/>
      <c r="U46" s="136"/>
      <c r="V46" s="136"/>
    </row>
    <row r="47" spans="1:28">
      <c r="B47" s="136"/>
      <c r="C47" s="136"/>
      <c r="D47" s="136"/>
      <c r="E47" s="136"/>
      <c r="F47" s="136"/>
      <c r="G47" s="136"/>
      <c r="H47" s="136"/>
      <c r="I47" s="136"/>
      <c r="J47" s="136"/>
      <c r="K47" s="136"/>
      <c r="L47" s="136"/>
      <c r="M47" s="136"/>
      <c r="N47" s="136"/>
      <c r="O47" s="136"/>
      <c r="P47" s="136"/>
      <c r="Q47" s="136"/>
      <c r="R47" s="136"/>
      <c r="S47" s="136"/>
      <c r="T47" s="136"/>
      <c r="U47" s="136"/>
      <c r="V47" s="136"/>
    </row>
    <row r="48" spans="1:28">
      <c r="B48" s="136"/>
      <c r="C48" s="136"/>
      <c r="D48" s="136"/>
      <c r="E48" s="136"/>
      <c r="F48" s="136"/>
      <c r="G48" s="136"/>
      <c r="H48" s="136"/>
      <c r="I48" s="136"/>
      <c r="J48" s="136"/>
      <c r="K48" s="136"/>
      <c r="L48" s="136"/>
      <c r="M48" s="136"/>
      <c r="N48" s="136"/>
      <c r="O48" s="136"/>
      <c r="P48" s="136"/>
      <c r="Q48" s="136"/>
      <c r="R48" s="136"/>
      <c r="S48" s="136"/>
      <c r="T48" s="136"/>
      <c r="U48" s="136"/>
      <c r="V48" s="136"/>
    </row>
    <row r="49" spans="2:22">
      <c r="B49" s="136"/>
      <c r="C49" s="136"/>
      <c r="D49" s="136"/>
      <c r="E49" s="136"/>
      <c r="F49" s="136"/>
      <c r="G49" s="136"/>
      <c r="H49" s="136"/>
      <c r="I49" s="136"/>
      <c r="J49" s="136"/>
      <c r="K49" s="136"/>
      <c r="L49" s="136"/>
      <c r="M49" s="136"/>
      <c r="N49" s="136"/>
      <c r="O49" s="136"/>
      <c r="P49" s="136"/>
      <c r="Q49" s="136"/>
      <c r="R49" s="136"/>
      <c r="S49" s="136"/>
      <c r="T49" s="136"/>
      <c r="U49" s="136"/>
      <c r="V49" s="136"/>
    </row>
    <row r="50" spans="2:22">
      <c r="C50" s="60"/>
      <c r="D50" s="60"/>
      <c r="E50" s="60"/>
      <c r="F50" s="60"/>
      <c r="G50" s="60"/>
      <c r="H50" s="60"/>
      <c r="I50" s="60"/>
      <c r="J50" s="60"/>
      <c r="K50" s="60"/>
      <c r="L50" s="60"/>
      <c r="M50" s="60"/>
      <c r="N50" s="136"/>
      <c r="O50" s="136"/>
      <c r="P50" s="136"/>
      <c r="Q50" s="136"/>
      <c r="R50" s="136"/>
      <c r="S50" s="136"/>
      <c r="T50" s="136"/>
      <c r="U50" s="136"/>
      <c r="V50" s="136"/>
    </row>
    <row r="51" spans="2:22">
      <c r="C51" s="154"/>
      <c r="D51" s="154"/>
      <c r="E51" s="154"/>
      <c r="F51" s="154"/>
      <c r="G51" s="154"/>
      <c r="H51" s="154"/>
      <c r="I51" s="154"/>
      <c r="J51" s="154"/>
      <c r="K51" s="154"/>
      <c r="L51" s="154"/>
      <c r="M51" s="154"/>
      <c r="N51" s="136"/>
      <c r="O51" s="136"/>
      <c r="P51" s="136"/>
      <c r="Q51" s="136"/>
      <c r="R51" s="136"/>
      <c r="S51" s="136"/>
      <c r="T51" s="136"/>
      <c r="U51" s="136"/>
      <c r="V51" s="136"/>
    </row>
    <row r="52" spans="2:22">
      <c r="C52" s="154"/>
      <c r="D52" s="154"/>
      <c r="E52" s="154"/>
      <c r="F52" s="154"/>
      <c r="G52" s="154"/>
      <c r="H52" s="154"/>
      <c r="I52" s="154"/>
      <c r="J52" s="154"/>
      <c r="K52" s="154"/>
      <c r="L52" s="154"/>
      <c r="M52" s="154"/>
      <c r="N52" s="136"/>
      <c r="O52" s="136"/>
      <c r="P52" s="136"/>
      <c r="Q52" s="136"/>
      <c r="R52" s="136"/>
      <c r="S52" s="136"/>
      <c r="T52" s="136"/>
      <c r="U52" s="136"/>
      <c r="V52" s="136"/>
    </row>
    <row r="53" spans="2:22">
      <c r="C53" s="154"/>
      <c r="D53" s="154"/>
      <c r="E53" s="154"/>
      <c r="F53" s="154"/>
      <c r="G53" s="154"/>
      <c r="H53" s="154"/>
      <c r="I53" s="154"/>
      <c r="J53" s="154"/>
      <c r="K53" s="154"/>
      <c r="L53" s="154"/>
      <c r="M53" s="154"/>
      <c r="N53" s="136"/>
      <c r="O53" s="136"/>
      <c r="P53" s="136"/>
      <c r="Q53" s="136"/>
      <c r="R53" s="136"/>
      <c r="S53" s="136"/>
      <c r="T53" s="136"/>
      <c r="U53" s="136"/>
      <c r="V53" s="136"/>
    </row>
    <row r="54" spans="2:22">
      <c r="C54" s="154"/>
      <c r="D54" s="154"/>
      <c r="E54" s="154"/>
      <c r="F54" s="154"/>
      <c r="G54" s="154"/>
      <c r="H54" s="154"/>
      <c r="I54" s="154"/>
      <c r="J54" s="154"/>
      <c r="K54" s="154"/>
      <c r="L54" s="154"/>
      <c r="M54" s="154"/>
      <c r="N54" s="136"/>
      <c r="O54" s="136"/>
      <c r="P54" s="136"/>
      <c r="Q54" s="136"/>
      <c r="R54" s="136"/>
      <c r="S54" s="136"/>
      <c r="T54" s="136"/>
      <c r="U54" s="136"/>
      <c r="V54" s="136"/>
    </row>
    <row r="55" spans="2:22">
      <c r="C55" s="154"/>
      <c r="D55" s="154"/>
      <c r="E55" s="154"/>
      <c r="F55" s="154"/>
      <c r="G55" s="154"/>
      <c r="H55" s="154"/>
      <c r="I55" s="154"/>
      <c r="J55" s="154"/>
      <c r="K55" s="154"/>
      <c r="L55" s="154"/>
      <c r="M55" s="154"/>
      <c r="N55" s="136"/>
      <c r="O55" s="136"/>
      <c r="P55" s="136"/>
      <c r="Q55" s="136"/>
      <c r="R55" s="136"/>
      <c r="S55" s="136"/>
      <c r="T55" s="136"/>
      <c r="U55" s="136"/>
      <c r="V55" s="136"/>
    </row>
    <row r="56" spans="2:22">
      <c r="C56" s="154"/>
      <c r="D56" s="154"/>
      <c r="E56" s="154"/>
      <c r="F56" s="154"/>
      <c r="G56" s="154"/>
      <c r="H56" s="154"/>
      <c r="I56" s="154"/>
      <c r="J56" s="154"/>
      <c r="K56" s="154"/>
      <c r="L56" s="154"/>
      <c r="M56" s="154"/>
      <c r="N56" s="136"/>
      <c r="O56" s="136"/>
      <c r="P56" s="136"/>
      <c r="Q56" s="136">
        <f>912-891</f>
        <v>21</v>
      </c>
      <c r="R56" s="136"/>
      <c r="S56" s="136"/>
      <c r="T56" s="136"/>
      <c r="U56" s="136"/>
      <c r="V56" s="136"/>
    </row>
    <row r="57" spans="2:22">
      <c r="C57" s="154"/>
      <c r="D57" s="154"/>
      <c r="E57" s="154"/>
      <c r="F57" s="154"/>
      <c r="G57" s="154"/>
      <c r="H57" s="154"/>
      <c r="I57" s="154"/>
      <c r="J57" s="154"/>
      <c r="K57" s="154"/>
      <c r="L57" s="154"/>
      <c r="M57" s="154"/>
      <c r="N57" s="136"/>
      <c r="O57" s="136"/>
      <c r="P57" s="136"/>
      <c r="Q57" s="136"/>
      <c r="R57" s="136"/>
      <c r="S57" s="136"/>
      <c r="T57" s="136"/>
      <c r="U57" s="136"/>
      <c r="V57" s="136"/>
    </row>
    <row r="58" spans="2:22">
      <c r="C58" s="155"/>
      <c r="D58" s="155"/>
      <c r="E58" s="155"/>
      <c r="F58" s="155"/>
      <c r="G58" s="155"/>
      <c r="H58" s="155"/>
      <c r="I58" s="155"/>
      <c r="J58" s="155"/>
      <c r="K58" s="155"/>
      <c r="L58" s="155"/>
      <c r="M58" s="155"/>
    </row>
    <row r="59" spans="2:22">
      <c r="C59" s="155"/>
      <c r="D59" s="155"/>
      <c r="E59" s="155"/>
      <c r="F59" s="155"/>
      <c r="G59" s="155"/>
      <c r="H59" s="155"/>
      <c r="I59" s="155"/>
      <c r="J59" s="155"/>
      <c r="K59" s="155"/>
      <c r="L59" s="155"/>
      <c r="M59" s="155"/>
    </row>
    <row r="60" spans="2:22">
      <c r="C60" s="155"/>
      <c r="D60" s="155"/>
      <c r="E60" s="155"/>
      <c r="F60" s="155"/>
      <c r="G60" s="155"/>
      <c r="H60" s="155"/>
      <c r="I60" s="155"/>
      <c r="J60" s="155"/>
      <c r="K60" s="155"/>
      <c r="L60" s="155"/>
      <c r="M60" s="155"/>
    </row>
    <row r="61" spans="2:22">
      <c r="C61" s="155"/>
      <c r="D61" s="155"/>
      <c r="E61" s="155"/>
      <c r="F61" s="155"/>
      <c r="G61" s="155"/>
      <c r="H61" s="155"/>
      <c r="I61" s="155"/>
      <c r="J61" s="155"/>
      <c r="K61" s="155"/>
      <c r="L61" s="155"/>
      <c r="M61" s="155"/>
    </row>
    <row r="62" spans="2:22">
      <c r="C62" s="155"/>
      <c r="D62" s="155"/>
      <c r="E62" s="155"/>
      <c r="F62" s="155"/>
      <c r="G62" s="155"/>
      <c r="H62" s="155"/>
      <c r="I62" s="155"/>
      <c r="J62" s="155"/>
      <c r="K62" s="155"/>
      <c r="L62" s="155"/>
      <c r="M62" s="155"/>
    </row>
  </sheetData>
  <mergeCells count="10">
    <mergeCell ref="A2:W2"/>
    <mergeCell ref="A1:W1"/>
    <mergeCell ref="A3:W3"/>
    <mergeCell ref="A4:W4"/>
    <mergeCell ref="A5:A8"/>
    <mergeCell ref="B5:H5"/>
    <mergeCell ref="B6:M6"/>
    <mergeCell ref="B7:M7"/>
    <mergeCell ref="N6:V6"/>
    <mergeCell ref="N7:V7"/>
  </mergeCell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6"/>
  <sheetViews>
    <sheetView zoomScaleNormal="100" workbookViewId="0">
      <selection activeCell="L10" sqref="L10"/>
    </sheetView>
  </sheetViews>
  <sheetFormatPr defaultColWidth="9.140625" defaultRowHeight="12.75"/>
  <cols>
    <col min="1" max="1" width="15.5703125" style="14" customWidth="1"/>
    <col min="2" max="2" width="10.85546875" style="14" bestFit="1" customWidth="1"/>
    <col min="3" max="4" width="15.7109375" style="14" customWidth="1"/>
    <col min="5" max="5" width="15.7109375" style="122" customWidth="1"/>
    <col min="6" max="6" width="15.7109375" style="14" customWidth="1"/>
    <col min="7" max="8" width="15.7109375" style="122" customWidth="1"/>
    <col min="9" max="9" width="23.140625" style="14" bestFit="1" customWidth="1"/>
    <col min="10" max="10" width="19.85546875" style="14" customWidth="1"/>
    <col min="11" max="16384" width="9.140625" style="14"/>
  </cols>
  <sheetData>
    <row r="1" spans="1:23" s="26" customFormat="1" ht="19.5">
      <c r="A1" s="389" t="s">
        <v>202</v>
      </c>
      <c r="B1" s="389"/>
      <c r="C1" s="389"/>
      <c r="D1" s="389"/>
      <c r="E1" s="389"/>
      <c r="F1" s="389"/>
      <c r="G1" s="389"/>
      <c r="H1" s="389"/>
      <c r="I1" s="389"/>
      <c r="J1" s="389"/>
      <c r="K1" s="124"/>
      <c r="L1" s="124"/>
      <c r="M1" s="124"/>
      <c r="N1" s="124"/>
      <c r="O1" s="124"/>
      <c r="P1" s="124"/>
      <c r="Q1" s="124"/>
      <c r="R1" s="124"/>
      <c r="S1" s="1"/>
      <c r="T1" s="1"/>
      <c r="U1" s="1"/>
    </row>
    <row r="2" spans="1:23" s="27" customFormat="1" ht="15">
      <c r="A2" s="385" t="s">
        <v>201</v>
      </c>
      <c r="B2" s="385"/>
      <c r="C2" s="385"/>
      <c r="D2" s="385"/>
      <c r="E2" s="385"/>
      <c r="F2" s="385"/>
      <c r="G2" s="385"/>
      <c r="H2" s="385"/>
      <c r="I2" s="385"/>
      <c r="J2" s="385"/>
      <c r="K2" s="156"/>
      <c r="L2" s="156"/>
      <c r="M2" s="156"/>
      <c r="N2" s="156"/>
      <c r="O2" s="156"/>
      <c r="P2" s="156"/>
      <c r="Q2" s="156"/>
      <c r="R2" s="156"/>
      <c r="S2" s="23"/>
      <c r="T2" s="23"/>
      <c r="U2" s="23"/>
    </row>
    <row r="3" spans="1:23" s="62" customFormat="1" ht="15.75" customHeight="1">
      <c r="A3" s="401" t="s">
        <v>77</v>
      </c>
      <c r="B3" s="401"/>
      <c r="C3" s="401"/>
      <c r="D3" s="401"/>
      <c r="E3" s="401"/>
      <c r="F3" s="401"/>
      <c r="G3" s="401"/>
      <c r="H3" s="401"/>
      <c r="I3" s="401"/>
      <c r="J3" s="401"/>
      <c r="L3" s="28"/>
      <c r="M3" s="28"/>
      <c r="N3" s="28"/>
      <c r="O3" s="28"/>
      <c r="P3" s="28"/>
      <c r="Q3" s="28"/>
      <c r="R3" s="28"/>
      <c r="S3" s="61"/>
      <c r="T3" s="61"/>
      <c r="U3" s="61"/>
    </row>
    <row r="4" spans="1:23" s="27" customFormat="1" ht="12">
      <c r="A4" s="402" t="s">
        <v>98</v>
      </c>
      <c r="B4" s="402"/>
      <c r="C4" s="402"/>
      <c r="D4" s="402"/>
      <c r="E4" s="402"/>
      <c r="F4" s="402"/>
      <c r="G4" s="402"/>
      <c r="H4" s="402"/>
      <c r="I4" s="402"/>
      <c r="J4" s="402"/>
      <c r="L4" s="129"/>
      <c r="M4" s="129"/>
      <c r="N4" s="129"/>
      <c r="O4" s="129"/>
      <c r="P4" s="129"/>
      <c r="Q4" s="129"/>
      <c r="R4" s="129"/>
      <c r="S4" s="23"/>
      <c r="T4" s="23"/>
      <c r="U4" s="23"/>
    </row>
    <row r="5" spans="1:23" s="27" customFormat="1" ht="17.25" customHeight="1">
      <c r="A5" s="445" t="s">
        <v>99</v>
      </c>
      <c r="B5" s="306"/>
      <c r="C5" s="403" t="s">
        <v>117</v>
      </c>
      <c r="D5" s="403"/>
      <c r="E5" s="403"/>
      <c r="F5" s="403"/>
      <c r="G5" s="404" t="s">
        <v>118</v>
      </c>
      <c r="H5" s="404"/>
      <c r="I5" s="404"/>
      <c r="J5" s="157"/>
      <c r="K5" s="158"/>
      <c r="L5" s="159"/>
      <c r="M5" s="159"/>
      <c r="N5" s="159"/>
      <c r="O5" s="159"/>
      <c r="P5" s="159"/>
      <c r="Q5" s="159"/>
      <c r="R5" s="159"/>
      <c r="S5" s="23"/>
      <c r="T5" s="23"/>
      <c r="U5" s="23"/>
      <c r="V5" s="23"/>
      <c r="W5" s="23"/>
    </row>
    <row r="6" spans="1:23" s="2" customFormat="1" ht="24" customHeight="1">
      <c r="A6" s="446"/>
      <c r="B6" s="307" t="s">
        <v>119</v>
      </c>
      <c r="C6" s="308" t="s">
        <v>120</v>
      </c>
      <c r="D6" s="309" t="s">
        <v>84</v>
      </c>
      <c r="E6" s="309" t="s">
        <v>17</v>
      </c>
      <c r="F6" s="309" t="s">
        <v>85</v>
      </c>
      <c r="G6" s="309" t="s">
        <v>86</v>
      </c>
      <c r="H6" s="309" t="s">
        <v>87</v>
      </c>
      <c r="I6" s="309" t="s">
        <v>88</v>
      </c>
      <c r="J6" s="307" t="s">
        <v>122</v>
      </c>
      <c r="K6" s="294"/>
      <c r="L6" s="294"/>
      <c r="M6" s="294"/>
      <c r="N6" s="294"/>
      <c r="O6" s="294"/>
      <c r="P6" s="294"/>
      <c r="Q6" s="294"/>
      <c r="R6" s="294"/>
      <c r="S6" s="23"/>
      <c r="T6" s="23"/>
      <c r="U6" s="23"/>
      <c r="V6" s="23"/>
      <c r="W6" s="23"/>
    </row>
    <row r="7" spans="1:23" s="60" customFormat="1" ht="15.75">
      <c r="A7" s="447"/>
      <c r="B7" s="161" t="s">
        <v>89</v>
      </c>
      <c r="C7" s="162" t="s">
        <v>123</v>
      </c>
      <c r="D7" s="161" t="s">
        <v>91</v>
      </c>
      <c r="E7" s="161" t="s">
        <v>16</v>
      </c>
      <c r="F7" s="161" t="s">
        <v>93</v>
      </c>
      <c r="G7" s="161" t="s">
        <v>124</v>
      </c>
      <c r="H7" s="162" t="s">
        <v>95</v>
      </c>
      <c r="I7" s="162" t="s">
        <v>96</v>
      </c>
      <c r="J7" s="298"/>
      <c r="K7" s="160"/>
      <c r="L7" s="163"/>
      <c r="M7" s="163"/>
      <c r="N7" s="163"/>
      <c r="O7" s="163"/>
      <c r="P7" s="163"/>
      <c r="Q7" s="163"/>
      <c r="R7" s="163"/>
      <c r="S7" s="59"/>
      <c r="T7" s="59"/>
      <c r="U7" s="59"/>
      <c r="V7" s="59"/>
      <c r="W7" s="59"/>
    </row>
    <row r="8" spans="1:23" s="27" customFormat="1" ht="15.75">
      <c r="A8" s="127" t="s">
        <v>89</v>
      </c>
      <c r="B8" s="164">
        <f t="shared" ref="B8:B21" si="0">SUM(C8:I8)</f>
        <v>155205.44329252178</v>
      </c>
      <c r="C8" s="164">
        <f t="shared" ref="C8:I8" si="1">SUM(C9:C21)</f>
        <v>126385.79982430195</v>
      </c>
      <c r="D8" s="164">
        <f t="shared" si="1"/>
        <v>28082.962978200005</v>
      </c>
      <c r="E8" s="164">
        <f t="shared" si="1"/>
        <v>223.89013175083414</v>
      </c>
      <c r="F8" s="164">
        <f t="shared" si="1"/>
        <v>7.9840797337244336</v>
      </c>
      <c r="G8" s="164">
        <f t="shared" si="1"/>
        <v>2.5645969534444202</v>
      </c>
      <c r="H8" s="164">
        <f t="shared" si="1"/>
        <v>47.935460720289143</v>
      </c>
      <c r="I8" s="164">
        <f t="shared" si="1"/>
        <v>454.30622086149032</v>
      </c>
      <c r="J8" s="303" t="s">
        <v>82</v>
      </c>
      <c r="K8" s="160"/>
      <c r="L8" s="160"/>
      <c r="M8" s="160"/>
      <c r="N8" s="160"/>
      <c r="O8" s="160"/>
      <c r="P8" s="160"/>
      <c r="Q8" s="160"/>
      <c r="R8" s="160"/>
      <c r="S8" s="23"/>
      <c r="T8" s="23"/>
      <c r="U8" s="23"/>
      <c r="V8" s="23"/>
      <c r="W8" s="23"/>
    </row>
    <row r="9" spans="1:23" s="27" customFormat="1" ht="15.75" hidden="1">
      <c r="A9" s="127" t="s">
        <v>36</v>
      </c>
      <c r="B9" s="164">
        <f t="shared" si="0"/>
        <v>0</v>
      </c>
      <c r="C9" s="165"/>
      <c r="D9" s="165"/>
      <c r="E9" s="165"/>
      <c r="F9" s="293"/>
      <c r="G9" s="293"/>
      <c r="H9" s="293"/>
      <c r="I9" s="165"/>
      <c r="J9" s="296" t="s">
        <v>179</v>
      </c>
      <c r="K9" s="160"/>
      <c r="L9" s="160"/>
      <c r="M9" s="160"/>
      <c r="N9" s="160"/>
      <c r="O9" s="160"/>
      <c r="P9" s="160"/>
      <c r="Q9" s="160"/>
      <c r="R9" s="160"/>
      <c r="S9" s="23"/>
      <c r="T9" s="23"/>
      <c r="U9" s="23"/>
      <c r="V9" s="23"/>
      <c r="W9" s="23"/>
    </row>
    <row r="10" spans="1:23" s="27" customFormat="1" ht="17.25">
      <c r="A10" s="166" t="s">
        <v>105</v>
      </c>
      <c r="B10" s="164">
        <f t="shared" si="0"/>
        <v>16852.3688050378</v>
      </c>
      <c r="C10" s="167">
        <v>12479.450827016086</v>
      </c>
      <c r="D10" s="167">
        <v>4127.3913460500007</v>
      </c>
      <c r="E10" s="167">
        <v>77.945303365524637</v>
      </c>
      <c r="F10" s="167">
        <v>0.46337191057746363</v>
      </c>
      <c r="G10" s="167">
        <v>1.665716018415719E-2</v>
      </c>
      <c r="H10" s="167">
        <v>2.9031764484967568</v>
      </c>
      <c r="I10" s="167">
        <v>164.19812308693136</v>
      </c>
      <c r="J10" s="304" t="s">
        <v>126</v>
      </c>
      <c r="K10" s="160"/>
      <c r="L10" s="160"/>
      <c r="M10" s="168"/>
      <c r="N10" s="168"/>
      <c r="O10" s="168"/>
      <c r="P10" s="168"/>
      <c r="Q10" s="168"/>
      <c r="R10" s="168"/>
      <c r="S10" s="23"/>
      <c r="T10" s="23"/>
      <c r="U10" s="23"/>
      <c r="V10" s="23"/>
      <c r="W10" s="23"/>
    </row>
    <row r="11" spans="1:23" s="27" customFormat="1" ht="17.25">
      <c r="A11" s="166" t="s">
        <v>106</v>
      </c>
      <c r="B11" s="164">
        <f t="shared" si="0"/>
        <v>15063.766733315781</v>
      </c>
      <c r="C11" s="167">
        <v>11711.946731504555</v>
      </c>
      <c r="D11" s="167">
        <v>3216.019868549999</v>
      </c>
      <c r="E11" s="167">
        <v>22.938423860873915</v>
      </c>
      <c r="F11" s="167">
        <v>0.47245763431427668</v>
      </c>
      <c r="G11" s="167">
        <v>0</v>
      </c>
      <c r="H11" s="167">
        <v>0.4997148055247157</v>
      </c>
      <c r="I11" s="167">
        <v>111.88953696051227</v>
      </c>
      <c r="J11" s="304" t="s">
        <v>127</v>
      </c>
      <c r="K11" s="160"/>
      <c r="L11" s="160"/>
      <c r="M11" s="168"/>
      <c r="N11" s="168"/>
      <c r="O11" s="168"/>
      <c r="P11" s="168"/>
      <c r="Q11" s="168"/>
      <c r="R11" s="168"/>
      <c r="S11" s="23"/>
      <c r="T11" s="23"/>
      <c r="U11" s="23"/>
      <c r="V11" s="23"/>
      <c r="W11" s="23"/>
    </row>
    <row r="12" spans="1:23" s="27" customFormat="1" ht="17.25">
      <c r="A12" s="166" t="s">
        <v>107</v>
      </c>
      <c r="B12" s="164">
        <f t="shared" si="0"/>
        <v>14646.503597259465</v>
      </c>
      <c r="C12" s="167">
        <v>11945.338228567414</v>
      </c>
      <c r="D12" s="167">
        <v>2625.8725817999989</v>
      </c>
      <c r="E12" s="167">
        <v>44.295962077288173</v>
      </c>
      <c r="F12" s="167">
        <v>0.64508638531372386</v>
      </c>
      <c r="G12" s="167">
        <v>0</v>
      </c>
      <c r="H12" s="167">
        <v>0.30285745789376711</v>
      </c>
      <c r="I12" s="167">
        <v>30.048880971557988</v>
      </c>
      <c r="J12" s="304" t="s">
        <v>128</v>
      </c>
      <c r="K12" s="160"/>
      <c r="L12" s="160"/>
      <c r="M12" s="168"/>
      <c r="N12" s="168"/>
      <c r="O12" s="168"/>
      <c r="P12" s="168"/>
      <c r="Q12" s="168"/>
      <c r="R12" s="168"/>
      <c r="S12" s="23"/>
      <c r="T12" s="23"/>
      <c r="U12" s="23"/>
      <c r="V12" s="23"/>
      <c r="W12" s="23"/>
    </row>
    <row r="13" spans="1:23" s="27" customFormat="1" ht="17.25">
      <c r="A13" s="166" t="s">
        <v>108</v>
      </c>
      <c r="B13" s="164">
        <f t="shared" si="0"/>
        <v>16711.768607973056</v>
      </c>
      <c r="C13" s="167">
        <v>15663.997284483648</v>
      </c>
      <c r="D13" s="167">
        <v>999.01407420000044</v>
      </c>
      <c r="E13" s="167">
        <v>5.3530055682723336</v>
      </c>
      <c r="F13" s="167">
        <v>0.69051500399778898</v>
      </c>
      <c r="G13" s="167">
        <v>0.53212055351934884</v>
      </c>
      <c r="H13" s="167">
        <v>7.2731218513188161</v>
      </c>
      <c r="I13" s="167">
        <v>34.908486312302692</v>
      </c>
      <c r="J13" s="304" t="s">
        <v>129</v>
      </c>
      <c r="K13" s="168"/>
      <c r="L13" s="160"/>
      <c r="M13" s="168"/>
      <c r="N13" s="168"/>
      <c r="O13" s="168"/>
      <c r="P13" s="168"/>
      <c r="Q13" s="168"/>
      <c r="R13" s="168"/>
      <c r="S13" s="23"/>
      <c r="T13" s="23"/>
      <c r="U13" s="23"/>
      <c r="V13" s="23"/>
      <c r="W13" s="23"/>
    </row>
    <row r="14" spans="1:23" s="27" customFormat="1" ht="17.25">
      <c r="A14" s="166" t="s">
        <v>109</v>
      </c>
      <c r="B14" s="164">
        <f t="shared" si="0"/>
        <v>7052.3109054440984</v>
      </c>
      <c r="C14" s="167">
        <v>6279.98620881647</v>
      </c>
      <c r="D14" s="167">
        <v>747.89382150000029</v>
      </c>
      <c r="E14" s="167">
        <v>14.040471747955042</v>
      </c>
      <c r="F14" s="167">
        <v>0.4134004300249921</v>
      </c>
      <c r="G14" s="167">
        <v>0</v>
      </c>
      <c r="H14" s="167">
        <v>1.1993155332593177</v>
      </c>
      <c r="I14" s="167">
        <v>8.7776874163892629</v>
      </c>
      <c r="J14" s="304" t="s">
        <v>130</v>
      </c>
      <c r="K14" s="168"/>
      <c r="L14" s="160"/>
      <c r="M14" s="168"/>
      <c r="N14" s="168"/>
      <c r="O14" s="168"/>
      <c r="P14" s="168"/>
      <c r="Q14" s="168"/>
      <c r="R14" s="168"/>
      <c r="S14" s="23"/>
      <c r="T14" s="23"/>
      <c r="U14" s="23"/>
      <c r="V14" s="23"/>
      <c r="W14" s="23"/>
    </row>
    <row r="15" spans="1:23" s="27" customFormat="1" ht="17.25">
      <c r="A15" s="166" t="s">
        <v>110</v>
      </c>
      <c r="B15" s="164">
        <f t="shared" si="0"/>
        <v>10445.256415566158</v>
      </c>
      <c r="C15" s="167">
        <v>8416.6910180185423</v>
      </c>
      <c r="D15" s="167">
        <v>1996.5344508000012</v>
      </c>
      <c r="E15" s="167">
        <v>16.163502527790349</v>
      </c>
      <c r="F15" s="167">
        <v>0.84497230752361019</v>
      </c>
      <c r="G15" s="167">
        <v>0</v>
      </c>
      <c r="H15" s="167">
        <v>0.30285745789376711</v>
      </c>
      <c r="I15" s="167">
        <v>14.719614454408921</v>
      </c>
      <c r="J15" s="304" t="s">
        <v>131</v>
      </c>
      <c r="K15" s="168"/>
      <c r="L15" s="160"/>
      <c r="M15" s="168"/>
      <c r="N15" s="168"/>
      <c r="O15" s="168"/>
      <c r="P15" s="168"/>
      <c r="Q15" s="168"/>
      <c r="R15" s="168"/>
      <c r="S15" s="23"/>
      <c r="T15" s="23"/>
      <c r="U15" s="23"/>
      <c r="V15" s="23"/>
      <c r="W15" s="23"/>
    </row>
    <row r="16" spans="1:23" s="2" customFormat="1" ht="17.25">
      <c r="A16" s="166" t="s">
        <v>111</v>
      </c>
      <c r="B16" s="164">
        <f t="shared" si="0"/>
        <v>4262.7563245069623</v>
      </c>
      <c r="C16" s="167">
        <v>3248.8156568927079</v>
      </c>
      <c r="D16" s="167">
        <v>998.75151810000011</v>
      </c>
      <c r="E16" s="167">
        <v>1.9973449348093941</v>
      </c>
      <c r="F16" s="167">
        <v>0.89433807316029434</v>
      </c>
      <c r="G16" s="167">
        <v>0</v>
      </c>
      <c r="H16" s="167">
        <v>0.11054297213122501</v>
      </c>
      <c r="I16" s="167">
        <v>12.186923534153609</v>
      </c>
      <c r="J16" s="304" t="s">
        <v>132</v>
      </c>
      <c r="K16" s="168"/>
      <c r="L16" s="160"/>
      <c r="M16" s="168"/>
      <c r="N16" s="168"/>
      <c r="O16" s="168"/>
      <c r="P16" s="168"/>
      <c r="Q16" s="168"/>
      <c r="R16" s="168"/>
      <c r="S16" s="23"/>
      <c r="T16" s="23"/>
      <c r="U16" s="23"/>
      <c r="V16" s="23"/>
      <c r="W16" s="23"/>
    </row>
    <row r="17" spans="1:18" s="2" customFormat="1" ht="17.25">
      <c r="A17" s="166" t="s">
        <v>112</v>
      </c>
      <c r="B17" s="164">
        <f t="shared" si="0"/>
        <v>8223.2280173417294</v>
      </c>
      <c r="C17" s="167">
        <v>6588.2758392180122</v>
      </c>
      <c r="D17" s="167">
        <v>1600.3073898000007</v>
      </c>
      <c r="E17" s="167">
        <v>1.5339730242319303</v>
      </c>
      <c r="F17" s="167">
        <v>0.65159782065843985</v>
      </c>
      <c r="G17" s="167">
        <v>1.2735156104432905</v>
      </c>
      <c r="H17" s="167">
        <v>9.7959244755738943</v>
      </c>
      <c r="I17" s="167">
        <v>21.389777392807034</v>
      </c>
      <c r="J17" s="304" t="s">
        <v>133</v>
      </c>
      <c r="K17" s="168"/>
      <c r="L17" s="160"/>
      <c r="M17" s="168"/>
      <c r="N17" s="168"/>
      <c r="O17" s="168"/>
      <c r="P17" s="168"/>
      <c r="Q17" s="168"/>
      <c r="R17" s="168"/>
    </row>
    <row r="18" spans="1:18" s="2" customFormat="1" ht="17.25">
      <c r="A18" s="166" t="s">
        <v>113</v>
      </c>
      <c r="B18" s="164">
        <f t="shared" si="0"/>
        <v>17803.934280192399</v>
      </c>
      <c r="C18" s="167">
        <v>15571.159389626617</v>
      </c>
      <c r="D18" s="167">
        <v>2195.39104425</v>
      </c>
      <c r="E18" s="167">
        <v>11.006657734995809</v>
      </c>
      <c r="F18" s="167">
        <v>1.2750298977327594</v>
      </c>
      <c r="G18" s="167">
        <v>2.2714309342032533E-2</v>
      </c>
      <c r="H18" s="167">
        <v>9.1417523665233595</v>
      </c>
      <c r="I18" s="167">
        <v>15.93769200718476</v>
      </c>
      <c r="J18" s="304" t="s">
        <v>134</v>
      </c>
      <c r="K18" s="168"/>
      <c r="L18" s="160"/>
      <c r="M18" s="168"/>
      <c r="N18" s="168"/>
      <c r="O18" s="168"/>
      <c r="P18" s="168"/>
      <c r="Q18" s="168"/>
      <c r="R18" s="168"/>
    </row>
    <row r="19" spans="1:18" s="2" customFormat="1" ht="17.25">
      <c r="A19" s="166" t="s">
        <v>114</v>
      </c>
      <c r="B19" s="164">
        <f t="shared" si="0"/>
        <v>14038.270668715913</v>
      </c>
      <c r="C19" s="167">
        <v>11515.346085854937</v>
      </c>
      <c r="D19" s="167">
        <v>2494.8360224999997</v>
      </c>
      <c r="E19" s="167">
        <v>4.5443761556959759</v>
      </c>
      <c r="F19" s="167">
        <v>0.69445215095040802</v>
      </c>
      <c r="G19" s="167">
        <v>0.33314320368314376</v>
      </c>
      <c r="H19" s="167">
        <v>3.5871345885311459</v>
      </c>
      <c r="I19" s="167">
        <v>18.929454262115446</v>
      </c>
      <c r="J19" s="304" t="s">
        <v>135</v>
      </c>
      <c r="K19" s="168"/>
      <c r="L19" s="160"/>
      <c r="M19" s="168"/>
      <c r="N19" s="168"/>
      <c r="O19" s="168"/>
      <c r="P19" s="168"/>
      <c r="Q19" s="168"/>
      <c r="R19" s="168"/>
    </row>
    <row r="20" spans="1:18" s="2" customFormat="1" ht="17.25">
      <c r="A20" s="166" t="s">
        <v>115</v>
      </c>
      <c r="B20" s="164">
        <f t="shared" si="0"/>
        <v>16877.464501530427</v>
      </c>
      <c r="C20" s="167">
        <v>13186.783066507374</v>
      </c>
      <c r="D20" s="167">
        <v>3661.7572606499989</v>
      </c>
      <c r="E20" s="167">
        <v>11.788726548514886</v>
      </c>
      <c r="F20" s="167">
        <v>0.32102890536739315</v>
      </c>
      <c r="G20" s="167">
        <v>0.30618888993059856</v>
      </c>
      <c r="H20" s="167">
        <v>1.4310014885480498</v>
      </c>
      <c r="I20" s="167">
        <v>15.077228540689878</v>
      </c>
      <c r="J20" s="304" t="s">
        <v>136</v>
      </c>
      <c r="K20" s="168"/>
      <c r="L20" s="160"/>
      <c r="M20" s="168"/>
      <c r="N20" s="168"/>
      <c r="O20" s="168"/>
      <c r="P20" s="168"/>
      <c r="Q20" s="168"/>
      <c r="R20" s="168"/>
    </row>
    <row r="21" spans="1:18" s="2" customFormat="1" ht="17.25">
      <c r="A21" s="169" t="s">
        <v>116</v>
      </c>
      <c r="B21" s="170">
        <f t="shared" si="0"/>
        <v>13227.81443563796</v>
      </c>
      <c r="C21" s="171">
        <v>9778.0094877956017</v>
      </c>
      <c r="D21" s="171">
        <v>3419.1936000000005</v>
      </c>
      <c r="E21" s="171">
        <v>12.282384204881723</v>
      </c>
      <c r="F21" s="171">
        <v>0.61782921410328484</v>
      </c>
      <c r="G21" s="171">
        <v>8.0257226341848287E-2</v>
      </c>
      <c r="H21" s="171">
        <v>11.388061274594325</v>
      </c>
      <c r="I21" s="171">
        <v>6.2428159224371162</v>
      </c>
      <c r="J21" s="305" t="s">
        <v>137</v>
      </c>
      <c r="K21" s="168"/>
      <c r="L21" s="160"/>
      <c r="M21" s="168"/>
      <c r="N21" s="168"/>
      <c r="O21" s="168"/>
      <c r="P21" s="168"/>
      <c r="Q21" s="168"/>
      <c r="R21" s="168"/>
    </row>
    <row r="22" spans="1:18" s="2" customFormat="1" ht="17.25">
      <c r="A22" s="24" t="s">
        <v>183</v>
      </c>
      <c r="B22" s="172"/>
      <c r="C22" s="172"/>
      <c r="D22" s="172"/>
      <c r="E22" s="172"/>
      <c r="F22" s="172"/>
      <c r="G22" s="172"/>
      <c r="H22" s="172"/>
      <c r="J22" s="20" t="s">
        <v>177</v>
      </c>
      <c r="K22" s="168"/>
      <c r="L22" s="168"/>
      <c r="M22" s="168"/>
      <c r="N22" s="168"/>
      <c r="O22" s="168"/>
      <c r="P22" s="168"/>
      <c r="Q22" s="168"/>
      <c r="R22" s="168"/>
    </row>
    <row r="23" spans="1:18" s="2" customFormat="1" ht="15.75">
      <c r="A23" s="24"/>
      <c r="B23" s="172"/>
      <c r="C23" s="172"/>
      <c r="D23" s="172"/>
      <c r="E23" s="172"/>
      <c r="F23" s="172"/>
      <c r="G23" s="172"/>
      <c r="H23" s="172"/>
      <c r="J23" s="173"/>
      <c r="K23" s="168"/>
      <c r="L23" s="168"/>
      <c r="M23" s="168"/>
      <c r="N23" s="168"/>
      <c r="O23" s="168"/>
      <c r="P23" s="168"/>
      <c r="Q23" s="168"/>
      <c r="R23" s="168"/>
    </row>
    <row r="24" spans="1:18" s="2" customFormat="1" ht="15.75">
      <c r="A24" s="24"/>
      <c r="B24" s="172"/>
      <c r="C24" s="172"/>
      <c r="D24" s="172"/>
      <c r="E24" s="172"/>
      <c r="F24" s="172"/>
      <c r="G24" s="172"/>
      <c r="H24" s="172"/>
      <c r="J24" s="173"/>
      <c r="K24" s="168"/>
      <c r="L24" s="168"/>
      <c r="M24" s="168"/>
      <c r="N24" s="168"/>
      <c r="O24" s="168"/>
      <c r="P24" s="168"/>
      <c r="Q24" s="168"/>
      <c r="R24" s="168"/>
    </row>
    <row r="25" spans="1:18" s="2" customFormat="1" ht="15.75">
      <c r="A25" s="24"/>
      <c r="B25" s="172"/>
      <c r="C25" s="172"/>
      <c r="D25" s="172"/>
      <c r="E25" s="172"/>
      <c r="F25" s="172"/>
      <c r="G25" s="172"/>
      <c r="H25" s="172"/>
      <c r="I25" s="172"/>
      <c r="J25" s="173"/>
      <c r="K25" s="168"/>
      <c r="L25" s="168"/>
      <c r="M25" s="168"/>
      <c r="N25" s="168"/>
      <c r="O25" s="168"/>
      <c r="P25" s="168"/>
      <c r="Q25" s="168"/>
      <c r="R25" s="168"/>
    </row>
    <row r="26" spans="1:18" ht="15">
      <c r="J26" s="292"/>
    </row>
  </sheetData>
  <mergeCells count="7">
    <mergeCell ref="A1:J1"/>
    <mergeCell ref="A2:J2"/>
    <mergeCell ref="A3:J3"/>
    <mergeCell ref="A4:J4"/>
    <mergeCell ref="C5:F5"/>
    <mergeCell ref="G5:I5"/>
    <mergeCell ref="A5:A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51"/>
  <sheetViews>
    <sheetView topLeftCell="A25" zoomScale="112" zoomScaleNormal="112" workbookViewId="0">
      <selection activeCell="R41" sqref="R41"/>
    </sheetView>
  </sheetViews>
  <sheetFormatPr defaultColWidth="8.85546875" defaultRowHeight="12.75"/>
  <cols>
    <col min="1" max="1" width="24.7109375" style="14" customWidth="1"/>
    <col min="2" max="2" width="0" style="14" hidden="1" customWidth="1"/>
    <col min="3" max="6" width="0" style="203" hidden="1" customWidth="1"/>
    <col min="7" max="7" width="12.7109375" style="203" hidden="1" customWidth="1"/>
    <col min="8" max="8" width="13" style="203" hidden="1" customWidth="1"/>
    <col min="9" max="9" width="13.28515625" style="203" hidden="1" customWidth="1"/>
    <col min="10" max="10" width="13" style="203" hidden="1" customWidth="1"/>
    <col min="11" max="18" width="12.7109375" style="203" customWidth="1"/>
    <col min="19" max="19" width="14.42578125" style="14" customWidth="1"/>
    <col min="20" max="20" width="12.7109375" style="14" customWidth="1"/>
    <col min="21" max="23" width="8.85546875" style="14"/>
    <col min="24" max="24" width="22.28515625" style="14" bestFit="1" customWidth="1"/>
    <col min="25" max="16384" width="8.85546875" style="14"/>
  </cols>
  <sheetData>
    <row r="1" spans="1:38" s="26" customFormat="1" ht="18.75">
      <c r="A1" s="389" t="s">
        <v>204</v>
      </c>
      <c r="B1" s="389"/>
      <c r="C1" s="389"/>
      <c r="D1" s="389"/>
      <c r="E1" s="389"/>
      <c r="F1" s="389"/>
      <c r="G1" s="389"/>
      <c r="H1" s="389"/>
      <c r="I1" s="389"/>
      <c r="J1" s="389"/>
      <c r="K1" s="389"/>
      <c r="L1" s="389"/>
      <c r="M1" s="389"/>
      <c r="N1" s="389"/>
      <c r="O1" s="389"/>
      <c r="P1" s="389"/>
      <c r="Q1" s="389"/>
      <c r="R1" s="389"/>
      <c r="S1" s="389"/>
      <c r="T1" s="389"/>
      <c r="U1" s="1"/>
      <c r="V1" s="1"/>
      <c r="W1" s="1"/>
      <c r="X1" s="1"/>
      <c r="Y1" s="1"/>
      <c r="Z1" s="1"/>
      <c r="AA1" s="1"/>
      <c r="AB1" s="1"/>
      <c r="AC1" s="1"/>
      <c r="AD1" s="1"/>
      <c r="AE1" s="1"/>
      <c r="AF1" s="1"/>
      <c r="AG1" s="1"/>
      <c r="AH1" s="1"/>
      <c r="AI1" s="1"/>
      <c r="AJ1" s="1"/>
      <c r="AK1" s="1"/>
      <c r="AL1" s="1"/>
    </row>
    <row r="2" spans="1:38" s="174" customFormat="1" ht="15.75">
      <c r="A2" s="390" t="s">
        <v>203</v>
      </c>
      <c r="B2" s="390"/>
      <c r="C2" s="390"/>
      <c r="D2" s="390"/>
      <c r="E2" s="390"/>
      <c r="F2" s="390"/>
      <c r="G2" s="390"/>
      <c r="H2" s="390"/>
      <c r="I2" s="390"/>
      <c r="J2" s="390"/>
      <c r="K2" s="390"/>
      <c r="L2" s="390"/>
      <c r="M2" s="390"/>
      <c r="N2" s="390"/>
      <c r="O2" s="390"/>
      <c r="P2" s="390"/>
      <c r="Q2" s="390"/>
      <c r="R2" s="390"/>
      <c r="S2" s="390"/>
      <c r="T2" s="390"/>
      <c r="U2" s="163"/>
      <c r="V2" s="163"/>
      <c r="W2" s="163"/>
      <c r="X2" s="163"/>
      <c r="Y2" s="163"/>
      <c r="Z2" s="163"/>
      <c r="AA2" s="163"/>
      <c r="AB2" s="163"/>
      <c r="AC2" s="163"/>
      <c r="AD2" s="163"/>
      <c r="AE2" s="163"/>
      <c r="AF2" s="163"/>
      <c r="AG2" s="163"/>
      <c r="AH2" s="163"/>
      <c r="AI2" s="163"/>
      <c r="AJ2" s="163"/>
      <c r="AK2" s="163"/>
      <c r="AL2" s="163"/>
    </row>
    <row r="3" spans="1:38" s="27" customFormat="1" ht="15.75">
      <c r="A3" s="401" t="s">
        <v>77</v>
      </c>
      <c r="B3" s="401"/>
      <c r="C3" s="401"/>
      <c r="D3" s="401"/>
      <c r="E3" s="401"/>
      <c r="F3" s="401"/>
      <c r="G3" s="401"/>
      <c r="H3" s="401"/>
      <c r="I3" s="401"/>
      <c r="J3" s="401"/>
      <c r="K3" s="401"/>
      <c r="L3" s="401"/>
      <c r="M3" s="401"/>
      <c r="N3" s="401"/>
      <c r="O3" s="401"/>
      <c r="P3" s="401"/>
      <c r="Q3" s="401"/>
      <c r="R3" s="401"/>
      <c r="S3" s="401"/>
      <c r="T3" s="401"/>
      <c r="U3" s="23"/>
      <c r="V3" s="23"/>
      <c r="W3" s="23"/>
      <c r="X3" s="23"/>
      <c r="Y3" s="23"/>
      <c r="Z3" s="23"/>
      <c r="AA3" s="23"/>
      <c r="AB3" s="23"/>
      <c r="AC3" s="23"/>
      <c r="AD3" s="23"/>
      <c r="AE3" s="23"/>
      <c r="AF3" s="23"/>
      <c r="AG3" s="23"/>
      <c r="AH3" s="23"/>
      <c r="AI3" s="23"/>
      <c r="AJ3" s="23"/>
      <c r="AK3" s="23"/>
      <c r="AL3" s="23"/>
    </row>
    <row r="4" spans="1:38" s="60" customFormat="1" ht="12.95" customHeight="1">
      <c r="A4" s="402" t="s">
        <v>98</v>
      </c>
      <c r="B4" s="402"/>
      <c r="C4" s="402"/>
      <c r="D4" s="402"/>
      <c r="E4" s="402"/>
      <c r="F4" s="402"/>
      <c r="G4" s="402"/>
      <c r="H4" s="402"/>
      <c r="I4" s="402"/>
      <c r="J4" s="402"/>
      <c r="K4" s="402"/>
      <c r="L4" s="402"/>
      <c r="M4" s="402"/>
      <c r="N4" s="402"/>
      <c r="O4" s="402"/>
      <c r="P4" s="402"/>
      <c r="Q4" s="402"/>
      <c r="R4" s="402"/>
      <c r="S4" s="402"/>
      <c r="T4" s="402"/>
      <c r="U4" s="59"/>
      <c r="V4" s="59"/>
      <c r="W4" s="59"/>
      <c r="X4" s="59"/>
      <c r="Y4" s="59"/>
      <c r="Z4" s="59"/>
      <c r="AA4" s="59"/>
      <c r="AB4" s="59"/>
      <c r="AC4" s="59"/>
      <c r="AD4" s="59"/>
      <c r="AE4" s="59"/>
      <c r="AF4" s="59"/>
      <c r="AG4" s="59"/>
      <c r="AH4" s="59"/>
      <c r="AI4" s="59"/>
      <c r="AJ4" s="59"/>
      <c r="AK4" s="59"/>
      <c r="AL4" s="59"/>
    </row>
    <row r="5" spans="1:38" s="26" customFormat="1">
      <c r="A5" s="175" t="s">
        <v>138</v>
      </c>
      <c r="B5" s="176">
        <v>2001</v>
      </c>
      <c r="C5" s="177">
        <v>2005</v>
      </c>
      <c r="D5" s="177">
        <v>2006</v>
      </c>
      <c r="E5" s="177">
        <v>2007</v>
      </c>
      <c r="F5" s="177">
        <v>2008</v>
      </c>
      <c r="G5" s="177">
        <v>2009</v>
      </c>
      <c r="H5" s="177">
        <v>2010</v>
      </c>
      <c r="I5" s="177">
        <v>2011</v>
      </c>
      <c r="J5" s="177">
        <v>2012</v>
      </c>
      <c r="K5" s="177">
        <v>2013</v>
      </c>
      <c r="L5" s="177">
        <v>2014</v>
      </c>
      <c r="M5" s="177">
        <v>2015</v>
      </c>
      <c r="N5" s="177">
        <v>2016</v>
      </c>
      <c r="O5" s="177">
        <v>2017</v>
      </c>
      <c r="P5" s="177">
        <v>2018</v>
      </c>
      <c r="Q5" s="177">
        <v>2019</v>
      </c>
      <c r="R5" s="177">
        <v>2020</v>
      </c>
      <c r="S5" s="177">
        <v>2021</v>
      </c>
      <c r="T5" s="177">
        <v>2022</v>
      </c>
      <c r="U5" s="1"/>
      <c r="V5" s="1"/>
      <c r="W5" s="1"/>
      <c r="X5" s="1"/>
      <c r="Y5" s="1"/>
      <c r="Z5" s="1"/>
      <c r="AA5" s="1"/>
      <c r="AB5" s="1"/>
      <c r="AC5" s="1"/>
      <c r="AD5" s="1"/>
      <c r="AE5" s="1"/>
      <c r="AF5" s="1"/>
      <c r="AG5" s="1"/>
      <c r="AH5" s="1"/>
      <c r="AI5" s="1"/>
      <c r="AJ5" s="1"/>
      <c r="AK5" s="1"/>
      <c r="AL5" s="1"/>
    </row>
    <row r="6" spans="1:38" s="27" customFormat="1">
      <c r="A6" s="15" t="s">
        <v>139</v>
      </c>
      <c r="B6" s="178">
        <v>127183.61479999998</v>
      </c>
      <c r="C6" s="179" t="e">
        <f t="shared" ref="C6:I6" si="0">SUM(C7:C12)</f>
        <v>#REF!</v>
      </c>
      <c r="D6" s="179" t="e">
        <f t="shared" si="0"/>
        <v>#REF!</v>
      </c>
      <c r="E6" s="179" t="e">
        <f t="shared" si="0"/>
        <v>#REF!</v>
      </c>
      <c r="F6" s="179" t="e">
        <f t="shared" si="0"/>
        <v>#REF!</v>
      </c>
      <c r="G6" s="179" t="e">
        <f t="shared" si="0"/>
        <v>#REF!</v>
      </c>
      <c r="H6" s="179" t="e">
        <f t="shared" si="0"/>
        <v>#REF!</v>
      </c>
      <c r="I6" s="179" t="e">
        <f t="shared" si="0"/>
        <v>#REF!</v>
      </c>
      <c r="J6" s="180" t="e">
        <f t="shared" ref="J6:P6" si="1">SUM(J7:J12)</f>
        <v>#REF!</v>
      </c>
      <c r="K6" s="179">
        <f>SUM(K7:K12)</f>
        <v>129843.14697257294</v>
      </c>
      <c r="L6" s="179">
        <f t="shared" si="1"/>
        <v>128683.22700000007</v>
      </c>
      <c r="M6" s="179">
        <f t="shared" si="1"/>
        <v>127351.81848143297</v>
      </c>
      <c r="N6" s="179">
        <f t="shared" si="1"/>
        <v>129190.99510655231</v>
      </c>
      <c r="O6" s="179">
        <f t="shared" si="1"/>
        <v>143159.96433162465</v>
      </c>
      <c r="P6" s="179">
        <f t="shared" si="1"/>
        <v>151024.32375223361</v>
      </c>
      <c r="Q6" s="179">
        <f>SUM(Q7:Q12)</f>
        <v>135068.92557018774</v>
      </c>
      <c r="R6" s="179">
        <f>SUM(R7:R12)</f>
        <v>148582.96918261508</v>
      </c>
      <c r="S6" s="179">
        <f>SUM(S7:S12)</f>
        <v>144992.65539280474</v>
      </c>
      <c r="T6" s="179">
        <f>SUM(T7:T12)</f>
        <v>155205.21614942857</v>
      </c>
      <c r="U6" s="23"/>
      <c r="V6" s="23"/>
      <c r="W6" s="23"/>
      <c r="X6" s="23"/>
      <c r="Y6" s="23"/>
      <c r="Z6" s="23"/>
      <c r="AA6" s="23"/>
      <c r="AB6" s="23"/>
      <c r="AC6" s="23"/>
      <c r="AD6" s="23"/>
      <c r="AE6" s="23"/>
      <c r="AF6" s="23"/>
      <c r="AG6" s="23"/>
      <c r="AH6" s="23"/>
      <c r="AI6" s="23"/>
      <c r="AJ6" s="23"/>
      <c r="AK6" s="23"/>
      <c r="AL6" s="23"/>
    </row>
    <row r="7" spans="1:38" s="27" customFormat="1">
      <c r="A7" s="15" t="s">
        <v>123</v>
      </c>
      <c r="B7" s="178">
        <v>88043.980999999985</v>
      </c>
      <c r="C7" s="180" t="e">
        <f>C14+#REF!+#REF!+#REF!+C28+#REF!+#REF!</f>
        <v>#REF!</v>
      </c>
      <c r="D7" s="180" t="e">
        <f>D14+#REF!+#REF!+#REF!+D28+V28+#REF!</f>
        <v>#REF!</v>
      </c>
      <c r="E7" s="180" t="e">
        <f>E14+#REF!+#REF!+#REF!+E28+W28+#REF!</f>
        <v>#REF!</v>
      </c>
      <c r="F7" s="180" t="e">
        <f>F14+#REF!+#REF!+#REF!+F28+X28+#REF!</f>
        <v>#REF!</v>
      </c>
      <c r="G7" s="180" t="e">
        <f>G14+#REF!+#REF!+#REF!+G28+Y28+#REF!</f>
        <v>#REF!</v>
      </c>
      <c r="H7" s="180" t="e">
        <f>H14+#REF!+#REF!+#REF!+H28+Z28+#REF!</f>
        <v>#REF!</v>
      </c>
      <c r="I7" s="180" t="e">
        <f>I14+#REF!+#REF!+#REF!+I28+AA28+#REF!</f>
        <v>#REF!</v>
      </c>
      <c r="J7" s="180" t="e">
        <f>J14+#REF!+#REF!+#REF!+J28+AB28+#REF!</f>
        <v>#REF!</v>
      </c>
      <c r="K7" s="180">
        <f t="shared" ref="K7:P12" si="2">K14+K21+K28</f>
        <v>74421.630037020906</v>
      </c>
      <c r="L7" s="180">
        <f t="shared" si="2"/>
        <v>68521.958485088442</v>
      </c>
      <c r="M7" s="180">
        <f t="shared" si="2"/>
        <v>69244.324399131321</v>
      </c>
      <c r="N7" s="180">
        <f t="shared" si="2"/>
        <v>69589.480938961424</v>
      </c>
      <c r="O7" s="180">
        <f t="shared" si="2"/>
        <v>89683.148024090726</v>
      </c>
      <c r="P7" s="180">
        <f t="shared" si="2"/>
        <v>100099.48690598567</v>
      </c>
      <c r="Q7" s="180">
        <f t="shared" ref="Q7:R12" si="3">Q14+Q21+Q28</f>
        <v>88019.666239199301</v>
      </c>
      <c r="R7" s="180">
        <f t="shared" si="3"/>
        <v>103870.66972179353</v>
      </c>
      <c r="S7" s="180">
        <f t="shared" ref="S7:T7" si="4">S14+S21+S28</f>
        <v>118683.30116795225</v>
      </c>
      <c r="T7" s="180">
        <f t="shared" si="4"/>
        <v>126385.79982430226</v>
      </c>
      <c r="U7" s="181"/>
      <c r="V7" s="23"/>
      <c r="W7" s="23"/>
      <c r="X7" s="23"/>
      <c r="Y7" s="23"/>
      <c r="Z7" s="23"/>
      <c r="AA7" s="23"/>
      <c r="AB7" s="23"/>
      <c r="AC7" s="23"/>
      <c r="AD7" s="23"/>
      <c r="AE7" s="23"/>
      <c r="AF7" s="23"/>
      <c r="AG7" s="23"/>
      <c r="AH7" s="23"/>
      <c r="AI7" s="23"/>
      <c r="AJ7" s="23"/>
      <c r="AK7" s="23"/>
      <c r="AL7" s="23"/>
    </row>
    <row r="8" spans="1:38" s="27" customFormat="1">
      <c r="A8" s="15" t="s">
        <v>91</v>
      </c>
      <c r="B8" s="178">
        <v>15246.67</v>
      </c>
      <c r="C8" s="180" t="e">
        <f>C15+#REF!+#REF!+#REF!+C29+#REF!+#REF!</f>
        <v>#REF!</v>
      </c>
      <c r="D8" s="180" t="e">
        <f>D15+#REF!+#REF!+#REF!+D29+V29+#REF!</f>
        <v>#REF!</v>
      </c>
      <c r="E8" s="180" t="e">
        <f>E15+#REF!+#REF!+#REF!+E29+W29+#REF!</f>
        <v>#REF!</v>
      </c>
      <c r="F8" s="180" t="e">
        <f>F15+#REF!+#REF!+#REF!+F29+X29+#REF!</f>
        <v>#REF!</v>
      </c>
      <c r="G8" s="180" t="e">
        <f>G15+#REF!+#REF!+#REF!+G29+Y29+#REF!</f>
        <v>#REF!</v>
      </c>
      <c r="H8" s="180" t="e">
        <f>H15+#REF!+#REF!+#REF!+H29+Z29+#REF!</f>
        <v>#REF!</v>
      </c>
      <c r="I8" s="180" t="e">
        <f>I15+#REF!+#REF!+#REF!+I29+AA29+#REF!</f>
        <v>#REF!</v>
      </c>
      <c r="J8" s="180" t="e">
        <f>J15+#REF!+#REF!+#REF!+J29+AB29+#REF!</f>
        <v>#REF!</v>
      </c>
      <c r="K8" s="180">
        <f>K15+K22+K29</f>
        <v>45626.057995683717</v>
      </c>
      <c r="L8" s="180">
        <f t="shared" si="2"/>
        <v>49100.552219018806</v>
      </c>
      <c r="M8" s="180">
        <f t="shared" si="2"/>
        <v>51472.456475638181</v>
      </c>
      <c r="N8" s="180">
        <f t="shared" si="2"/>
        <v>53705.451966179055</v>
      </c>
      <c r="O8" s="180">
        <f t="shared" si="2"/>
        <v>49376.811349197844</v>
      </c>
      <c r="P8" s="180">
        <f t="shared" si="2"/>
        <v>47216.695506999946</v>
      </c>
      <c r="Q8" s="180">
        <f t="shared" si="3"/>
        <v>44423.897166028532</v>
      </c>
      <c r="R8" s="180">
        <f t="shared" si="3"/>
        <v>42704.576500856863</v>
      </c>
      <c r="S8" s="180">
        <f t="shared" ref="S8:T8" si="5">S15+S22+S29</f>
        <v>24547.862347577371</v>
      </c>
      <c r="T8" s="180">
        <f t="shared" si="5"/>
        <v>28082.962978199947</v>
      </c>
      <c r="U8" s="181"/>
      <c r="V8" s="23"/>
      <c r="W8" s="23"/>
      <c r="X8" s="23"/>
      <c r="Y8" s="23"/>
      <c r="Z8" s="23"/>
      <c r="AA8" s="23"/>
      <c r="AB8" s="23"/>
      <c r="AC8" s="23"/>
      <c r="AD8" s="23"/>
      <c r="AE8" s="23"/>
      <c r="AF8" s="23"/>
      <c r="AG8" s="23"/>
      <c r="AH8" s="23"/>
      <c r="AI8" s="23"/>
      <c r="AJ8" s="23"/>
      <c r="AK8" s="23"/>
      <c r="AL8" s="23"/>
    </row>
    <row r="9" spans="1:38" s="27" customFormat="1">
      <c r="A9" s="15" t="s">
        <v>16</v>
      </c>
      <c r="B9" s="178"/>
      <c r="C9" s="180"/>
      <c r="D9" s="180"/>
      <c r="E9" s="180"/>
      <c r="F9" s="180"/>
      <c r="G9" s="180" t="e">
        <f>G16+#REF!+#REF!+#REF!+G30+Y30+#REF!</f>
        <v>#REF!</v>
      </c>
      <c r="H9" s="180" t="e">
        <f>H16+#REF!+#REF!+#REF!+H30+Z30+#REF!</f>
        <v>#REF!</v>
      </c>
      <c r="I9" s="180" t="e">
        <f>I16+#REF!+#REF!+#REF!+I30+AA30+#REF!</f>
        <v>#REF!</v>
      </c>
      <c r="J9" s="180" t="e">
        <f>J16+#REF!+#REF!+#REF!+J30+AB30+#REF!</f>
        <v>#REF!</v>
      </c>
      <c r="K9" s="180">
        <f>K16+K23+K30</f>
        <v>1520.3581800000002</v>
      </c>
      <c r="L9" s="180">
        <f t="shared" si="2"/>
        <v>2334.0795325544514</v>
      </c>
      <c r="M9" s="180">
        <f t="shared" si="2"/>
        <v>1828.2678227461424</v>
      </c>
      <c r="N9" s="180">
        <f t="shared" si="2"/>
        <v>2480.0423404201283</v>
      </c>
      <c r="O9" s="180">
        <f t="shared" si="2"/>
        <v>1074.1737564163373</v>
      </c>
      <c r="P9" s="180">
        <f t="shared" si="2"/>
        <v>432.30529269740236</v>
      </c>
      <c r="Q9" s="180">
        <f t="shared" si="3"/>
        <v>395.98115232852712</v>
      </c>
      <c r="R9" s="180">
        <f t="shared" si="3"/>
        <v>212.68961995324838</v>
      </c>
      <c r="S9" s="180">
        <f t="shared" ref="S9:T9" si="6">S16+S23+S30</f>
        <v>224.22526847471417</v>
      </c>
      <c r="T9" s="180">
        <f t="shared" si="6"/>
        <v>223.89013175083426</v>
      </c>
      <c r="U9" s="181"/>
      <c r="V9" s="23"/>
      <c r="W9" s="23"/>
      <c r="X9" s="23"/>
      <c r="Y9" s="23"/>
      <c r="Z9" s="23"/>
      <c r="AA9" s="23"/>
      <c r="AB9" s="23"/>
      <c r="AC9" s="23"/>
      <c r="AD9" s="23"/>
      <c r="AE9" s="23"/>
      <c r="AF9" s="23"/>
      <c r="AG9" s="23"/>
      <c r="AH9" s="23"/>
      <c r="AI9" s="23"/>
      <c r="AJ9" s="23"/>
      <c r="AK9" s="23"/>
      <c r="AL9" s="23"/>
    </row>
    <row r="10" spans="1:38" s="27" customFormat="1">
      <c r="A10" s="182" t="s">
        <v>140</v>
      </c>
      <c r="B10" s="178"/>
      <c r="C10" s="180"/>
      <c r="D10" s="180"/>
      <c r="E10" s="180"/>
      <c r="F10" s="180"/>
      <c r="G10" s="180" t="e">
        <f>G17+#REF!+#REF!+#REF!+G31+Y31+#REF!</f>
        <v>#REF!</v>
      </c>
      <c r="H10" s="180" t="e">
        <f>H17+#REF!+#REF!+#REF!+H31+Z31+#REF!</f>
        <v>#REF!</v>
      </c>
      <c r="I10" s="180" t="e">
        <f>I17+#REF!+#REF!+#REF!+I31+AA31+#REF!</f>
        <v>#REF!</v>
      </c>
      <c r="J10" s="180" t="e">
        <f>J17+#REF!+#REF!+#REF!+J31+AB31+#REF!</f>
        <v>#REF!</v>
      </c>
      <c r="K10" s="180">
        <f>K17+K24+K31</f>
        <v>0</v>
      </c>
      <c r="L10" s="180">
        <f t="shared" si="2"/>
        <v>0</v>
      </c>
      <c r="M10" s="180">
        <f t="shared" si="2"/>
        <v>1.2469999999999999</v>
      </c>
      <c r="N10" s="180">
        <f t="shared" si="2"/>
        <v>15.290000000000001</v>
      </c>
      <c r="O10" s="180">
        <f t="shared" si="2"/>
        <v>3.4710000000000005</v>
      </c>
      <c r="P10" s="180">
        <f t="shared" si="2"/>
        <v>10.569000000000001</v>
      </c>
      <c r="Q10" s="180">
        <f t="shared" si="3"/>
        <v>4.1649999999999991</v>
      </c>
      <c r="R10" s="180">
        <f t="shared" si="3"/>
        <v>0</v>
      </c>
      <c r="S10" s="180">
        <f t="shared" ref="S10:T10" si="7">S17+S24+S31</f>
        <v>0</v>
      </c>
      <c r="T10" s="180">
        <f t="shared" si="7"/>
        <v>0</v>
      </c>
      <c r="U10" s="181"/>
      <c r="V10" s="23"/>
      <c r="W10" s="23"/>
      <c r="X10" s="23"/>
      <c r="Y10" s="23"/>
      <c r="Z10" s="23"/>
      <c r="AA10" s="23"/>
      <c r="AB10" s="23"/>
      <c r="AC10" s="23"/>
      <c r="AD10" s="23"/>
      <c r="AE10" s="23"/>
      <c r="AF10" s="23"/>
      <c r="AG10" s="23"/>
      <c r="AH10" s="23"/>
      <c r="AI10" s="23"/>
      <c r="AJ10" s="23"/>
      <c r="AK10" s="23"/>
      <c r="AL10" s="23"/>
    </row>
    <row r="11" spans="1:38" s="27" customFormat="1">
      <c r="A11" s="15" t="s">
        <v>141</v>
      </c>
      <c r="B11" s="178">
        <v>6777.5630000000001</v>
      </c>
      <c r="C11" s="180" t="e">
        <f>C18+#REF!+#REF!+#REF!+C32+#REF!+#REF!</f>
        <v>#REF!</v>
      </c>
      <c r="D11" s="180" t="e">
        <f>D18+#REF!+#REF!+#REF!+D32+V32+#REF!</f>
        <v>#REF!</v>
      </c>
      <c r="E11" s="180" t="e">
        <f>E18+#REF!+#REF!+#REF!+E32+W32+#REF!</f>
        <v>#REF!</v>
      </c>
      <c r="F11" s="180" t="e">
        <f>F18+#REF!+#REF!+#REF!+F32+X32+#REF!</f>
        <v>#REF!</v>
      </c>
      <c r="G11" s="180" t="e">
        <f>G18+#REF!+#REF!+#REF!+G32+Y32+#REF!</f>
        <v>#REF!</v>
      </c>
      <c r="H11" s="180" t="e">
        <f>H18+#REF!+#REF!+#REF!+H32+Z32+#REF!</f>
        <v>#REF!</v>
      </c>
      <c r="I11" s="180" t="e">
        <f>I18+#REF!+#REF!+#REF!+I32+AA32+#REF!</f>
        <v>#REF!</v>
      </c>
      <c r="J11" s="180" t="e">
        <f>J18+#REF!+#REF!+#REF!+J32+AB32+#REF!</f>
        <v>#REF!</v>
      </c>
      <c r="K11" s="180">
        <f>K18+K25+K32</f>
        <v>1664.0466762930218</v>
      </c>
      <c r="L11" s="180">
        <f t="shared" si="2"/>
        <v>1590.1763812155898</v>
      </c>
      <c r="M11" s="180">
        <f t="shared" si="2"/>
        <v>388.14185000950374</v>
      </c>
      <c r="N11" s="180">
        <f t="shared" si="2"/>
        <v>184.62584430785094</v>
      </c>
      <c r="O11" s="180">
        <f t="shared" si="2"/>
        <v>528.43389924277017</v>
      </c>
      <c r="P11" s="180">
        <f t="shared" si="2"/>
        <v>439.81229963149298</v>
      </c>
      <c r="Q11" s="180">
        <f t="shared" si="3"/>
        <v>181.98295910647892</v>
      </c>
      <c r="R11" s="180">
        <f t="shared" si="3"/>
        <v>98.424318844106836</v>
      </c>
      <c r="S11" s="180">
        <f t="shared" ref="S11:T11" si="8">S18+S25+S32</f>
        <v>85.292200269940651</v>
      </c>
      <c r="T11" s="180">
        <f t="shared" si="8"/>
        <v>58.484137407457986</v>
      </c>
      <c r="U11" s="181"/>
      <c r="V11" s="23"/>
      <c r="W11" s="23"/>
      <c r="X11" s="23"/>
      <c r="Y11" s="23"/>
      <c r="Z11" s="23"/>
      <c r="AA11" s="23"/>
      <c r="AB11" s="23"/>
      <c r="AC11" s="23"/>
      <c r="AD11" s="23"/>
      <c r="AE11" s="23"/>
      <c r="AF11" s="23"/>
      <c r="AG11" s="23"/>
      <c r="AH11" s="23"/>
      <c r="AI11" s="23"/>
      <c r="AJ11" s="23"/>
      <c r="AK11" s="23"/>
      <c r="AL11" s="23"/>
    </row>
    <row r="12" spans="1:38" s="27" customFormat="1">
      <c r="A12" s="183" t="s">
        <v>142</v>
      </c>
      <c r="B12" s="184">
        <v>17115.400799999999</v>
      </c>
      <c r="C12" s="185" t="e">
        <f>C19+#REF!+#REF!+#REF!+C33+#REF!+#REF!</f>
        <v>#REF!</v>
      </c>
      <c r="D12" s="185" t="e">
        <f>D19+#REF!+#REF!+#REF!+D33+V33+#REF!</f>
        <v>#REF!</v>
      </c>
      <c r="E12" s="185" t="e">
        <f>E19+#REF!+#REF!+#REF!+E33+W33+#REF!</f>
        <v>#REF!</v>
      </c>
      <c r="F12" s="185" t="e">
        <f>F19+#REF!+#REF!+#REF!+F33+X33+#REF!</f>
        <v>#REF!</v>
      </c>
      <c r="G12" s="185" t="e">
        <f>G19+#REF!+#REF!+#REF!+G33+Y33+#REF!</f>
        <v>#REF!</v>
      </c>
      <c r="H12" s="185" t="e">
        <f>H19+#REF!+#REF!+#REF!+H33+Z33+#REF!</f>
        <v>#REF!</v>
      </c>
      <c r="I12" s="185" t="e">
        <f>I19+#REF!+#REF!+#REF!+I33+AA33+#REF!</f>
        <v>#REF!</v>
      </c>
      <c r="J12" s="185" t="e">
        <f>J19+#REF!+#REF!+#REF!+J33+AB33+#REF!</f>
        <v>#REF!</v>
      </c>
      <c r="K12" s="185">
        <f>K19+K26+K33</f>
        <v>6611.0540835753118</v>
      </c>
      <c r="L12" s="185">
        <f t="shared" si="2"/>
        <v>7136.4603821227938</v>
      </c>
      <c r="M12" s="185">
        <f t="shared" si="2"/>
        <v>4417.3809339078243</v>
      </c>
      <c r="N12" s="185">
        <f t="shared" si="2"/>
        <v>3216.1040166838497</v>
      </c>
      <c r="O12" s="185">
        <f t="shared" si="2"/>
        <v>2493.9263026769804</v>
      </c>
      <c r="P12" s="185">
        <f t="shared" si="2"/>
        <v>2825.4547469191102</v>
      </c>
      <c r="Q12" s="185">
        <f t="shared" si="3"/>
        <v>2043.233053524893</v>
      </c>
      <c r="R12" s="185">
        <f t="shared" si="3"/>
        <v>1696.6090211673259</v>
      </c>
      <c r="S12" s="185">
        <f t="shared" ref="S12:T12" si="9">S19+S26+S33</f>
        <v>1451.9744085304569</v>
      </c>
      <c r="T12" s="185">
        <f t="shared" si="9"/>
        <v>454.07907776806996</v>
      </c>
      <c r="U12" s="181"/>
      <c r="V12" s="23"/>
      <c r="W12" s="23"/>
      <c r="X12" s="23"/>
      <c r="Y12" s="23"/>
      <c r="Z12" s="23"/>
      <c r="AA12" s="23"/>
      <c r="AB12" s="23"/>
      <c r="AC12" s="23"/>
      <c r="AD12" s="23"/>
      <c r="AE12" s="23"/>
      <c r="AF12" s="23"/>
      <c r="AG12" s="23"/>
      <c r="AH12" s="23"/>
      <c r="AI12" s="23"/>
      <c r="AJ12" s="23"/>
      <c r="AK12" s="23"/>
      <c r="AL12" s="23"/>
    </row>
    <row r="13" spans="1:38" s="27" customFormat="1">
      <c r="A13" s="15" t="s">
        <v>143</v>
      </c>
      <c r="B13" s="178">
        <v>123441.52179999999</v>
      </c>
      <c r="C13" s="179" t="e">
        <f>SUM(C7:C12)</f>
        <v>#REF!</v>
      </c>
      <c r="D13" s="179">
        <f t="shared" ref="D13:P13" si="10">SUM(D14:D19)</f>
        <v>179098.81922800001</v>
      </c>
      <c r="E13" s="179">
        <f t="shared" si="10"/>
        <v>138531.81159499998</v>
      </c>
      <c r="F13" s="179">
        <f t="shared" si="10"/>
        <v>123326.2542388</v>
      </c>
      <c r="G13" s="179">
        <f t="shared" si="10"/>
        <v>106772.492109</v>
      </c>
      <c r="H13" s="179">
        <f t="shared" si="10"/>
        <v>109453.65800629825</v>
      </c>
      <c r="I13" s="179">
        <f t="shared" si="10"/>
        <v>114902.46807111595</v>
      </c>
      <c r="J13" s="179">
        <f t="shared" si="10"/>
        <v>116940.02259357934</v>
      </c>
      <c r="K13" s="179">
        <f t="shared" si="10"/>
        <v>127749.7519243329</v>
      </c>
      <c r="L13" s="179">
        <f t="shared" si="10"/>
        <v>125719.12905590361</v>
      </c>
      <c r="M13" s="179">
        <f t="shared" si="10"/>
        <v>126033.20197139472</v>
      </c>
      <c r="N13" s="179">
        <f t="shared" si="10"/>
        <v>126998.75543939034</v>
      </c>
      <c r="O13" s="179">
        <f t="shared" si="10"/>
        <v>140592.52760031726</v>
      </c>
      <c r="P13" s="179">
        <f t="shared" si="10"/>
        <v>149483.07983864215</v>
      </c>
      <c r="Q13" s="179">
        <f>SUM(Q14:Q19)</f>
        <v>134369.24852018774</v>
      </c>
      <c r="R13" s="179">
        <f>SUM(R14:R19)</f>
        <v>148465.82010228059</v>
      </c>
      <c r="S13" s="179">
        <f>SUM(S14:S19)</f>
        <v>144506.83681234741</v>
      </c>
      <c r="T13" s="179">
        <f>SUM(T14:T19)</f>
        <v>154799.02709490771</v>
      </c>
      <c r="U13" s="23"/>
      <c r="V13" s="23"/>
      <c r="W13" s="23"/>
      <c r="X13" s="23"/>
      <c r="Y13" s="23"/>
      <c r="Z13" s="23"/>
      <c r="AA13" s="23"/>
      <c r="AB13" s="23"/>
      <c r="AC13" s="23"/>
      <c r="AD13" s="23"/>
      <c r="AE13" s="23"/>
      <c r="AF13" s="23"/>
      <c r="AG13" s="23"/>
      <c r="AH13" s="23"/>
      <c r="AI13" s="23"/>
      <c r="AJ13" s="23"/>
      <c r="AK13" s="23"/>
      <c r="AL13" s="23"/>
    </row>
    <row r="14" spans="1:38" s="27" customFormat="1">
      <c r="A14" s="10" t="s">
        <v>123</v>
      </c>
      <c r="B14" s="186">
        <v>87847.14</v>
      </c>
      <c r="C14" s="187">
        <v>131059.01283817913</v>
      </c>
      <c r="D14" s="187">
        <v>137538.1894</v>
      </c>
      <c r="E14" s="187">
        <v>95867.160529999994</v>
      </c>
      <c r="F14" s="188">
        <v>81988.624779999998</v>
      </c>
      <c r="G14" s="188">
        <v>59828.945319999999</v>
      </c>
      <c r="H14" s="188">
        <v>68277.277675476245</v>
      </c>
      <c r="I14" s="188">
        <v>54422.884471610952</v>
      </c>
      <c r="J14" s="188">
        <v>51815.356512558494</v>
      </c>
      <c r="K14" s="188">
        <v>74320.951139064913</v>
      </c>
      <c r="L14" s="188">
        <v>68264.06166711259</v>
      </c>
      <c r="M14" s="188">
        <v>68993.039348680875</v>
      </c>
      <c r="N14" s="188">
        <v>69296.858985614817</v>
      </c>
      <c r="O14" s="188">
        <v>89674.12634652984</v>
      </c>
      <c r="P14" s="188">
        <v>99948.05043073585</v>
      </c>
      <c r="Q14" s="188">
        <v>88018.208239199303</v>
      </c>
      <c r="R14" s="188">
        <v>103788.1665485936</v>
      </c>
      <c r="S14" s="188">
        <v>118277.83007352566</v>
      </c>
      <c r="T14" s="188">
        <v>126007.14471613413</v>
      </c>
      <c r="U14" s="23"/>
      <c r="V14" s="23"/>
      <c r="W14" s="23"/>
      <c r="X14" s="23"/>
      <c r="Y14" s="23"/>
      <c r="Z14" s="23"/>
      <c r="AA14" s="23"/>
      <c r="AB14" s="23"/>
      <c r="AC14" s="23"/>
      <c r="AD14" s="23"/>
      <c r="AE14" s="23"/>
      <c r="AF14" s="23"/>
      <c r="AG14" s="23"/>
      <c r="AH14" s="23"/>
      <c r="AI14" s="23"/>
      <c r="AJ14" s="23"/>
      <c r="AK14" s="23"/>
      <c r="AL14" s="23"/>
    </row>
    <row r="15" spans="1:38" s="27" customFormat="1">
      <c r="A15" s="10" t="s">
        <v>91</v>
      </c>
      <c r="B15" s="186">
        <v>14539.53</v>
      </c>
      <c r="C15" s="187">
        <v>21460.484190571817</v>
      </c>
      <c r="D15" s="187">
        <v>19627.635699999999</v>
      </c>
      <c r="E15" s="187">
        <v>21449.080109999999</v>
      </c>
      <c r="F15" s="188">
        <v>21301.63421</v>
      </c>
      <c r="G15" s="188">
        <v>18860.525280000002</v>
      </c>
      <c r="H15" s="188">
        <v>16212.205000281998</v>
      </c>
      <c r="I15" s="188">
        <v>33476.492815308986</v>
      </c>
      <c r="J15" s="188">
        <v>44130.616418938866</v>
      </c>
      <c r="K15" s="188">
        <v>45098.605516431489</v>
      </c>
      <c r="L15" s="188">
        <v>48392.262881971219</v>
      </c>
      <c r="M15" s="188">
        <v>50839.521094786913</v>
      </c>
      <c r="N15" s="188">
        <v>52923.722126591507</v>
      </c>
      <c r="O15" s="188">
        <v>48084.267819922592</v>
      </c>
      <c r="P15" s="188">
        <v>46558.076742999947</v>
      </c>
      <c r="Q15" s="188">
        <v>43944.683666028533</v>
      </c>
      <c r="R15" s="188">
        <v>42670.296822357966</v>
      </c>
      <c r="S15" s="188">
        <v>24475.863962238676</v>
      </c>
      <c r="T15" s="188">
        <v>28059.750853199948</v>
      </c>
      <c r="U15" s="23"/>
      <c r="V15" s="23"/>
      <c r="W15" s="23"/>
      <c r="X15" s="15"/>
      <c r="Y15" s="23"/>
      <c r="Z15" s="23"/>
      <c r="AA15" s="23"/>
      <c r="AB15" s="15"/>
      <c r="AC15" s="179"/>
      <c r="AD15" s="189"/>
      <c r="AE15" s="23"/>
      <c r="AF15" s="23"/>
      <c r="AG15" s="23"/>
      <c r="AH15" s="23"/>
      <c r="AI15" s="23"/>
      <c r="AJ15" s="23"/>
      <c r="AK15" s="23"/>
      <c r="AL15" s="23"/>
    </row>
    <row r="16" spans="1:38" s="27" customFormat="1">
      <c r="A16" s="10" t="s">
        <v>16</v>
      </c>
      <c r="B16" s="186"/>
      <c r="C16" s="187"/>
      <c r="D16" s="187"/>
      <c r="E16" s="187"/>
      <c r="F16" s="188"/>
      <c r="G16" s="188">
        <v>0</v>
      </c>
      <c r="H16" s="188">
        <v>0</v>
      </c>
      <c r="I16" s="188">
        <v>0</v>
      </c>
      <c r="J16" s="188">
        <v>0</v>
      </c>
      <c r="K16" s="188">
        <v>461.89524</v>
      </c>
      <c r="L16" s="188">
        <v>832.08553255445054</v>
      </c>
      <c r="M16" s="188">
        <v>1597.0517227461426</v>
      </c>
      <c r="N16" s="188">
        <v>1850.7364661923034</v>
      </c>
      <c r="O16" s="188">
        <v>382.19979641633751</v>
      </c>
      <c r="P16" s="188">
        <v>267.71670285126027</v>
      </c>
      <c r="Q16" s="188">
        <v>312.38460232852714</v>
      </c>
      <c r="R16" s="188">
        <v>212.323391317589</v>
      </c>
      <c r="S16" s="188">
        <v>215.95905308926089</v>
      </c>
      <c r="T16" s="188">
        <v>223.15267384086295</v>
      </c>
      <c r="U16" s="23"/>
      <c r="V16" s="23"/>
      <c r="W16" s="23"/>
      <c r="X16" s="15"/>
      <c r="Y16" s="23"/>
      <c r="Z16" s="23"/>
      <c r="AA16" s="23"/>
      <c r="AB16" s="15"/>
      <c r="AC16" s="179"/>
      <c r="AD16" s="189"/>
      <c r="AE16" s="23"/>
      <c r="AF16" s="23"/>
      <c r="AG16" s="23"/>
      <c r="AH16" s="23"/>
      <c r="AI16" s="23"/>
      <c r="AJ16" s="23"/>
      <c r="AK16" s="23"/>
      <c r="AL16" s="23"/>
    </row>
    <row r="17" spans="1:38" s="27" customFormat="1">
      <c r="A17" s="190" t="s">
        <v>140</v>
      </c>
      <c r="B17" s="186"/>
      <c r="C17" s="187"/>
      <c r="D17" s="187"/>
      <c r="E17" s="187"/>
      <c r="F17" s="188"/>
      <c r="G17" s="188">
        <v>0</v>
      </c>
      <c r="H17" s="188">
        <v>0</v>
      </c>
      <c r="I17" s="188">
        <v>0</v>
      </c>
      <c r="J17" s="188">
        <v>0</v>
      </c>
      <c r="K17" s="188">
        <v>0</v>
      </c>
      <c r="L17" s="188">
        <v>0</v>
      </c>
      <c r="M17" s="188">
        <v>0</v>
      </c>
      <c r="N17" s="188">
        <v>0</v>
      </c>
      <c r="O17" s="188">
        <v>0</v>
      </c>
      <c r="P17" s="188">
        <v>0</v>
      </c>
      <c r="Q17" s="188">
        <v>0</v>
      </c>
      <c r="R17" s="188">
        <v>0</v>
      </c>
      <c r="S17" s="188">
        <v>0</v>
      </c>
      <c r="T17" s="188">
        <v>0</v>
      </c>
      <c r="U17" s="23"/>
      <c r="V17" s="23"/>
      <c r="W17" s="23"/>
      <c r="X17" s="15"/>
      <c r="Y17" s="23"/>
      <c r="Z17" s="23"/>
      <c r="AA17" s="23"/>
      <c r="AB17" s="15"/>
      <c r="AC17" s="179"/>
      <c r="AD17" s="189"/>
      <c r="AE17" s="23"/>
      <c r="AF17" s="23"/>
      <c r="AG17" s="23"/>
      <c r="AH17" s="23"/>
      <c r="AI17" s="23"/>
      <c r="AJ17" s="23"/>
      <c r="AK17" s="23"/>
      <c r="AL17" s="23"/>
    </row>
    <row r="18" spans="1:38" s="27" customFormat="1">
      <c r="A18" s="10" t="s">
        <v>141</v>
      </c>
      <c r="B18" s="186">
        <v>6485.2039999999997</v>
      </c>
      <c r="C18" s="187">
        <v>8093.4694342817056</v>
      </c>
      <c r="D18" s="187">
        <v>5580.3521579999997</v>
      </c>
      <c r="E18" s="187">
        <v>6842.8306849999999</v>
      </c>
      <c r="F18" s="188">
        <v>6333.590475</v>
      </c>
      <c r="G18" s="188">
        <v>8375.7986290000008</v>
      </c>
      <c r="H18" s="188">
        <v>6891.0496869969984</v>
      </c>
      <c r="I18" s="188">
        <v>4864.9074575819986</v>
      </c>
      <c r="J18" s="188">
        <v>2458.4200803633976</v>
      </c>
      <c r="K18" s="188">
        <v>1633.567275997812</v>
      </c>
      <c r="L18" s="188">
        <v>1578.9184695880226</v>
      </c>
      <c r="M18" s="188">
        <v>382.14671124456078</v>
      </c>
      <c r="N18" s="188">
        <v>184.62584430785094</v>
      </c>
      <c r="O18" s="188">
        <v>528.43389924277017</v>
      </c>
      <c r="P18" s="188">
        <v>420.82297649699524</v>
      </c>
      <c r="Q18" s="188">
        <v>181.98295910647892</v>
      </c>
      <c r="R18" s="188">
        <v>98.424318844106836</v>
      </c>
      <c r="S18" s="188">
        <v>85.289012373532842</v>
      </c>
      <c r="T18" s="188">
        <v>57.272707575882919</v>
      </c>
      <c r="U18" s="23"/>
      <c r="V18" s="23"/>
      <c r="W18" s="23"/>
      <c r="X18" s="15"/>
      <c r="Y18" s="23"/>
      <c r="Z18" s="23"/>
      <c r="AA18" s="23"/>
      <c r="AB18" s="15"/>
      <c r="AC18" s="179"/>
      <c r="AD18" s="189"/>
      <c r="AE18" s="23"/>
      <c r="AF18" s="23"/>
      <c r="AG18" s="23"/>
      <c r="AH18" s="23"/>
      <c r="AI18" s="23"/>
      <c r="AJ18" s="23"/>
      <c r="AK18" s="23"/>
      <c r="AL18" s="23"/>
    </row>
    <row r="19" spans="1:38" s="27" customFormat="1">
      <c r="A19" s="191" t="s">
        <v>142</v>
      </c>
      <c r="B19" s="192">
        <v>14569.647799999999</v>
      </c>
      <c r="C19" s="193">
        <v>19358.525576055014</v>
      </c>
      <c r="D19" s="193">
        <v>16352.641970000001</v>
      </c>
      <c r="E19" s="193">
        <v>14372.74027</v>
      </c>
      <c r="F19" s="194">
        <v>13702.404773800001</v>
      </c>
      <c r="G19" s="194">
        <v>19707.222880000001</v>
      </c>
      <c r="H19" s="194">
        <v>18073.125643543015</v>
      </c>
      <c r="I19" s="194">
        <v>22138.183326613998</v>
      </c>
      <c r="J19" s="194">
        <v>18535.629581718593</v>
      </c>
      <c r="K19" s="194">
        <v>6234.7327528386877</v>
      </c>
      <c r="L19" s="194">
        <v>6651.8005046773324</v>
      </c>
      <c r="M19" s="194">
        <v>4221.4430939362337</v>
      </c>
      <c r="N19" s="194">
        <v>2742.8120166838498</v>
      </c>
      <c r="O19" s="194">
        <v>1923.4997382057331</v>
      </c>
      <c r="P19" s="194">
        <v>2288.4129855580886</v>
      </c>
      <c r="Q19" s="194">
        <v>1911.9890535248931</v>
      </c>
      <c r="R19" s="194">
        <v>1696.6090211673259</v>
      </c>
      <c r="S19" s="194">
        <v>1451.8947111202617</v>
      </c>
      <c r="T19" s="194">
        <v>451.70614415685361</v>
      </c>
      <c r="U19" s="23"/>
      <c r="V19" s="23"/>
      <c r="W19" s="23"/>
      <c r="X19" s="15"/>
      <c r="Y19" s="23"/>
      <c r="Z19" s="23"/>
      <c r="AA19" s="23"/>
      <c r="AB19" s="15"/>
      <c r="AC19" s="179"/>
      <c r="AD19" s="189"/>
      <c r="AE19" s="23"/>
      <c r="AF19" s="23"/>
      <c r="AG19" s="23"/>
      <c r="AH19" s="23"/>
      <c r="AI19" s="23"/>
      <c r="AJ19" s="23"/>
      <c r="AK19" s="23"/>
      <c r="AL19" s="23"/>
    </row>
    <row r="20" spans="1:38" s="27" customFormat="1">
      <c r="A20" s="15" t="s">
        <v>144</v>
      </c>
      <c r="B20" s="178">
        <v>429.96600000000001</v>
      </c>
      <c r="C20" s="179">
        <f>SUM(C21:C26)</f>
        <v>58.925099017143246</v>
      </c>
      <c r="D20" s="179">
        <f t="shared" ref="D20:P20" si="11">SUM(D21:D26)</f>
        <v>69.595798700000003</v>
      </c>
      <c r="E20" s="179">
        <f t="shared" si="11"/>
        <v>231.71674548999999</v>
      </c>
      <c r="F20" s="179">
        <f t="shared" si="11"/>
        <v>5911.7731307599997</v>
      </c>
      <c r="G20" s="179">
        <f t="shared" si="11"/>
        <v>7132.3696824999997</v>
      </c>
      <c r="H20" s="179">
        <f t="shared" si="11"/>
        <v>5020.7373510580001</v>
      </c>
      <c r="I20" s="179">
        <f t="shared" si="11"/>
        <v>2404.4193284139997</v>
      </c>
      <c r="J20" s="179">
        <f t="shared" si="11"/>
        <v>1005.9614987606687</v>
      </c>
      <c r="K20" s="179">
        <f t="shared" si="11"/>
        <v>492.97239824004771</v>
      </c>
      <c r="L20" s="179">
        <f t="shared" si="11"/>
        <v>840.85994409647162</v>
      </c>
      <c r="M20" s="179">
        <f t="shared" si="11"/>
        <v>834.73882003824372</v>
      </c>
      <c r="N20" s="179">
        <f t="shared" si="11"/>
        <v>350.24466716197429</v>
      </c>
      <c r="O20" s="179">
        <f t="shared" si="11"/>
        <v>31.751651307386688</v>
      </c>
      <c r="P20" s="179">
        <f t="shared" si="11"/>
        <v>195.73893359147394</v>
      </c>
      <c r="Q20" s="179">
        <f>SUM(Q21:Q26)</f>
        <v>0</v>
      </c>
      <c r="R20" s="179">
        <f>SUM(R21:R26)</f>
        <v>117.14908033448833</v>
      </c>
      <c r="S20" s="179">
        <f>SUM(S21:S26)</f>
        <v>485.81858045732497</v>
      </c>
      <c r="T20" s="179">
        <f>SUM(T21:T26)</f>
        <v>406.1890545208924</v>
      </c>
      <c r="U20" s="23"/>
      <c r="V20" s="23"/>
      <c r="W20" s="23"/>
      <c r="X20" s="15"/>
      <c r="Y20" s="23"/>
      <c r="Z20" s="23"/>
      <c r="AA20" s="23"/>
      <c r="AB20" s="15"/>
      <c r="AC20" s="179"/>
      <c r="AD20" s="189"/>
      <c r="AE20" s="23"/>
      <c r="AF20" s="23"/>
      <c r="AG20" s="23"/>
      <c r="AH20" s="23"/>
      <c r="AI20" s="23"/>
      <c r="AJ20" s="23"/>
      <c r="AK20" s="23"/>
      <c r="AL20" s="23"/>
    </row>
    <row r="21" spans="1:38" s="27" customFormat="1">
      <c r="A21" s="10" t="s">
        <v>123</v>
      </c>
      <c r="B21" s="186">
        <v>157.41200000000001</v>
      </c>
      <c r="C21" s="187">
        <v>28.089599071979521</v>
      </c>
      <c r="D21" s="187">
        <v>31.27739871</v>
      </c>
      <c r="E21" s="187">
        <v>174.49349509999999</v>
      </c>
      <c r="F21" s="188">
        <v>4254.2962399999997</v>
      </c>
      <c r="G21" s="188">
        <v>5966.0160379999998</v>
      </c>
      <c r="H21" s="188">
        <v>4546.45069642</v>
      </c>
      <c r="I21" s="188">
        <v>1956.0335058009998</v>
      </c>
      <c r="J21" s="188">
        <v>905.66866325578246</v>
      </c>
      <c r="K21" s="188">
        <v>74.834397955989857</v>
      </c>
      <c r="L21" s="188">
        <v>257.56381797585459</v>
      </c>
      <c r="M21" s="188">
        <v>250.95905045044441</v>
      </c>
      <c r="N21" s="188">
        <v>290.20995334660569</v>
      </c>
      <c r="O21" s="188">
        <v>7.8696775608898752</v>
      </c>
      <c r="P21" s="188">
        <v>147.77947524981249</v>
      </c>
      <c r="Q21" s="188">
        <v>0</v>
      </c>
      <c r="R21" s="188">
        <v>82.503173199933457</v>
      </c>
      <c r="S21" s="188">
        <v>405.47109442657546</v>
      </c>
      <c r="T21" s="188">
        <v>378.65510816812963</v>
      </c>
      <c r="U21" s="23"/>
      <c r="V21" s="23"/>
      <c r="W21" s="23"/>
      <c r="X21" s="15"/>
      <c r="Y21" s="23"/>
      <c r="Z21" s="23"/>
      <c r="AA21" s="23"/>
      <c r="AB21" s="15"/>
      <c r="AC21" s="179"/>
      <c r="AD21" s="189"/>
      <c r="AE21" s="23"/>
      <c r="AF21" s="23"/>
      <c r="AG21" s="23"/>
      <c r="AH21" s="23"/>
      <c r="AI21" s="23"/>
      <c r="AJ21" s="23"/>
      <c r="AK21" s="23"/>
      <c r="AL21" s="23"/>
    </row>
    <row r="22" spans="1:38" s="27" customFormat="1">
      <c r="A22" s="10" t="s">
        <v>91</v>
      </c>
      <c r="B22" s="186">
        <v>24.353000000000002</v>
      </c>
      <c r="C22" s="187">
        <v>8.6059995746612543</v>
      </c>
      <c r="D22" s="187">
        <v>13.64219952</v>
      </c>
      <c r="E22" s="187">
        <v>20.61539952</v>
      </c>
      <c r="F22" s="188">
        <v>1286.2701850000001</v>
      </c>
      <c r="G22" s="188">
        <v>657.33698560000005</v>
      </c>
      <c r="H22" s="188">
        <v>279.00243961700028</v>
      </c>
      <c r="I22" s="188">
        <v>393.20454459599989</v>
      </c>
      <c r="J22" s="188">
        <v>85.784520867374269</v>
      </c>
      <c r="K22" s="188">
        <v>283.11389925222397</v>
      </c>
      <c r="L22" s="188">
        <v>515.8723370475883</v>
      </c>
      <c r="M22" s="188">
        <v>520.86879085126566</v>
      </c>
      <c r="N22" s="188">
        <v>54.944839587543285</v>
      </c>
      <c r="O22" s="188">
        <v>23.359729275249677</v>
      </c>
      <c r="P22" s="188">
        <v>24.767424000000002</v>
      </c>
      <c r="Q22" s="188">
        <v>0</v>
      </c>
      <c r="R22" s="188">
        <v>34.279678498895493</v>
      </c>
      <c r="S22" s="188">
        <v>71.998385338693126</v>
      </c>
      <c r="T22" s="188">
        <v>23.212125</v>
      </c>
      <c r="U22" s="23"/>
      <c r="V22" s="23"/>
      <c r="W22" s="23"/>
      <c r="X22" s="15"/>
      <c r="Y22" s="23"/>
      <c r="Z22" s="23"/>
      <c r="AA22" s="23"/>
      <c r="AB22" s="15"/>
      <c r="AC22" s="179"/>
      <c r="AD22" s="189"/>
      <c r="AE22" s="23"/>
      <c r="AF22" s="23"/>
      <c r="AG22" s="23"/>
      <c r="AH22" s="23"/>
      <c r="AI22" s="23"/>
      <c r="AJ22" s="23"/>
      <c r="AK22" s="23"/>
      <c r="AL22" s="23"/>
    </row>
    <row r="23" spans="1:38" s="27" customFormat="1">
      <c r="A23" s="10" t="s">
        <v>16</v>
      </c>
      <c r="B23" s="186"/>
      <c r="C23" s="187"/>
      <c r="D23" s="187"/>
      <c r="E23" s="187"/>
      <c r="F23" s="188"/>
      <c r="G23" s="188">
        <v>0</v>
      </c>
      <c r="H23" s="188">
        <v>0</v>
      </c>
      <c r="I23" s="188">
        <v>0</v>
      </c>
      <c r="J23" s="188">
        <v>0</v>
      </c>
      <c r="K23" s="188">
        <v>0</v>
      </c>
      <c r="L23" s="188">
        <v>0</v>
      </c>
      <c r="M23" s="188">
        <v>0</v>
      </c>
      <c r="N23" s="188">
        <v>5.089874227825316</v>
      </c>
      <c r="O23" s="188">
        <v>0</v>
      </c>
      <c r="P23" s="188">
        <v>0.64744984614212131</v>
      </c>
      <c r="Q23" s="188">
        <v>0</v>
      </c>
      <c r="R23" s="188">
        <v>0.36622863565938402</v>
      </c>
      <c r="S23" s="188">
        <v>8.2662153854532718</v>
      </c>
      <c r="T23" s="188">
        <v>0.73745790997132288</v>
      </c>
      <c r="U23" s="23"/>
      <c r="V23" s="23"/>
      <c r="W23" s="23"/>
      <c r="X23" s="15"/>
      <c r="Y23" s="23"/>
      <c r="Z23" s="23"/>
      <c r="AA23" s="23"/>
      <c r="AB23" s="15"/>
      <c r="AC23" s="179"/>
      <c r="AD23" s="189"/>
      <c r="AE23" s="23"/>
      <c r="AF23" s="23"/>
      <c r="AG23" s="23"/>
      <c r="AH23" s="23"/>
      <c r="AI23" s="23"/>
      <c r="AJ23" s="23"/>
      <c r="AK23" s="23"/>
      <c r="AL23" s="23"/>
    </row>
    <row r="24" spans="1:38" s="27" customFormat="1">
      <c r="A24" s="190" t="s">
        <v>140</v>
      </c>
      <c r="B24" s="186"/>
      <c r="C24" s="187"/>
      <c r="D24" s="187"/>
      <c r="E24" s="187"/>
      <c r="F24" s="188"/>
      <c r="G24" s="188">
        <v>0</v>
      </c>
      <c r="H24" s="188">
        <v>0</v>
      </c>
      <c r="I24" s="188">
        <v>0</v>
      </c>
      <c r="J24" s="188">
        <v>0</v>
      </c>
      <c r="K24" s="188">
        <v>0</v>
      </c>
      <c r="L24" s="188">
        <v>0</v>
      </c>
      <c r="M24" s="188">
        <v>0</v>
      </c>
      <c r="N24" s="188">
        <v>0</v>
      </c>
      <c r="O24" s="188">
        <v>0</v>
      </c>
      <c r="P24" s="188">
        <v>0</v>
      </c>
      <c r="Q24" s="188">
        <v>0</v>
      </c>
      <c r="R24" s="188">
        <v>0</v>
      </c>
      <c r="S24" s="188">
        <v>0</v>
      </c>
      <c r="T24" s="188">
        <v>0</v>
      </c>
      <c r="U24" s="23"/>
      <c r="V24" s="23"/>
      <c r="W24" s="23"/>
      <c r="X24" s="15"/>
      <c r="Y24" s="23"/>
      <c r="Z24" s="23"/>
      <c r="AA24" s="23"/>
      <c r="AB24" s="15"/>
      <c r="AC24" s="179"/>
      <c r="AD24" s="189"/>
      <c r="AE24" s="23"/>
      <c r="AF24" s="23"/>
      <c r="AG24" s="23"/>
      <c r="AH24" s="23"/>
      <c r="AI24" s="23"/>
      <c r="AJ24" s="23"/>
      <c r="AK24" s="23"/>
      <c r="AL24" s="23"/>
    </row>
    <row r="25" spans="1:38" s="27" customFormat="1">
      <c r="A25" s="10" t="s">
        <v>141</v>
      </c>
      <c r="B25" s="186">
        <v>89.188999999999993</v>
      </c>
      <c r="C25" s="187">
        <v>14.053500182628632</v>
      </c>
      <c r="D25" s="187">
        <v>10.215200210000001</v>
      </c>
      <c r="E25" s="187">
        <v>23.694000679999998</v>
      </c>
      <c r="F25" s="188">
        <v>156.36760495999999</v>
      </c>
      <c r="G25" s="188">
        <v>237.0726071</v>
      </c>
      <c r="H25" s="188">
        <v>84.076735112000009</v>
      </c>
      <c r="I25" s="188">
        <v>15.668938939</v>
      </c>
      <c r="J25" s="188">
        <v>1.793792020538612</v>
      </c>
      <c r="K25" s="188">
        <v>28.987400295209881</v>
      </c>
      <c r="L25" s="188">
        <v>11.257911627567223</v>
      </c>
      <c r="M25" s="188">
        <v>5.9951387649429648</v>
      </c>
      <c r="N25" s="188">
        <v>0</v>
      </c>
      <c r="O25" s="188">
        <v>0</v>
      </c>
      <c r="P25" s="188">
        <v>18.989323134497742</v>
      </c>
      <c r="Q25" s="188">
        <v>0</v>
      </c>
      <c r="R25" s="188">
        <v>0</v>
      </c>
      <c r="S25" s="188">
        <v>3.1878964078107487E-3</v>
      </c>
      <c r="T25" s="188">
        <v>1.2114298315750684</v>
      </c>
      <c r="U25" s="23"/>
      <c r="V25" s="23"/>
      <c r="W25" s="23"/>
      <c r="X25" s="15"/>
      <c r="Y25" s="23"/>
      <c r="Z25" s="23"/>
      <c r="AA25" s="23"/>
      <c r="AB25" s="15"/>
      <c r="AC25" s="179"/>
      <c r="AD25" s="189"/>
      <c r="AE25" s="23"/>
      <c r="AF25" s="23"/>
      <c r="AG25" s="23"/>
      <c r="AH25" s="23"/>
      <c r="AI25" s="23"/>
      <c r="AJ25" s="23"/>
      <c r="AK25" s="23"/>
      <c r="AL25" s="23"/>
    </row>
    <row r="26" spans="1:38" s="27" customFormat="1">
      <c r="A26" s="191" t="s">
        <v>142</v>
      </c>
      <c r="B26" s="192">
        <v>159.012</v>
      </c>
      <c r="C26" s="193">
        <v>8.1760001878738393</v>
      </c>
      <c r="D26" s="193">
        <v>14.46100026</v>
      </c>
      <c r="E26" s="193">
        <v>12.91385019</v>
      </c>
      <c r="F26" s="194">
        <v>214.83910080000001</v>
      </c>
      <c r="G26" s="194">
        <v>271.94405180000001</v>
      </c>
      <c r="H26" s="194">
        <v>111.207479909</v>
      </c>
      <c r="I26" s="194">
        <v>39.512339077999989</v>
      </c>
      <c r="J26" s="194">
        <v>12.714522616973507</v>
      </c>
      <c r="K26" s="194">
        <v>106.03670073662398</v>
      </c>
      <c r="L26" s="194">
        <v>56.165877445461554</v>
      </c>
      <c r="M26" s="194">
        <v>56.915839971590572</v>
      </c>
      <c r="N26" s="194">
        <v>0</v>
      </c>
      <c r="O26" s="194">
        <v>0.5222444712471328</v>
      </c>
      <c r="P26" s="194">
        <v>3.5552613610215893</v>
      </c>
      <c r="Q26" s="194">
        <v>0</v>
      </c>
      <c r="R26" s="194">
        <v>0</v>
      </c>
      <c r="S26" s="194">
        <v>7.9697410195268714E-2</v>
      </c>
      <c r="T26" s="194">
        <v>2.3729336112163493</v>
      </c>
      <c r="U26" s="23"/>
      <c r="V26" s="23"/>
      <c r="W26" s="23"/>
      <c r="X26" s="15"/>
      <c r="Y26" s="23"/>
      <c r="Z26" s="23"/>
      <c r="AA26" s="23"/>
      <c r="AB26" s="15"/>
      <c r="AC26" s="179"/>
      <c r="AD26" s="189"/>
      <c r="AE26" s="23"/>
      <c r="AF26" s="23"/>
      <c r="AG26" s="23"/>
      <c r="AH26" s="23"/>
      <c r="AI26" s="23"/>
      <c r="AJ26" s="23"/>
      <c r="AK26" s="23"/>
      <c r="AL26" s="23"/>
    </row>
    <row r="27" spans="1:38" s="27" customFormat="1">
      <c r="A27" s="15" t="s">
        <v>146</v>
      </c>
      <c r="B27" s="178">
        <v>2212.69</v>
      </c>
      <c r="C27" s="179">
        <f t="shared" ref="C27:N27" si="12">SUM(C28:C33)</f>
        <v>3011.2780008999998</v>
      </c>
      <c r="D27" s="179">
        <f t="shared" si="12"/>
        <v>3177.06800204</v>
      </c>
      <c r="E27" s="179">
        <f t="shared" si="12"/>
        <v>3047.8236006000002</v>
      </c>
      <c r="F27" s="179">
        <f t="shared" si="12"/>
        <v>1349.825001405</v>
      </c>
      <c r="G27" s="179">
        <f t="shared" si="12"/>
        <v>1337.8850005019999</v>
      </c>
      <c r="H27" s="179">
        <f t="shared" si="12"/>
        <v>0</v>
      </c>
      <c r="I27" s="179">
        <f t="shared" si="12"/>
        <v>0</v>
      </c>
      <c r="J27" s="179">
        <f t="shared" si="12"/>
        <v>134.74387105900715</v>
      </c>
      <c r="K27" s="179">
        <f t="shared" si="12"/>
        <v>1600.4226500000002</v>
      </c>
      <c r="L27" s="179">
        <f t="shared" si="12"/>
        <v>2123.2380000000007</v>
      </c>
      <c r="M27" s="179">
        <f t="shared" si="12"/>
        <v>483.87768999999992</v>
      </c>
      <c r="N27" s="179">
        <f t="shared" si="12"/>
        <v>1841.9949999999999</v>
      </c>
      <c r="O27" s="179">
        <f t="shared" ref="O27:T27" si="13">SUM(O28:O33)</f>
        <v>2535.6850800000002</v>
      </c>
      <c r="P27" s="179">
        <f t="shared" si="13"/>
        <v>1345.5049800000002</v>
      </c>
      <c r="Q27" s="179">
        <f t="shared" si="13"/>
        <v>699.67705000000001</v>
      </c>
      <c r="R27" s="179">
        <f t="shared" si="13"/>
        <v>0</v>
      </c>
      <c r="S27" s="179">
        <f t="shared" si="13"/>
        <v>0</v>
      </c>
      <c r="T27" s="179">
        <f t="shared" si="13"/>
        <v>0</v>
      </c>
      <c r="U27" s="23"/>
      <c r="V27" s="23"/>
      <c r="W27" s="23"/>
      <c r="X27" s="23"/>
      <c r="Y27" s="23"/>
      <c r="Z27" s="23"/>
      <c r="AA27" s="23"/>
      <c r="AB27" s="23"/>
      <c r="AC27" s="23"/>
      <c r="AD27" s="23"/>
      <c r="AE27" s="23"/>
      <c r="AF27" s="23"/>
      <c r="AG27" s="23"/>
      <c r="AH27" s="23"/>
      <c r="AI27" s="23"/>
      <c r="AJ27" s="23"/>
      <c r="AK27" s="23"/>
      <c r="AL27" s="23"/>
    </row>
    <row r="28" spans="1:38" s="27" customFormat="1">
      <c r="A28" s="10" t="s">
        <v>123</v>
      </c>
      <c r="B28" s="195" t="s">
        <v>125</v>
      </c>
      <c r="C28" s="196">
        <v>0.2</v>
      </c>
      <c r="D28" s="196">
        <v>0.2</v>
      </c>
      <c r="E28" s="196">
        <v>0</v>
      </c>
      <c r="F28" s="196">
        <v>9.9000001000000004E-2</v>
      </c>
      <c r="G28" s="196">
        <v>1.597</v>
      </c>
      <c r="H28" s="196">
        <v>0</v>
      </c>
      <c r="I28" s="196">
        <v>0</v>
      </c>
      <c r="J28" s="196">
        <v>0</v>
      </c>
      <c r="K28" s="196">
        <v>25.8445</v>
      </c>
      <c r="L28" s="196">
        <v>0.33300000000000007</v>
      </c>
      <c r="M28" s="196">
        <v>0.32600000000000001</v>
      </c>
      <c r="N28" s="196">
        <v>2.4120000000000004</v>
      </c>
      <c r="O28" s="196">
        <v>1.1520000000000001</v>
      </c>
      <c r="P28" s="196">
        <v>3.657</v>
      </c>
      <c r="Q28" s="196">
        <v>1.458</v>
      </c>
      <c r="R28" s="196">
        <v>0</v>
      </c>
      <c r="S28" s="196">
        <v>0</v>
      </c>
      <c r="T28" s="196">
        <v>0</v>
      </c>
      <c r="U28" s="197"/>
      <c r="V28" s="197"/>
      <c r="W28" s="197"/>
      <c r="X28" s="198"/>
      <c r="Y28" s="23"/>
      <c r="Z28" s="23"/>
      <c r="AA28" s="23"/>
      <c r="AB28" s="23"/>
      <c r="AC28" s="23"/>
      <c r="AD28" s="23"/>
      <c r="AE28" s="23"/>
      <c r="AF28" s="23"/>
      <c r="AG28" s="23"/>
      <c r="AH28" s="23"/>
      <c r="AI28" s="23"/>
      <c r="AJ28" s="23"/>
      <c r="AK28" s="23"/>
      <c r="AL28" s="23"/>
    </row>
    <row r="29" spans="1:38" s="27" customFormat="1">
      <c r="A29" s="10" t="s">
        <v>91</v>
      </c>
      <c r="B29" s="186">
        <v>667.65800000000002</v>
      </c>
      <c r="C29" s="187">
        <v>2860.9250010000001</v>
      </c>
      <c r="D29" s="187">
        <v>3083.443002</v>
      </c>
      <c r="E29" s="187">
        <v>2792.3116</v>
      </c>
      <c r="F29" s="187">
        <v>1080.7790010000001</v>
      </c>
      <c r="G29" s="187">
        <v>1095.0540000000001</v>
      </c>
      <c r="H29" s="187">
        <v>0</v>
      </c>
      <c r="I29" s="187">
        <v>0</v>
      </c>
      <c r="J29" s="187">
        <v>113.2043318935259</v>
      </c>
      <c r="K29" s="187">
        <v>244.33858000000012</v>
      </c>
      <c r="L29" s="187">
        <v>192.41699999999997</v>
      </c>
      <c r="M29" s="187">
        <v>112.06659000000001</v>
      </c>
      <c r="N29" s="187">
        <v>726.78499999999997</v>
      </c>
      <c r="O29" s="187">
        <v>1269.1838000000002</v>
      </c>
      <c r="P29" s="187">
        <v>633.85134000000016</v>
      </c>
      <c r="Q29" s="187">
        <v>479.21350000000007</v>
      </c>
      <c r="R29" s="187">
        <v>0</v>
      </c>
      <c r="S29" s="187">
        <v>0</v>
      </c>
      <c r="T29" s="187">
        <v>0</v>
      </c>
      <c r="U29" s="23"/>
      <c r="V29" s="23"/>
      <c r="W29" s="23"/>
      <c r="X29" s="23"/>
      <c r="Y29" s="23"/>
      <c r="Z29" s="23"/>
      <c r="AA29" s="23"/>
      <c r="AB29" s="23"/>
      <c r="AC29" s="23"/>
      <c r="AD29" s="23"/>
      <c r="AE29" s="23"/>
      <c r="AF29" s="23"/>
      <c r="AG29" s="23"/>
      <c r="AH29" s="23"/>
      <c r="AI29" s="23"/>
      <c r="AJ29" s="23"/>
      <c r="AK29" s="23"/>
      <c r="AL29" s="23"/>
    </row>
    <row r="30" spans="1:38" s="27" customFormat="1">
      <c r="A30" s="10" t="s">
        <v>16</v>
      </c>
      <c r="B30" s="186"/>
      <c r="C30" s="187"/>
      <c r="D30" s="187"/>
      <c r="E30" s="187"/>
      <c r="F30" s="187"/>
      <c r="G30" s="187">
        <v>0</v>
      </c>
      <c r="H30" s="187">
        <v>0</v>
      </c>
      <c r="I30" s="187">
        <v>0</v>
      </c>
      <c r="J30" s="187">
        <v>0</v>
      </c>
      <c r="K30" s="187">
        <v>1058.4629400000001</v>
      </c>
      <c r="L30" s="187">
        <v>1501.9940000000006</v>
      </c>
      <c r="M30" s="187">
        <v>231.21609999999993</v>
      </c>
      <c r="N30" s="187">
        <v>624.21599999999989</v>
      </c>
      <c r="O30" s="187">
        <v>691.97395999999981</v>
      </c>
      <c r="P30" s="187">
        <v>163.94113999999999</v>
      </c>
      <c r="Q30" s="187">
        <v>83.596549999999993</v>
      </c>
      <c r="R30" s="187">
        <v>0</v>
      </c>
      <c r="S30" s="187">
        <v>0</v>
      </c>
      <c r="T30" s="187">
        <v>0</v>
      </c>
      <c r="U30" s="23"/>
      <c r="V30" s="23"/>
      <c r="W30" s="23"/>
      <c r="X30" s="23"/>
      <c r="Y30" s="23"/>
      <c r="Z30" s="23"/>
      <c r="AA30" s="23"/>
      <c r="AB30" s="23"/>
      <c r="AC30" s="23"/>
      <c r="AD30" s="23"/>
      <c r="AE30" s="23"/>
      <c r="AF30" s="23"/>
      <c r="AG30" s="23"/>
      <c r="AH30" s="23"/>
      <c r="AI30" s="23"/>
      <c r="AJ30" s="23"/>
      <c r="AK30" s="23"/>
      <c r="AL30" s="23"/>
    </row>
    <row r="31" spans="1:38" s="27" customFormat="1">
      <c r="A31" s="190" t="s">
        <v>140</v>
      </c>
      <c r="B31" s="186"/>
      <c r="C31" s="187"/>
      <c r="D31" s="187"/>
      <c r="E31" s="187"/>
      <c r="F31" s="187"/>
      <c r="G31" s="187">
        <v>0</v>
      </c>
      <c r="H31" s="187">
        <v>0</v>
      </c>
      <c r="I31" s="187">
        <v>0</v>
      </c>
      <c r="J31" s="187">
        <v>0</v>
      </c>
      <c r="K31" s="187">
        <v>0</v>
      </c>
      <c r="L31" s="187">
        <v>0</v>
      </c>
      <c r="M31" s="187">
        <v>1.2469999999999999</v>
      </c>
      <c r="N31" s="187">
        <v>15.290000000000001</v>
      </c>
      <c r="O31" s="187">
        <v>3.4710000000000005</v>
      </c>
      <c r="P31" s="187">
        <v>10.569000000000001</v>
      </c>
      <c r="Q31" s="187">
        <v>4.1649999999999991</v>
      </c>
      <c r="R31" s="187">
        <v>0</v>
      </c>
      <c r="S31" s="187">
        <v>0</v>
      </c>
      <c r="T31" s="187">
        <v>0</v>
      </c>
      <c r="U31" s="23"/>
      <c r="V31" s="23"/>
      <c r="W31" s="23"/>
      <c r="X31" s="23"/>
      <c r="Y31" s="23"/>
      <c r="Z31" s="23"/>
      <c r="AA31" s="23"/>
      <c r="AB31" s="23"/>
      <c r="AC31" s="23"/>
      <c r="AD31" s="23"/>
      <c r="AE31" s="23"/>
      <c r="AF31" s="23"/>
      <c r="AG31" s="23"/>
      <c r="AH31" s="23"/>
      <c r="AI31" s="23"/>
      <c r="AJ31" s="23"/>
      <c r="AK31" s="23"/>
      <c r="AL31" s="23"/>
    </row>
    <row r="32" spans="1:38" s="27" customFormat="1">
      <c r="A32" s="10" t="s">
        <v>141</v>
      </c>
      <c r="B32" s="186"/>
      <c r="C32" s="187">
        <v>0</v>
      </c>
      <c r="D32" s="187">
        <v>0</v>
      </c>
      <c r="E32" s="187">
        <v>0</v>
      </c>
      <c r="F32" s="187">
        <v>0.15200000399999999</v>
      </c>
      <c r="G32" s="187">
        <v>8.9000001999999995E-2</v>
      </c>
      <c r="H32" s="187">
        <v>0</v>
      </c>
      <c r="I32" s="187">
        <v>0</v>
      </c>
      <c r="J32" s="187">
        <v>0</v>
      </c>
      <c r="K32" s="187">
        <v>1.4919999999999998</v>
      </c>
      <c r="L32" s="187">
        <v>0</v>
      </c>
      <c r="M32" s="187">
        <v>0</v>
      </c>
      <c r="N32" s="187">
        <v>0</v>
      </c>
      <c r="O32" s="187">
        <v>0</v>
      </c>
      <c r="P32" s="187">
        <v>0</v>
      </c>
      <c r="Q32" s="187">
        <v>0</v>
      </c>
      <c r="R32" s="187">
        <v>0</v>
      </c>
      <c r="S32" s="187">
        <v>0</v>
      </c>
      <c r="T32" s="187">
        <v>0</v>
      </c>
      <c r="U32" s="23"/>
      <c r="V32" s="23"/>
      <c r="W32" s="23"/>
      <c r="X32" s="23"/>
      <c r="Y32" s="23"/>
      <c r="Z32" s="23"/>
      <c r="AA32" s="23"/>
      <c r="AB32" s="23"/>
      <c r="AC32" s="23"/>
      <c r="AD32" s="23"/>
      <c r="AE32" s="23"/>
      <c r="AF32" s="23"/>
      <c r="AG32" s="23"/>
      <c r="AH32" s="23"/>
      <c r="AI32" s="23"/>
      <c r="AJ32" s="23"/>
      <c r="AK32" s="23"/>
      <c r="AL32" s="23"/>
    </row>
    <row r="33" spans="1:38" s="27" customFormat="1">
      <c r="A33" s="17" t="s">
        <v>142</v>
      </c>
      <c r="B33" s="199">
        <v>1545.0320000000002</v>
      </c>
      <c r="C33" s="200">
        <v>150.1529999</v>
      </c>
      <c r="D33" s="200">
        <v>93.42500004</v>
      </c>
      <c r="E33" s="200">
        <v>255.51200059999999</v>
      </c>
      <c r="F33" s="200">
        <v>268.79500039999999</v>
      </c>
      <c r="G33" s="200">
        <v>241.14500050000001</v>
      </c>
      <c r="H33" s="200">
        <v>0</v>
      </c>
      <c r="I33" s="200">
        <v>0</v>
      </c>
      <c r="J33" s="200">
        <v>21.539539165481248</v>
      </c>
      <c r="K33" s="200">
        <v>270.28463000000005</v>
      </c>
      <c r="L33" s="200">
        <v>428.49399999999997</v>
      </c>
      <c r="M33" s="200">
        <v>139.02200000000002</v>
      </c>
      <c r="N33" s="200">
        <v>473.29199999999992</v>
      </c>
      <c r="O33" s="200">
        <v>569.90431999999998</v>
      </c>
      <c r="P33" s="200">
        <v>533.48649999999998</v>
      </c>
      <c r="Q33" s="200">
        <v>131.24399999999997</v>
      </c>
      <c r="R33" s="200">
        <v>0</v>
      </c>
      <c r="S33" s="200">
        <v>0</v>
      </c>
      <c r="T33" s="200">
        <v>0</v>
      </c>
      <c r="U33" s="23"/>
      <c r="V33" s="23"/>
      <c r="W33" s="23"/>
      <c r="X33" s="23"/>
      <c r="Y33" s="23"/>
      <c r="Z33" s="23"/>
      <c r="AA33" s="23"/>
      <c r="AB33" s="23"/>
      <c r="AC33" s="23"/>
      <c r="AD33" s="23"/>
      <c r="AE33" s="23"/>
      <c r="AF33" s="23"/>
      <c r="AG33" s="23"/>
      <c r="AH33" s="23"/>
      <c r="AI33" s="23"/>
      <c r="AJ33" s="23"/>
      <c r="AK33" s="23"/>
      <c r="AL33" s="23"/>
    </row>
    <row r="34" spans="1:38" ht="19.5" customHeight="1">
      <c r="A34" s="24" t="s">
        <v>184</v>
      </c>
      <c r="B34" s="24"/>
      <c r="C34" s="201"/>
      <c r="D34" s="201"/>
      <c r="E34" s="201"/>
      <c r="F34" s="201"/>
      <c r="G34" s="201"/>
      <c r="H34" s="201"/>
      <c r="I34" s="201"/>
      <c r="J34" s="201"/>
      <c r="K34" s="201"/>
      <c r="L34" s="201"/>
      <c r="M34" s="201"/>
      <c r="N34" s="201"/>
      <c r="O34" s="201"/>
      <c r="P34" s="201"/>
      <c r="Q34" s="201"/>
      <c r="R34" s="201"/>
    </row>
    <row r="35" spans="1:38">
      <c r="A35" s="202"/>
      <c r="B35" s="202"/>
    </row>
    <row r="36" spans="1:38">
      <c r="A36" s="202"/>
      <c r="B36" s="202"/>
    </row>
    <row r="37" spans="1:38">
      <c r="A37" s="202"/>
      <c r="B37" s="202"/>
    </row>
    <row r="39" spans="1:38" s="27" customFormat="1">
      <c r="B39" s="204">
        <v>127183.61479999998</v>
      </c>
      <c r="C39" s="179"/>
      <c r="D39" s="179"/>
      <c r="E39" s="76" t="s">
        <v>139</v>
      </c>
      <c r="F39" s="179">
        <f>SUM(F40:F45)</f>
        <v>120000.92939572007</v>
      </c>
      <c r="G39" s="179"/>
      <c r="H39" s="179"/>
      <c r="I39" s="179"/>
      <c r="J39" s="205"/>
      <c r="K39" s="205"/>
      <c r="L39" s="205"/>
      <c r="M39" s="205"/>
      <c r="N39" s="205"/>
      <c r="O39" s="205"/>
      <c r="P39" s="205"/>
      <c r="Q39" s="205"/>
      <c r="R39" s="205"/>
      <c r="S39" s="23"/>
      <c r="T39" s="23"/>
      <c r="U39" s="23"/>
      <c r="V39" s="23"/>
      <c r="W39" s="23"/>
      <c r="X39" s="23"/>
      <c r="Y39" s="23"/>
      <c r="Z39" s="23"/>
      <c r="AA39" s="23"/>
      <c r="AB39" s="23"/>
      <c r="AC39" s="23"/>
      <c r="AD39" s="23"/>
      <c r="AE39" s="23"/>
      <c r="AF39" s="23"/>
      <c r="AG39" s="23"/>
      <c r="AH39" s="23"/>
      <c r="AI39" s="23"/>
      <c r="AJ39" s="23"/>
      <c r="AK39" s="23"/>
      <c r="AL39" s="23"/>
    </row>
    <row r="40" spans="1:38" s="27" customFormat="1">
      <c r="B40" s="204">
        <v>123441.52179999999</v>
      </c>
      <c r="C40" s="179"/>
      <c r="D40" s="179"/>
      <c r="E40" s="76" t="s">
        <v>143</v>
      </c>
      <c r="F40" s="179">
        <v>116940.02259357934</v>
      </c>
      <c r="G40" s="179"/>
      <c r="H40" s="179"/>
      <c r="I40" s="179"/>
      <c r="J40" s="205"/>
      <c r="K40" s="205"/>
      <c r="L40" s="205"/>
      <c r="M40" s="205"/>
      <c r="N40" s="205"/>
      <c r="O40" s="205"/>
      <c r="P40" s="205"/>
      <c r="Q40" s="205"/>
      <c r="R40" s="205"/>
      <c r="S40" s="23"/>
      <c r="T40" s="23"/>
      <c r="U40" s="23"/>
      <c r="V40" s="23"/>
      <c r="W40" s="23"/>
      <c r="Y40" s="15"/>
      <c r="Z40" s="206"/>
      <c r="AA40" s="179"/>
      <c r="AB40" s="23"/>
      <c r="AC40" s="23"/>
      <c r="AD40" s="23"/>
      <c r="AE40" s="23"/>
      <c r="AF40" s="23"/>
      <c r="AG40" s="23"/>
      <c r="AH40" s="23"/>
      <c r="AI40" s="23"/>
      <c r="AJ40" s="23"/>
      <c r="AK40" s="23"/>
      <c r="AL40" s="23"/>
    </row>
    <row r="41" spans="1:38" s="27" customFormat="1" ht="15">
      <c r="B41" s="204">
        <v>429.96600000000001</v>
      </c>
      <c r="C41" s="179"/>
      <c r="D41" s="179"/>
      <c r="E41" s="76" t="s">
        <v>147</v>
      </c>
      <c r="F41" s="179">
        <v>1005.9614987606687</v>
      </c>
      <c r="G41" s="179"/>
      <c r="H41" s="179"/>
      <c r="I41" s="179"/>
      <c r="J41" s="205"/>
      <c r="K41" s="205"/>
      <c r="L41" s="205"/>
      <c r="M41" s="205"/>
      <c r="N41" s="205"/>
      <c r="O41" s="205"/>
      <c r="P41" s="205"/>
      <c r="Q41" s="205"/>
      <c r="R41" s="205"/>
      <c r="S41" s="23"/>
      <c r="T41" s="23"/>
      <c r="U41" s="23"/>
      <c r="V41" s="23"/>
      <c r="W41" s="23"/>
      <c r="Y41" s="15"/>
      <c r="Z41" s="207"/>
      <c r="AA41" s="180"/>
      <c r="AB41" s="23"/>
      <c r="AC41" s="23"/>
      <c r="AD41" s="23"/>
      <c r="AE41" s="23"/>
      <c r="AF41" s="23"/>
      <c r="AG41" s="23"/>
      <c r="AH41" s="23"/>
      <c r="AI41" s="23"/>
      <c r="AJ41" s="23"/>
      <c r="AK41" s="23"/>
      <c r="AL41" s="23"/>
    </row>
    <row r="42" spans="1:38" s="27" customFormat="1">
      <c r="B42" s="204">
        <v>494.35300000000001</v>
      </c>
      <c r="C42" s="179"/>
      <c r="D42" s="179"/>
      <c r="E42" s="76" t="s">
        <v>148</v>
      </c>
      <c r="F42" s="179">
        <v>677.87643155977037</v>
      </c>
      <c r="G42" s="179"/>
      <c r="H42" s="179"/>
      <c r="I42" s="179"/>
      <c r="J42" s="205"/>
      <c r="K42" s="205"/>
      <c r="L42" s="205"/>
      <c r="M42" s="205"/>
      <c r="N42" s="205"/>
      <c r="O42" s="205"/>
      <c r="P42" s="205"/>
      <c r="Q42" s="205"/>
      <c r="R42" s="205"/>
      <c r="S42" s="23"/>
      <c r="T42" s="23"/>
      <c r="U42" s="23"/>
      <c r="V42" s="23"/>
      <c r="W42" s="23"/>
      <c r="Y42" s="15"/>
      <c r="Z42" s="206"/>
      <c r="AA42" s="180"/>
      <c r="AB42" s="23"/>
      <c r="AC42" s="23"/>
      <c r="AD42" s="23"/>
      <c r="AE42" s="23"/>
      <c r="AF42" s="23"/>
      <c r="AG42" s="23"/>
      <c r="AH42" s="23"/>
      <c r="AI42" s="23"/>
      <c r="AJ42" s="23"/>
      <c r="AK42" s="23"/>
      <c r="AL42" s="23"/>
    </row>
    <row r="43" spans="1:38" s="27" customFormat="1">
      <c r="B43" s="204">
        <v>73.063000000000002</v>
      </c>
      <c r="C43" s="179"/>
      <c r="D43" s="179"/>
      <c r="E43" s="76" t="s">
        <v>149</v>
      </c>
      <c r="F43" s="179">
        <v>1060.6535379842462</v>
      </c>
      <c r="G43" s="179"/>
      <c r="H43" s="179"/>
      <c r="I43" s="179"/>
      <c r="J43" s="205"/>
      <c r="K43" s="205"/>
      <c r="L43" s="205"/>
      <c r="M43" s="205"/>
      <c r="N43" s="205"/>
      <c r="O43" s="205"/>
      <c r="P43" s="205"/>
      <c r="Q43" s="205"/>
      <c r="R43" s="205"/>
      <c r="S43" s="23"/>
      <c r="T43" s="23"/>
      <c r="U43" s="23"/>
      <c r="V43" s="23"/>
      <c r="W43" s="23"/>
      <c r="Y43" s="15"/>
      <c r="Z43" s="206"/>
      <c r="AA43" s="180"/>
      <c r="AB43" s="23"/>
      <c r="AC43" s="23"/>
      <c r="AD43" s="23"/>
      <c r="AE43" s="23"/>
      <c r="AF43" s="23"/>
      <c r="AG43" s="23"/>
      <c r="AH43" s="23"/>
      <c r="AI43" s="23"/>
      <c r="AJ43" s="23"/>
      <c r="AK43" s="23"/>
      <c r="AL43" s="23"/>
    </row>
    <row r="44" spans="1:38" s="27" customFormat="1">
      <c r="B44" s="204">
        <v>2212.69</v>
      </c>
      <c r="C44" s="179"/>
      <c r="D44" s="179"/>
      <c r="E44" s="76" t="s">
        <v>150</v>
      </c>
      <c r="F44" s="179">
        <v>134.74387105900715</v>
      </c>
      <c r="G44" s="179"/>
      <c r="H44" s="179"/>
      <c r="I44" s="179"/>
      <c r="J44" s="205"/>
      <c r="K44" s="205"/>
      <c r="L44" s="205"/>
      <c r="M44" s="205"/>
      <c r="N44" s="205"/>
      <c r="O44" s="205"/>
      <c r="P44" s="205"/>
      <c r="Q44" s="205"/>
      <c r="R44" s="205"/>
      <c r="S44" s="23"/>
      <c r="T44" s="23"/>
      <c r="U44" s="23"/>
      <c r="V44" s="23"/>
      <c r="W44" s="23"/>
      <c r="Y44" s="15"/>
      <c r="Z44" s="206"/>
      <c r="AA44" s="180"/>
      <c r="AB44" s="23"/>
      <c r="AC44" s="23"/>
      <c r="AD44" s="23"/>
      <c r="AE44" s="23"/>
      <c r="AF44" s="23"/>
      <c r="AG44" s="23"/>
      <c r="AH44" s="23"/>
      <c r="AI44" s="23"/>
      <c r="AJ44" s="23"/>
      <c r="AK44" s="23"/>
      <c r="AL44" s="23"/>
    </row>
    <row r="45" spans="1:38" s="27" customFormat="1">
      <c r="B45" s="204">
        <v>532.16600000000005</v>
      </c>
      <c r="C45" s="179"/>
      <c r="D45" s="179"/>
      <c r="E45" s="76" t="s">
        <v>151</v>
      </c>
      <c r="F45" s="179">
        <v>181.67146277704833</v>
      </c>
      <c r="G45" s="179"/>
      <c r="H45" s="179"/>
      <c r="I45" s="179"/>
      <c r="J45" s="205"/>
      <c r="K45" s="205"/>
      <c r="L45" s="205"/>
      <c r="M45" s="205"/>
      <c r="N45" s="205"/>
      <c r="O45" s="205"/>
      <c r="P45" s="205"/>
      <c r="Q45" s="205"/>
      <c r="R45" s="205"/>
      <c r="S45" s="23"/>
      <c r="T45" s="23"/>
      <c r="U45" s="23"/>
      <c r="V45" s="23"/>
      <c r="W45" s="23"/>
      <c r="Z45" s="206"/>
      <c r="AB45" s="23"/>
      <c r="AC45" s="23"/>
      <c r="AD45" s="23"/>
      <c r="AE45" s="23"/>
      <c r="AF45" s="23"/>
      <c r="AG45" s="23"/>
      <c r="AH45" s="23"/>
      <c r="AI45" s="23"/>
      <c r="AJ45" s="23"/>
      <c r="AK45" s="23"/>
      <c r="AL45" s="23"/>
    </row>
    <row r="46" spans="1:38">
      <c r="Y46" s="15"/>
      <c r="Z46" s="123"/>
      <c r="AA46" s="179"/>
    </row>
    <row r="47" spans="1:38">
      <c r="Y47" s="15"/>
      <c r="Z47" s="123"/>
      <c r="AA47" s="23"/>
    </row>
    <row r="48" spans="1:38">
      <c r="Y48" s="15"/>
      <c r="Z48" s="123"/>
      <c r="AA48" s="23"/>
    </row>
    <row r="49" spans="25:27">
      <c r="Y49" s="15"/>
      <c r="Z49" s="123"/>
      <c r="AA49" s="23"/>
    </row>
    <row r="50" spans="25:27">
      <c r="Y50" s="15"/>
      <c r="Z50" s="123"/>
      <c r="AA50" s="23"/>
    </row>
    <row r="51" spans="25:27">
      <c r="Y51" s="15"/>
      <c r="Z51" s="123"/>
      <c r="AA51" s="23"/>
    </row>
  </sheetData>
  <mergeCells count="4">
    <mergeCell ref="A2:T2"/>
    <mergeCell ref="A1:T1"/>
    <mergeCell ref="A3:T3"/>
    <mergeCell ref="A4:T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S65"/>
  <sheetViews>
    <sheetView topLeftCell="A49" zoomScale="112" zoomScaleNormal="112" workbookViewId="0">
      <selection activeCell="G19" sqref="G19"/>
    </sheetView>
  </sheetViews>
  <sheetFormatPr defaultColWidth="21.7109375" defaultRowHeight="12"/>
  <cols>
    <col min="1" max="4" width="21.7109375" style="208"/>
    <col min="5" max="5" width="2.85546875" style="208" customWidth="1"/>
    <col min="6" max="16384" width="21.7109375" style="208"/>
  </cols>
  <sheetData>
    <row r="1" spans="1:227" ht="37.5" customHeight="1">
      <c r="A1" s="437" t="s">
        <v>206</v>
      </c>
      <c r="B1" s="437"/>
      <c r="C1" s="437"/>
      <c r="D1" s="437"/>
    </row>
    <row r="2" spans="1:227" s="209" customFormat="1" ht="37.5" customHeight="1">
      <c r="A2" s="438" t="s">
        <v>205</v>
      </c>
      <c r="B2" s="438"/>
      <c r="C2" s="438"/>
      <c r="D2" s="438"/>
    </row>
    <row r="3" spans="1:227" s="209" customFormat="1" ht="12.75">
      <c r="A3" s="411"/>
      <c r="B3" s="412"/>
      <c r="C3" s="412"/>
    </row>
    <row r="4" spans="1:227" ht="16.5">
      <c r="A4" s="405" t="s">
        <v>24</v>
      </c>
      <c r="B4" s="413" t="s">
        <v>191</v>
      </c>
      <c r="C4" s="413"/>
      <c r="D4" s="408" t="s">
        <v>152</v>
      </c>
    </row>
    <row r="5" spans="1:227" s="210" customFormat="1" ht="39" customHeight="1">
      <c r="A5" s="406"/>
      <c r="B5" s="342" t="s">
        <v>153</v>
      </c>
      <c r="C5" s="343" t="s">
        <v>145</v>
      </c>
      <c r="D5" s="409"/>
    </row>
    <row r="6" spans="1:227" ht="1.1499999999999999" customHeight="1">
      <c r="A6" s="406"/>
      <c r="B6" s="211"/>
      <c r="C6" s="211"/>
      <c r="D6" s="409"/>
    </row>
    <row r="7" spans="1:227" s="214" customFormat="1" ht="12" customHeight="1">
      <c r="A7" s="406"/>
      <c r="B7" s="212" t="s">
        <v>154</v>
      </c>
      <c r="C7" s="213" t="s">
        <v>144</v>
      </c>
      <c r="D7" s="409"/>
      <c r="E7" s="209"/>
      <c r="F7" s="209"/>
      <c r="G7" s="209"/>
      <c r="H7" s="209"/>
      <c r="I7" s="209"/>
      <c r="J7" s="209"/>
      <c r="K7" s="209"/>
      <c r="L7" s="209"/>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row>
    <row r="8" spans="1:227" s="214" customFormat="1" ht="12.75">
      <c r="A8" s="407"/>
      <c r="B8" s="215" t="s">
        <v>155</v>
      </c>
      <c r="C8" s="215"/>
      <c r="D8" s="410"/>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row>
    <row r="9" spans="1:227" s="218" customFormat="1" ht="15.75">
      <c r="A9" s="216" t="s">
        <v>30</v>
      </c>
      <c r="B9" s="217">
        <f>B10+B12+B11</f>
        <v>49103</v>
      </c>
      <c r="C9" s="217">
        <f>C10+C12+C11</f>
        <v>136</v>
      </c>
      <c r="D9" s="296" t="s">
        <v>31</v>
      </c>
    </row>
    <row r="10" spans="1:227" s="218" customFormat="1" ht="15.75">
      <c r="A10" s="216" t="s">
        <v>32</v>
      </c>
      <c r="B10" s="219">
        <v>7131</v>
      </c>
      <c r="C10" s="219">
        <v>0</v>
      </c>
      <c r="D10" s="296" t="s">
        <v>33</v>
      </c>
    </row>
    <row r="11" spans="1:227" s="218" customFormat="1" ht="15.75" hidden="1">
      <c r="A11" s="216" t="s">
        <v>36</v>
      </c>
      <c r="B11" s="219"/>
      <c r="C11" s="219"/>
      <c r="D11" s="296" t="s">
        <v>179</v>
      </c>
    </row>
    <row r="12" spans="1:227" s="218" customFormat="1" ht="15.75">
      <c r="A12" s="216" t="s">
        <v>34</v>
      </c>
      <c r="B12" s="219">
        <f>SUM(B13:B32)</f>
        <v>41972</v>
      </c>
      <c r="C12" s="219">
        <f>SUM(C13:C32)</f>
        <v>136</v>
      </c>
      <c r="D12" s="296" t="s">
        <v>35</v>
      </c>
    </row>
    <row r="13" spans="1:227" s="222" customFormat="1" ht="15.75">
      <c r="A13" s="220" t="s">
        <v>37</v>
      </c>
      <c r="B13" s="221">
        <v>2803</v>
      </c>
      <c r="C13" s="221">
        <v>0</v>
      </c>
      <c r="D13" s="340" t="s">
        <v>38</v>
      </c>
    </row>
    <row r="14" spans="1:227" s="222" customFormat="1" ht="15.75">
      <c r="A14" s="220" t="s">
        <v>39</v>
      </c>
      <c r="B14" s="221">
        <v>884</v>
      </c>
      <c r="C14" s="221">
        <v>0</v>
      </c>
      <c r="D14" s="340" t="s">
        <v>40</v>
      </c>
    </row>
    <row r="15" spans="1:227" s="222" customFormat="1" ht="15.75">
      <c r="A15" s="220" t="s">
        <v>41</v>
      </c>
      <c r="B15" s="221">
        <v>1192</v>
      </c>
      <c r="C15" s="221">
        <v>0</v>
      </c>
      <c r="D15" s="340" t="s">
        <v>42</v>
      </c>
    </row>
    <row r="16" spans="1:227" s="222" customFormat="1" ht="15.75">
      <c r="A16" s="220" t="s">
        <v>43</v>
      </c>
      <c r="B16" s="221">
        <v>1059</v>
      </c>
      <c r="C16" s="221">
        <v>0</v>
      </c>
      <c r="D16" s="340" t="s">
        <v>44</v>
      </c>
    </row>
    <row r="17" spans="1:227" s="222" customFormat="1" ht="15.75">
      <c r="A17" s="220" t="s">
        <v>45</v>
      </c>
      <c r="B17" s="221">
        <v>2542</v>
      </c>
      <c r="C17" s="221">
        <v>0</v>
      </c>
      <c r="D17" s="340" t="s">
        <v>46</v>
      </c>
    </row>
    <row r="18" spans="1:227" s="222" customFormat="1" ht="15.75">
      <c r="A18" s="220" t="s">
        <v>47</v>
      </c>
      <c r="B18" s="221">
        <v>1071</v>
      </c>
      <c r="C18" s="221">
        <v>0</v>
      </c>
      <c r="D18" s="340" t="s">
        <v>48</v>
      </c>
    </row>
    <row r="19" spans="1:227" s="222" customFormat="1" ht="15.75">
      <c r="A19" s="220" t="s">
        <v>49</v>
      </c>
      <c r="B19" s="221">
        <v>1264</v>
      </c>
      <c r="C19" s="221">
        <v>0</v>
      </c>
      <c r="D19" s="340" t="s">
        <v>50</v>
      </c>
    </row>
    <row r="20" spans="1:227" s="222" customFormat="1" ht="15.75">
      <c r="A20" s="220" t="s">
        <v>51</v>
      </c>
      <c r="B20" s="221">
        <v>1702</v>
      </c>
      <c r="C20" s="221">
        <v>0</v>
      </c>
      <c r="D20" s="340" t="s">
        <v>52</v>
      </c>
    </row>
    <row r="21" spans="1:227" s="222" customFormat="1" ht="15.75">
      <c r="A21" s="220" t="s">
        <v>156</v>
      </c>
      <c r="B21" s="221">
        <v>1387</v>
      </c>
      <c r="C21" s="221">
        <v>0</v>
      </c>
      <c r="D21" s="340" t="s">
        <v>54</v>
      </c>
    </row>
    <row r="22" spans="1:227" s="222" customFormat="1" ht="15.75">
      <c r="A22" s="220" t="s">
        <v>55</v>
      </c>
      <c r="B22" s="221">
        <v>1992</v>
      </c>
      <c r="C22" s="221">
        <v>0</v>
      </c>
      <c r="D22" s="340" t="s">
        <v>56</v>
      </c>
    </row>
    <row r="23" spans="1:227" s="222" customFormat="1" ht="15.75">
      <c r="A23" s="220" t="s">
        <v>57</v>
      </c>
      <c r="B23" s="221">
        <v>178</v>
      </c>
      <c r="C23" s="221">
        <v>0</v>
      </c>
      <c r="D23" s="340" t="s">
        <v>58</v>
      </c>
    </row>
    <row r="24" spans="1:227" s="222" customFormat="1" ht="15.75">
      <c r="A24" s="220" t="s">
        <v>59</v>
      </c>
      <c r="B24" s="221">
        <v>1436</v>
      </c>
      <c r="C24" s="221">
        <v>0</v>
      </c>
      <c r="D24" s="340" t="s">
        <v>60</v>
      </c>
    </row>
    <row r="25" spans="1:227" s="222" customFormat="1" ht="15.75">
      <c r="A25" s="220" t="s">
        <v>61</v>
      </c>
      <c r="B25" s="221">
        <v>1529</v>
      </c>
      <c r="C25" s="221">
        <v>0</v>
      </c>
      <c r="D25" s="340" t="s">
        <v>62</v>
      </c>
    </row>
    <row r="26" spans="1:227" ht="15.75">
      <c r="A26" s="220" t="s">
        <v>63</v>
      </c>
      <c r="B26" s="221">
        <v>3679</v>
      </c>
      <c r="C26" s="221">
        <v>0</v>
      </c>
      <c r="D26" s="340" t="s">
        <v>64</v>
      </c>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222"/>
      <c r="BK26" s="222"/>
      <c r="BL26" s="222"/>
      <c r="BM26" s="222"/>
      <c r="BN26" s="222"/>
      <c r="BO26" s="222"/>
      <c r="BP26" s="222"/>
      <c r="BQ26" s="222"/>
      <c r="BR26" s="222"/>
      <c r="BS26" s="222"/>
      <c r="BT26" s="222"/>
      <c r="BU26" s="222"/>
      <c r="BV26" s="222"/>
      <c r="BW26" s="222"/>
      <c r="BX26" s="222"/>
      <c r="BY26" s="222"/>
      <c r="BZ26" s="222"/>
      <c r="CA26" s="222"/>
      <c r="CB26" s="222"/>
      <c r="CC26" s="222"/>
      <c r="CD26" s="222"/>
      <c r="CE26" s="222"/>
      <c r="CF26" s="222"/>
      <c r="CG26" s="222"/>
      <c r="CH26" s="222"/>
      <c r="CI26" s="222"/>
      <c r="CJ26" s="222"/>
      <c r="CK26" s="222"/>
      <c r="CL26" s="222"/>
      <c r="CM26" s="222"/>
      <c r="CN26" s="222"/>
      <c r="CO26" s="222"/>
      <c r="CP26" s="222"/>
      <c r="CQ26" s="222"/>
      <c r="CR26" s="222"/>
      <c r="CS26" s="222"/>
      <c r="CT26" s="222"/>
      <c r="CU26" s="222"/>
      <c r="CV26" s="222"/>
      <c r="CW26" s="222"/>
      <c r="CX26" s="222"/>
      <c r="CY26" s="222"/>
      <c r="CZ26" s="222"/>
      <c r="DA26" s="222"/>
      <c r="DB26" s="222"/>
      <c r="DC26" s="222"/>
      <c r="DD26" s="222"/>
      <c r="DE26" s="222"/>
      <c r="DF26" s="222"/>
      <c r="DG26" s="222"/>
      <c r="DH26" s="222"/>
      <c r="DI26" s="222"/>
      <c r="DJ26" s="222"/>
      <c r="DK26" s="222"/>
      <c r="DL26" s="222"/>
      <c r="DM26" s="222"/>
      <c r="DN26" s="222"/>
      <c r="DO26" s="222"/>
      <c r="DP26" s="222"/>
      <c r="DQ26" s="222"/>
      <c r="DR26" s="222"/>
      <c r="DS26" s="222"/>
      <c r="DT26" s="222"/>
      <c r="DU26" s="222"/>
      <c r="DV26" s="222"/>
      <c r="DW26" s="222"/>
      <c r="DX26" s="222"/>
      <c r="DY26" s="222"/>
      <c r="DZ26" s="222"/>
      <c r="EA26" s="222"/>
      <c r="EB26" s="222"/>
      <c r="EC26" s="222"/>
      <c r="ED26" s="222"/>
      <c r="EE26" s="222"/>
      <c r="EF26" s="222"/>
      <c r="EG26" s="222"/>
      <c r="EH26" s="222"/>
      <c r="EI26" s="222"/>
      <c r="EJ26" s="222"/>
      <c r="EK26" s="222"/>
      <c r="EL26" s="222"/>
      <c r="EM26" s="222"/>
      <c r="EN26" s="222"/>
      <c r="EO26" s="222"/>
      <c r="EP26" s="222"/>
      <c r="EQ26" s="222"/>
      <c r="ER26" s="222"/>
      <c r="ES26" s="222"/>
      <c r="ET26" s="222"/>
      <c r="EU26" s="222"/>
      <c r="EV26" s="222"/>
      <c r="EW26" s="222"/>
      <c r="EX26" s="222"/>
      <c r="EY26" s="222"/>
      <c r="EZ26" s="222"/>
      <c r="FA26" s="222"/>
      <c r="FB26" s="222"/>
      <c r="FC26" s="222"/>
      <c r="FD26" s="222"/>
      <c r="FE26" s="222"/>
      <c r="FF26" s="222"/>
      <c r="FG26" s="222"/>
      <c r="FH26" s="222"/>
      <c r="FI26" s="222"/>
      <c r="FJ26" s="222"/>
      <c r="FK26" s="222"/>
      <c r="FL26" s="222"/>
      <c r="FM26" s="222"/>
      <c r="FN26" s="222"/>
      <c r="FO26" s="222"/>
      <c r="FP26" s="222"/>
      <c r="FQ26" s="222"/>
      <c r="FR26" s="222"/>
      <c r="FS26" s="222"/>
      <c r="FT26" s="222"/>
      <c r="FU26" s="222"/>
      <c r="FV26" s="222"/>
      <c r="FW26" s="222"/>
      <c r="FX26" s="222"/>
      <c r="FY26" s="222"/>
      <c r="FZ26" s="222"/>
      <c r="GA26" s="222"/>
      <c r="GB26" s="222"/>
      <c r="GC26" s="222"/>
      <c r="GD26" s="222"/>
      <c r="GE26" s="222"/>
      <c r="GF26" s="222"/>
      <c r="GG26" s="222"/>
      <c r="GH26" s="222"/>
      <c r="GI26" s="222"/>
      <c r="GJ26" s="222"/>
      <c r="GK26" s="222"/>
      <c r="GL26" s="222"/>
      <c r="GM26" s="222"/>
      <c r="GN26" s="222"/>
      <c r="GO26" s="222"/>
      <c r="GP26" s="222"/>
      <c r="GQ26" s="222"/>
      <c r="GR26" s="222"/>
      <c r="GS26" s="222"/>
      <c r="GT26" s="222"/>
      <c r="GU26" s="222"/>
      <c r="GV26" s="222"/>
      <c r="GW26" s="222"/>
      <c r="GX26" s="222"/>
      <c r="GY26" s="222"/>
      <c r="GZ26" s="222"/>
      <c r="HA26" s="222"/>
      <c r="HB26" s="222"/>
      <c r="HC26" s="222"/>
      <c r="HD26" s="222"/>
      <c r="HE26" s="222"/>
      <c r="HF26" s="222"/>
      <c r="HG26" s="222"/>
      <c r="HH26" s="222"/>
      <c r="HI26" s="222"/>
      <c r="HJ26" s="222"/>
      <c r="HK26" s="222"/>
      <c r="HL26" s="222"/>
      <c r="HM26" s="222"/>
      <c r="HN26" s="222"/>
      <c r="HO26" s="222"/>
      <c r="HP26" s="222"/>
      <c r="HQ26" s="222"/>
      <c r="HR26" s="222"/>
      <c r="HS26" s="222"/>
    </row>
    <row r="27" spans="1:227" ht="15.75">
      <c r="A27" s="220" t="s">
        <v>65</v>
      </c>
      <c r="B27" s="221">
        <v>2368</v>
      </c>
      <c r="C27" s="221">
        <v>0</v>
      </c>
      <c r="D27" s="340" t="s">
        <v>66</v>
      </c>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c r="CY27" s="222"/>
      <c r="CZ27" s="222"/>
      <c r="DA27" s="222"/>
      <c r="DB27" s="222"/>
      <c r="DC27" s="222"/>
      <c r="DD27" s="222"/>
      <c r="DE27" s="222"/>
      <c r="DF27" s="222"/>
      <c r="DG27" s="222"/>
      <c r="DH27" s="222"/>
      <c r="DI27" s="222"/>
      <c r="DJ27" s="222"/>
      <c r="DK27" s="222"/>
      <c r="DL27" s="222"/>
      <c r="DM27" s="222"/>
      <c r="DN27" s="222"/>
      <c r="DO27" s="222"/>
      <c r="DP27" s="222"/>
      <c r="DQ27" s="222"/>
      <c r="DR27" s="222"/>
      <c r="DS27" s="222"/>
      <c r="DT27" s="222"/>
      <c r="DU27" s="222"/>
      <c r="DV27" s="222"/>
      <c r="DW27" s="222"/>
      <c r="DX27" s="222"/>
      <c r="DY27" s="222"/>
      <c r="DZ27" s="222"/>
      <c r="EA27" s="222"/>
      <c r="EB27" s="222"/>
      <c r="EC27" s="222"/>
      <c r="ED27" s="222"/>
      <c r="EE27" s="222"/>
      <c r="EF27" s="222"/>
      <c r="EG27" s="222"/>
      <c r="EH27" s="222"/>
      <c r="EI27" s="222"/>
      <c r="EJ27" s="222"/>
      <c r="EK27" s="222"/>
      <c r="EL27" s="222"/>
      <c r="EM27" s="222"/>
      <c r="EN27" s="222"/>
      <c r="EO27" s="222"/>
      <c r="EP27" s="222"/>
      <c r="EQ27" s="222"/>
      <c r="ER27" s="222"/>
      <c r="ES27" s="222"/>
      <c r="ET27" s="222"/>
      <c r="EU27" s="222"/>
      <c r="EV27" s="222"/>
      <c r="EW27" s="222"/>
      <c r="EX27" s="222"/>
      <c r="EY27" s="222"/>
      <c r="EZ27" s="222"/>
      <c r="FA27" s="222"/>
      <c r="FB27" s="222"/>
      <c r="FC27" s="222"/>
      <c r="FD27" s="222"/>
      <c r="FE27" s="222"/>
      <c r="FF27" s="222"/>
      <c r="FG27" s="222"/>
      <c r="FH27" s="222"/>
      <c r="FI27" s="222"/>
      <c r="FJ27" s="222"/>
      <c r="FK27" s="222"/>
      <c r="FL27" s="222"/>
      <c r="FM27" s="222"/>
      <c r="FN27" s="222"/>
      <c r="FO27" s="222"/>
      <c r="FP27" s="222"/>
      <c r="FQ27" s="222"/>
      <c r="FR27" s="222"/>
      <c r="FS27" s="222"/>
      <c r="FT27" s="222"/>
      <c r="FU27" s="222"/>
      <c r="FV27" s="222"/>
      <c r="FW27" s="222"/>
      <c r="FX27" s="222"/>
      <c r="FY27" s="222"/>
      <c r="FZ27" s="222"/>
      <c r="GA27" s="222"/>
      <c r="GB27" s="222"/>
      <c r="GC27" s="222"/>
      <c r="GD27" s="222"/>
      <c r="GE27" s="222"/>
      <c r="GF27" s="222"/>
      <c r="GG27" s="222"/>
      <c r="GH27" s="222"/>
      <c r="GI27" s="222"/>
      <c r="GJ27" s="222"/>
      <c r="GK27" s="222"/>
      <c r="GL27" s="222"/>
      <c r="GM27" s="222"/>
      <c r="GN27" s="222"/>
      <c r="GO27" s="222"/>
      <c r="GP27" s="222"/>
      <c r="GQ27" s="222"/>
      <c r="GR27" s="222"/>
      <c r="GS27" s="222"/>
      <c r="GT27" s="222"/>
      <c r="GU27" s="222"/>
      <c r="GV27" s="222"/>
      <c r="GW27" s="222"/>
      <c r="GX27" s="222"/>
      <c r="GY27" s="222"/>
      <c r="GZ27" s="222"/>
      <c r="HA27" s="222"/>
      <c r="HB27" s="222"/>
      <c r="HC27" s="222"/>
      <c r="HD27" s="222"/>
      <c r="HE27" s="222"/>
      <c r="HF27" s="222"/>
      <c r="HG27" s="222"/>
      <c r="HH27" s="222"/>
      <c r="HI27" s="222"/>
      <c r="HJ27" s="222"/>
      <c r="HK27" s="222"/>
      <c r="HL27" s="222"/>
      <c r="HM27" s="222"/>
      <c r="HN27" s="222"/>
      <c r="HO27" s="222"/>
      <c r="HP27" s="222"/>
      <c r="HQ27" s="222"/>
      <c r="HR27" s="222"/>
      <c r="HS27" s="222"/>
    </row>
    <row r="28" spans="1:227" ht="15.75">
      <c r="A28" s="220" t="s">
        <v>67</v>
      </c>
      <c r="B28" s="221">
        <v>3138</v>
      </c>
      <c r="C28" s="221">
        <v>120</v>
      </c>
      <c r="D28" s="340" t="s">
        <v>68</v>
      </c>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2"/>
      <c r="BR28" s="222"/>
      <c r="BS28" s="222"/>
      <c r="BT28" s="222"/>
      <c r="BU28" s="222"/>
      <c r="BV28" s="222"/>
      <c r="BW28" s="222"/>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2"/>
      <c r="CW28" s="222"/>
      <c r="CX28" s="222"/>
      <c r="CY28" s="222"/>
      <c r="CZ28" s="222"/>
      <c r="DA28" s="222"/>
      <c r="DB28" s="222"/>
      <c r="DC28" s="222"/>
      <c r="DD28" s="222"/>
      <c r="DE28" s="222"/>
      <c r="DF28" s="222"/>
      <c r="DG28" s="222"/>
      <c r="DH28" s="222"/>
      <c r="DI28" s="222"/>
      <c r="DJ28" s="222"/>
      <c r="DK28" s="222"/>
      <c r="DL28" s="222"/>
      <c r="DM28" s="222"/>
      <c r="DN28" s="222"/>
      <c r="DO28" s="222"/>
      <c r="DP28" s="222"/>
      <c r="DQ28" s="222"/>
      <c r="DR28" s="222"/>
      <c r="DS28" s="222"/>
      <c r="DT28" s="222"/>
      <c r="DU28" s="222"/>
      <c r="DV28" s="222"/>
      <c r="DW28" s="222"/>
      <c r="DX28" s="222"/>
      <c r="DY28" s="222"/>
      <c r="DZ28" s="222"/>
      <c r="EA28" s="222"/>
      <c r="EB28" s="222"/>
      <c r="EC28" s="222"/>
      <c r="ED28" s="222"/>
      <c r="EE28" s="222"/>
      <c r="EF28" s="222"/>
      <c r="EG28" s="222"/>
      <c r="EH28" s="222"/>
      <c r="EI28" s="222"/>
      <c r="EJ28" s="222"/>
      <c r="EK28" s="222"/>
      <c r="EL28" s="222"/>
      <c r="EM28" s="222"/>
      <c r="EN28" s="222"/>
      <c r="EO28" s="222"/>
      <c r="EP28" s="222"/>
      <c r="EQ28" s="222"/>
      <c r="ER28" s="222"/>
      <c r="ES28" s="222"/>
      <c r="ET28" s="222"/>
      <c r="EU28" s="222"/>
      <c r="EV28" s="222"/>
      <c r="EW28" s="222"/>
      <c r="EX28" s="222"/>
      <c r="EY28" s="222"/>
      <c r="EZ28" s="222"/>
      <c r="FA28" s="222"/>
      <c r="FB28" s="222"/>
      <c r="FC28" s="222"/>
      <c r="FD28" s="222"/>
      <c r="FE28" s="222"/>
      <c r="FF28" s="222"/>
      <c r="FG28" s="222"/>
      <c r="FH28" s="222"/>
      <c r="FI28" s="222"/>
      <c r="FJ28" s="222"/>
      <c r="FK28" s="222"/>
      <c r="FL28" s="222"/>
      <c r="FM28" s="222"/>
      <c r="FN28" s="222"/>
      <c r="FO28" s="222"/>
      <c r="FP28" s="222"/>
      <c r="FQ28" s="222"/>
      <c r="FR28" s="222"/>
      <c r="FS28" s="222"/>
      <c r="FT28" s="222"/>
      <c r="FU28" s="222"/>
      <c r="FV28" s="222"/>
      <c r="FW28" s="222"/>
      <c r="FX28" s="222"/>
      <c r="FY28" s="222"/>
      <c r="FZ28" s="222"/>
      <c r="GA28" s="222"/>
      <c r="GB28" s="222"/>
      <c r="GC28" s="222"/>
      <c r="GD28" s="222"/>
      <c r="GE28" s="222"/>
      <c r="GF28" s="222"/>
      <c r="GG28" s="222"/>
      <c r="GH28" s="222"/>
      <c r="GI28" s="222"/>
      <c r="GJ28" s="222"/>
      <c r="GK28" s="222"/>
      <c r="GL28" s="222"/>
      <c r="GM28" s="222"/>
      <c r="GN28" s="222"/>
      <c r="GO28" s="222"/>
      <c r="GP28" s="222"/>
      <c r="GQ28" s="222"/>
      <c r="GR28" s="222"/>
      <c r="GS28" s="222"/>
      <c r="GT28" s="222"/>
      <c r="GU28" s="222"/>
      <c r="GV28" s="222"/>
      <c r="GW28" s="222"/>
      <c r="GX28" s="222"/>
      <c r="GY28" s="222"/>
      <c r="GZ28" s="222"/>
      <c r="HA28" s="222"/>
      <c r="HB28" s="222"/>
      <c r="HC28" s="222"/>
      <c r="HD28" s="222"/>
      <c r="HE28" s="222"/>
      <c r="HF28" s="222"/>
      <c r="HG28" s="222"/>
      <c r="HH28" s="222"/>
      <c r="HI28" s="222"/>
      <c r="HJ28" s="222"/>
      <c r="HK28" s="222"/>
      <c r="HL28" s="222"/>
      <c r="HM28" s="222"/>
      <c r="HN28" s="222"/>
      <c r="HO28" s="222"/>
      <c r="HP28" s="222"/>
      <c r="HQ28" s="222"/>
      <c r="HR28" s="222"/>
      <c r="HS28" s="222"/>
    </row>
    <row r="29" spans="1:227" s="223" customFormat="1" ht="15.75">
      <c r="A29" s="220" t="s">
        <v>69</v>
      </c>
      <c r="B29" s="221">
        <v>6174</v>
      </c>
      <c r="C29" s="221">
        <v>0</v>
      </c>
      <c r="D29" s="340" t="s">
        <v>70</v>
      </c>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2"/>
      <c r="BT29" s="222"/>
      <c r="BU29" s="222"/>
      <c r="BV29" s="222"/>
      <c r="BW29" s="222"/>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2"/>
      <c r="CW29" s="222"/>
      <c r="CX29" s="222"/>
      <c r="CY29" s="222"/>
      <c r="CZ29" s="222"/>
      <c r="DA29" s="222"/>
      <c r="DB29" s="222"/>
      <c r="DC29" s="222"/>
      <c r="DD29" s="222"/>
      <c r="DE29" s="222"/>
      <c r="DF29" s="222"/>
      <c r="DG29" s="222"/>
      <c r="DH29" s="222"/>
      <c r="DI29" s="222"/>
      <c r="DJ29" s="222"/>
      <c r="DK29" s="222"/>
      <c r="DL29" s="222"/>
      <c r="DM29" s="222"/>
      <c r="DN29" s="222"/>
      <c r="DO29" s="222"/>
      <c r="DP29" s="222"/>
      <c r="DQ29" s="222"/>
      <c r="DR29" s="222"/>
      <c r="DS29" s="222"/>
      <c r="DT29" s="222"/>
      <c r="DU29" s="222"/>
      <c r="DV29" s="222"/>
      <c r="DW29" s="222"/>
      <c r="DX29" s="222"/>
      <c r="DY29" s="222"/>
      <c r="DZ29" s="222"/>
      <c r="EA29" s="222"/>
      <c r="EB29" s="222"/>
      <c r="EC29" s="222"/>
      <c r="ED29" s="222"/>
      <c r="EE29" s="222"/>
      <c r="EF29" s="222"/>
      <c r="EG29" s="222"/>
      <c r="EH29" s="222"/>
      <c r="EI29" s="222"/>
      <c r="EJ29" s="222"/>
      <c r="EK29" s="222"/>
      <c r="EL29" s="222"/>
      <c r="EM29" s="222"/>
      <c r="EN29" s="222"/>
      <c r="EO29" s="222"/>
      <c r="EP29" s="222"/>
      <c r="EQ29" s="222"/>
      <c r="ER29" s="222"/>
      <c r="ES29" s="222"/>
      <c r="ET29" s="222"/>
      <c r="EU29" s="222"/>
      <c r="EV29" s="222"/>
      <c r="EW29" s="222"/>
      <c r="EX29" s="222"/>
      <c r="EY29" s="222"/>
      <c r="EZ29" s="222"/>
      <c r="FA29" s="222"/>
      <c r="FB29" s="222"/>
      <c r="FC29" s="222"/>
      <c r="FD29" s="222"/>
      <c r="FE29" s="222"/>
      <c r="FF29" s="222"/>
      <c r="FG29" s="222"/>
      <c r="FH29" s="222"/>
      <c r="FI29" s="222"/>
      <c r="FJ29" s="222"/>
      <c r="FK29" s="222"/>
      <c r="FL29" s="222"/>
      <c r="FM29" s="222"/>
      <c r="FN29" s="222"/>
      <c r="FO29" s="222"/>
      <c r="FP29" s="222"/>
      <c r="FQ29" s="222"/>
      <c r="FR29" s="222"/>
      <c r="FS29" s="222"/>
      <c r="FT29" s="222"/>
      <c r="FU29" s="222"/>
      <c r="FV29" s="222"/>
      <c r="FW29" s="222"/>
      <c r="FX29" s="222"/>
      <c r="FY29" s="222"/>
      <c r="FZ29" s="222"/>
      <c r="GA29" s="222"/>
      <c r="GB29" s="222"/>
      <c r="GC29" s="222"/>
      <c r="GD29" s="222"/>
      <c r="GE29" s="222"/>
      <c r="GF29" s="222"/>
      <c r="GG29" s="222"/>
      <c r="GH29" s="222"/>
      <c r="GI29" s="222"/>
      <c r="GJ29" s="222"/>
      <c r="GK29" s="222"/>
      <c r="GL29" s="222"/>
      <c r="GM29" s="222"/>
      <c r="GN29" s="222"/>
      <c r="GO29" s="222"/>
      <c r="GP29" s="222"/>
      <c r="GQ29" s="222"/>
      <c r="GR29" s="222"/>
      <c r="GS29" s="222"/>
      <c r="GT29" s="222"/>
      <c r="GU29" s="222"/>
      <c r="GV29" s="222"/>
      <c r="GW29" s="222"/>
      <c r="GX29" s="222"/>
      <c r="GY29" s="222"/>
      <c r="GZ29" s="222"/>
      <c r="HA29" s="222"/>
      <c r="HB29" s="222"/>
      <c r="HC29" s="222"/>
      <c r="HD29" s="222"/>
      <c r="HE29" s="222"/>
      <c r="HF29" s="222"/>
      <c r="HG29" s="222"/>
      <c r="HH29" s="222"/>
      <c r="HI29" s="222"/>
      <c r="HJ29" s="222"/>
      <c r="HK29" s="222"/>
      <c r="HL29" s="222"/>
      <c r="HM29" s="222"/>
      <c r="HN29" s="222"/>
      <c r="HO29" s="222"/>
      <c r="HP29" s="222"/>
      <c r="HQ29" s="222"/>
      <c r="HR29" s="222"/>
      <c r="HS29" s="222"/>
    </row>
    <row r="30" spans="1:227" s="223" customFormat="1" ht="15.75">
      <c r="A30" s="220" t="s">
        <v>71</v>
      </c>
      <c r="B30" s="221">
        <v>3580</v>
      </c>
      <c r="C30" s="221">
        <v>0</v>
      </c>
      <c r="D30" s="340" t="s">
        <v>72</v>
      </c>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2"/>
      <c r="BB30" s="222"/>
      <c r="BC30" s="222"/>
      <c r="BD30" s="222"/>
      <c r="BE30" s="222"/>
      <c r="BF30" s="222"/>
      <c r="BG30" s="222"/>
      <c r="BH30" s="222"/>
      <c r="BI30" s="222"/>
      <c r="BJ30" s="222"/>
      <c r="BK30" s="222"/>
      <c r="BL30" s="222"/>
      <c r="BM30" s="222"/>
      <c r="BN30" s="222"/>
      <c r="BO30" s="222"/>
      <c r="BP30" s="222"/>
      <c r="BQ30" s="222"/>
      <c r="BR30" s="222"/>
      <c r="BS30" s="222"/>
      <c r="BT30" s="222"/>
      <c r="BU30" s="222"/>
      <c r="BV30" s="222"/>
      <c r="BW30" s="222"/>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2"/>
      <c r="CW30" s="222"/>
      <c r="CX30" s="222"/>
      <c r="CY30" s="222"/>
      <c r="CZ30" s="222"/>
      <c r="DA30" s="222"/>
      <c r="DB30" s="222"/>
      <c r="DC30" s="222"/>
      <c r="DD30" s="222"/>
      <c r="DE30" s="222"/>
      <c r="DF30" s="222"/>
      <c r="DG30" s="222"/>
      <c r="DH30" s="222"/>
      <c r="DI30" s="222"/>
      <c r="DJ30" s="222"/>
      <c r="DK30" s="222"/>
      <c r="DL30" s="222"/>
      <c r="DM30" s="222"/>
      <c r="DN30" s="222"/>
      <c r="DO30" s="222"/>
      <c r="DP30" s="222"/>
      <c r="DQ30" s="222"/>
      <c r="DR30" s="222"/>
      <c r="DS30" s="222"/>
      <c r="DT30" s="222"/>
      <c r="DU30" s="222"/>
      <c r="DV30" s="222"/>
      <c r="DW30" s="222"/>
      <c r="DX30" s="222"/>
      <c r="DY30" s="222"/>
      <c r="DZ30" s="222"/>
      <c r="EA30" s="222"/>
      <c r="EB30" s="222"/>
      <c r="EC30" s="222"/>
      <c r="ED30" s="222"/>
      <c r="EE30" s="222"/>
      <c r="EF30" s="222"/>
      <c r="EG30" s="222"/>
      <c r="EH30" s="222"/>
      <c r="EI30" s="222"/>
      <c r="EJ30" s="222"/>
      <c r="EK30" s="222"/>
      <c r="EL30" s="222"/>
      <c r="EM30" s="222"/>
      <c r="EN30" s="222"/>
      <c r="EO30" s="222"/>
      <c r="EP30" s="222"/>
      <c r="EQ30" s="222"/>
      <c r="ER30" s="222"/>
      <c r="ES30" s="222"/>
      <c r="ET30" s="222"/>
      <c r="EU30" s="222"/>
      <c r="EV30" s="222"/>
      <c r="EW30" s="222"/>
      <c r="EX30" s="222"/>
      <c r="EY30" s="222"/>
      <c r="EZ30" s="222"/>
      <c r="FA30" s="222"/>
      <c r="FB30" s="222"/>
      <c r="FC30" s="222"/>
      <c r="FD30" s="222"/>
      <c r="FE30" s="222"/>
      <c r="FF30" s="222"/>
      <c r="FG30" s="222"/>
      <c r="FH30" s="222"/>
      <c r="FI30" s="222"/>
      <c r="FJ30" s="222"/>
      <c r="FK30" s="222"/>
      <c r="FL30" s="222"/>
      <c r="FM30" s="222"/>
      <c r="FN30" s="222"/>
      <c r="FO30" s="222"/>
      <c r="FP30" s="222"/>
      <c r="FQ30" s="222"/>
      <c r="FR30" s="222"/>
      <c r="FS30" s="222"/>
      <c r="FT30" s="222"/>
      <c r="FU30" s="222"/>
      <c r="FV30" s="222"/>
      <c r="FW30" s="222"/>
      <c r="FX30" s="222"/>
      <c r="FY30" s="222"/>
      <c r="FZ30" s="222"/>
      <c r="GA30" s="222"/>
      <c r="GB30" s="222"/>
      <c r="GC30" s="222"/>
      <c r="GD30" s="222"/>
      <c r="GE30" s="222"/>
      <c r="GF30" s="222"/>
      <c r="GG30" s="222"/>
      <c r="GH30" s="222"/>
      <c r="GI30" s="222"/>
      <c r="GJ30" s="222"/>
      <c r="GK30" s="222"/>
      <c r="GL30" s="222"/>
      <c r="GM30" s="222"/>
      <c r="GN30" s="222"/>
      <c r="GO30" s="222"/>
      <c r="GP30" s="222"/>
      <c r="GQ30" s="222"/>
      <c r="GR30" s="222"/>
      <c r="GS30" s="222"/>
      <c r="GT30" s="222"/>
      <c r="GU30" s="222"/>
      <c r="GV30" s="222"/>
      <c r="GW30" s="222"/>
      <c r="GX30" s="222"/>
      <c r="GY30" s="222"/>
      <c r="GZ30" s="222"/>
      <c r="HA30" s="222"/>
      <c r="HB30" s="222"/>
      <c r="HC30" s="222"/>
      <c r="HD30" s="222"/>
      <c r="HE30" s="222"/>
      <c r="HF30" s="222"/>
      <c r="HG30" s="222"/>
      <c r="HH30" s="222"/>
      <c r="HI30" s="222"/>
      <c r="HJ30" s="222"/>
      <c r="HK30" s="222"/>
      <c r="HL30" s="222"/>
      <c r="HM30" s="222"/>
      <c r="HN30" s="222"/>
      <c r="HO30" s="222"/>
      <c r="HP30" s="222"/>
      <c r="HQ30" s="222"/>
      <c r="HR30" s="222"/>
      <c r="HS30" s="222"/>
    </row>
    <row r="31" spans="1:227" s="223" customFormat="1" ht="15.75">
      <c r="A31" s="220" t="s">
        <v>73</v>
      </c>
      <c r="B31" s="221">
        <v>1330</v>
      </c>
      <c r="C31" s="221">
        <v>2</v>
      </c>
      <c r="D31" s="340" t="s">
        <v>74</v>
      </c>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S31" s="222"/>
      <c r="BT31" s="222"/>
      <c r="BU31" s="222"/>
      <c r="BV31" s="222"/>
      <c r="BW31" s="222"/>
      <c r="BX31" s="222"/>
      <c r="BY31" s="222"/>
      <c r="BZ31" s="222"/>
      <c r="CA31" s="222"/>
      <c r="CB31" s="222"/>
      <c r="CC31" s="222"/>
      <c r="CD31" s="222"/>
      <c r="CE31" s="222"/>
      <c r="CF31" s="222"/>
      <c r="CG31" s="222"/>
      <c r="CH31" s="222"/>
      <c r="CI31" s="222"/>
      <c r="CJ31" s="222"/>
      <c r="CK31" s="222"/>
      <c r="CL31" s="222"/>
      <c r="CM31" s="222"/>
      <c r="CN31" s="222"/>
      <c r="CO31" s="222"/>
      <c r="CP31" s="222"/>
      <c r="CQ31" s="222"/>
      <c r="CR31" s="222"/>
      <c r="CS31" s="222"/>
      <c r="CT31" s="222"/>
      <c r="CU31" s="222"/>
      <c r="CV31" s="222"/>
      <c r="CW31" s="222"/>
      <c r="CX31" s="222"/>
      <c r="CY31" s="222"/>
      <c r="CZ31" s="222"/>
      <c r="DA31" s="222"/>
      <c r="DB31" s="222"/>
      <c r="DC31" s="222"/>
      <c r="DD31" s="222"/>
      <c r="DE31" s="222"/>
      <c r="DF31" s="222"/>
      <c r="DG31" s="222"/>
      <c r="DH31" s="222"/>
      <c r="DI31" s="222"/>
      <c r="DJ31" s="222"/>
      <c r="DK31" s="222"/>
      <c r="DL31" s="222"/>
      <c r="DM31" s="222"/>
      <c r="DN31" s="222"/>
      <c r="DO31" s="222"/>
      <c r="DP31" s="222"/>
      <c r="DQ31" s="222"/>
      <c r="DR31" s="222"/>
      <c r="DS31" s="222"/>
      <c r="DT31" s="222"/>
      <c r="DU31" s="222"/>
      <c r="DV31" s="222"/>
      <c r="DW31" s="222"/>
      <c r="DX31" s="222"/>
      <c r="DY31" s="222"/>
      <c r="DZ31" s="222"/>
      <c r="EA31" s="222"/>
      <c r="EB31" s="222"/>
      <c r="EC31" s="222"/>
      <c r="ED31" s="222"/>
      <c r="EE31" s="222"/>
      <c r="EF31" s="222"/>
      <c r="EG31" s="222"/>
      <c r="EH31" s="222"/>
      <c r="EI31" s="222"/>
      <c r="EJ31" s="222"/>
      <c r="EK31" s="222"/>
      <c r="EL31" s="222"/>
      <c r="EM31" s="222"/>
      <c r="EN31" s="222"/>
      <c r="EO31" s="222"/>
      <c r="EP31" s="222"/>
      <c r="EQ31" s="222"/>
      <c r="ER31" s="222"/>
      <c r="ES31" s="222"/>
      <c r="ET31" s="222"/>
      <c r="EU31" s="222"/>
      <c r="EV31" s="222"/>
      <c r="EW31" s="222"/>
      <c r="EX31" s="222"/>
      <c r="EY31" s="222"/>
      <c r="EZ31" s="222"/>
      <c r="FA31" s="222"/>
      <c r="FB31" s="222"/>
      <c r="FC31" s="222"/>
      <c r="FD31" s="222"/>
      <c r="FE31" s="222"/>
      <c r="FF31" s="222"/>
      <c r="FG31" s="222"/>
      <c r="FH31" s="222"/>
      <c r="FI31" s="222"/>
      <c r="FJ31" s="222"/>
      <c r="FK31" s="222"/>
      <c r="FL31" s="222"/>
      <c r="FM31" s="222"/>
      <c r="FN31" s="222"/>
      <c r="FO31" s="222"/>
      <c r="FP31" s="222"/>
      <c r="FQ31" s="222"/>
      <c r="FR31" s="222"/>
      <c r="FS31" s="222"/>
      <c r="FT31" s="222"/>
      <c r="FU31" s="222"/>
      <c r="FV31" s="222"/>
      <c r="FW31" s="222"/>
      <c r="FX31" s="222"/>
      <c r="FY31" s="222"/>
      <c r="FZ31" s="222"/>
      <c r="GA31" s="222"/>
      <c r="GB31" s="222"/>
      <c r="GC31" s="222"/>
      <c r="GD31" s="222"/>
      <c r="GE31" s="222"/>
      <c r="GF31" s="222"/>
      <c r="GG31" s="222"/>
      <c r="GH31" s="222"/>
      <c r="GI31" s="222"/>
      <c r="GJ31" s="222"/>
      <c r="GK31" s="222"/>
      <c r="GL31" s="222"/>
      <c r="GM31" s="222"/>
      <c r="GN31" s="222"/>
      <c r="GO31" s="222"/>
      <c r="GP31" s="222"/>
      <c r="GQ31" s="222"/>
      <c r="GR31" s="222"/>
      <c r="GS31" s="222"/>
      <c r="GT31" s="222"/>
      <c r="GU31" s="222"/>
      <c r="GV31" s="222"/>
      <c r="GW31" s="222"/>
      <c r="GX31" s="222"/>
      <c r="GY31" s="222"/>
      <c r="GZ31" s="222"/>
      <c r="HA31" s="222"/>
      <c r="HB31" s="222"/>
      <c r="HC31" s="222"/>
      <c r="HD31" s="222"/>
      <c r="HE31" s="222"/>
      <c r="HF31" s="222"/>
      <c r="HG31" s="222"/>
      <c r="HH31" s="222"/>
      <c r="HI31" s="222"/>
      <c r="HJ31" s="222"/>
      <c r="HK31" s="222"/>
      <c r="HL31" s="222"/>
      <c r="HM31" s="222"/>
      <c r="HN31" s="222"/>
      <c r="HO31" s="222"/>
      <c r="HP31" s="222"/>
      <c r="HQ31" s="222"/>
      <c r="HR31" s="222"/>
      <c r="HS31" s="222"/>
    </row>
    <row r="32" spans="1:227" s="223" customFormat="1" ht="15.75">
      <c r="A32" s="224" t="s">
        <v>42</v>
      </c>
      <c r="B32" s="225">
        <v>2664</v>
      </c>
      <c r="C32" s="225">
        <v>14</v>
      </c>
      <c r="D32" s="341" t="s">
        <v>75</v>
      </c>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S32" s="222"/>
      <c r="BT32" s="222"/>
      <c r="BU32" s="222"/>
      <c r="BV32" s="222"/>
      <c r="BW32" s="222"/>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c r="DG32" s="222"/>
      <c r="DH32" s="222"/>
      <c r="DI32" s="222"/>
      <c r="DJ32" s="222"/>
      <c r="DK32" s="222"/>
      <c r="DL32" s="222"/>
      <c r="DM32" s="222"/>
      <c r="DN32" s="222"/>
      <c r="DO32" s="222"/>
      <c r="DP32" s="222"/>
      <c r="DQ32" s="222"/>
      <c r="DR32" s="222"/>
      <c r="DS32" s="222"/>
      <c r="DT32" s="222"/>
      <c r="DU32" s="222"/>
      <c r="DV32" s="222"/>
      <c r="DW32" s="222"/>
      <c r="DX32" s="222"/>
      <c r="DY32" s="222"/>
      <c r="DZ32" s="222"/>
      <c r="EA32" s="222"/>
      <c r="EB32" s="222"/>
      <c r="EC32" s="222"/>
      <c r="ED32" s="222"/>
      <c r="EE32" s="222"/>
      <c r="EF32" s="222"/>
      <c r="EG32" s="222"/>
      <c r="EH32" s="222"/>
      <c r="EI32" s="222"/>
      <c r="EJ32" s="222"/>
      <c r="EK32" s="222"/>
      <c r="EL32" s="222"/>
      <c r="EM32" s="222"/>
      <c r="EN32" s="222"/>
      <c r="EO32" s="222"/>
      <c r="EP32" s="222"/>
      <c r="EQ32" s="222"/>
      <c r="ER32" s="222"/>
      <c r="ES32" s="222"/>
      <c r="ET32" s="222"/>
      <c r="EU32" s="222"/>
      <c r="EV32" s="222"/>
      <c r="EW32" s="222"/>
      <c r="EX32" s="222"/>
      <c r="EY32" s="222"/>
      <c r="EZ32" s="222"/>
      <c r="FA32" s="222"/>
      <c r="FB32" s="222"/>
      <c r="FC32" s="222"/>
      <c r="FD32" s="222"/>
      <c r="FE32" s="222"/>
      <c r="FF32" s="222"/>
      <c r="FG32" s="222"/>
      <c r="FH32" s="222"/>
      <c r="FI32" s="222"/>
      <c r="FJ32" s="222"/>
      <c r="FK32" s="222"/>
      <c r="FL32" s="222"/>
      <c r="FM32" s="222"/>
      <c r="FN32" s="222"/>
      <c r="FO32" s="222"/>
      <c r="FP32" s="222"/>
      <c r="FQ32" s="222"/>
      <c r="FR32" s="222"/>
      <c r="FS32" s="222"/>
      <c r="FT32" s="222"/>
      <c r="FU32" s="222"/>
      <c r="FV32" s="222"/>
      <c r="FW32" s="222"/>
      <c r="FX32" s="222"/>
      <c r="FY32" s="222"/>
      <c r="FZ32" s="222"/>
      <c r="GA32" s="222"/>
      <c r="GB32" s="222"/>
      <c r="GC32" s="222"/>
      <c r="GD32" s="222"/>
      <c r="GE32" s="222"/>
      <c r="GF32" s="222"/>
      <c r="GG32" s="222"/>
      <c r="GH32" s="222"/>
      <c r="GI32" s="222"/>
      <c r="GJ32" s="222"/>
      <c r="GK32" s="222"/>
      <c r="GL32" s="222"/>
      <c r="GM32" s="222"/>
      <c r="GN32" s="222"/>
      <c r="GO32" s="222"/>
      <c r="GP32" s="222"/>
      <c r="GQ32" s="222"/>
      <c r="GR32" s="222"/>
      <c r="GS32" s="222"/>
      <c r="GT32" s="222"/>
      <c r="GU32" s="222"/>
      <c r="GV32" s="222"/>
      <c r="GW32" s="222"/>
      <c r="GX32" s="222"/>
      <c r="GY32" s="222"/>
      <c r="GZ32" s="222"/>
      <c r="HA32" s="222"/>
      <c r="HB32" s="222"/>
      <c r="HC32" s="222"/>
      <c r="HD32" s="222"/>
      <c r="HE32" s="222"/>
      <c r="HF32" s="222"/>
      <c r="HG32" s="222"/>
      <c r="HH32" s="222"/>
      <c r="HI32" s="222"/>
      <c r="HJ32" s="222"/>
      <c r="HK32" s="222"/>
      <c r="HL32" s="222"/>
      <c r="HM32" s="222"/>
      <c r="HN32" s="222"/>
      <c r="HO32" s="222"/>
      <c r="HP32" s="222"/>
      <c r="HQ32" s="222"/>
      <c r="HR32" s="222"/>
      <c r="HS32" s="222"/>
    </row>
    <row r="33" spans="1:227" s="223" customFormat="1" ht="17.25">
      <c r="D33" s="20"/>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c r="CU33" s="208"/>
      <c r="CV33" s="208"/>
      <c r="CW33" s="208"/>
      <c r="CX33" s="208"/>
      <c r="CY33" s="208"/>
      <c r="CZ33" s="208"/>
      <c r="DA33" s="208"/>
      <c r="DB33" s="208"/>
      <c r="DC33" s="208"/>
      <c r="DD33" s="208"/>
      <c r="DE33" s="208"/>
      <c r="DF33" s="208"/>
      <c r="DG33" s="208"/>
      <c r="DH33" s="208"/>
      <c r="DI33" s="208"/>
      <c r="DJ33" s="208"/>
      <c r="DK33" s="208"/>
      <c r="DL33" s="208"/>
      <c r="DM33" s="208"/>
      <c r="DN33" s="208"/>
      <c r="DO33" s="208"/>
      <c r="DP33" s="208"/>
      <c r="DQ33" s="208"/>
      <c r="DR33" s="208"/>
      <c r="DS33" s="208"/>
      <c r="DT33" s="208"/>
      <c r="DU33" s="208"/>
      <c r="DV33" s="208"/>
      <c r="DW33" s="208"/>
      <c r="DX33" s="208"/>
      <c r="DY33" s="208"/>
      <c r="DZ33" s="208"/>
      <c r="EA33" s="208"/>
      <c r="EB33" s="208"/>
      <c r="EC33" s="208"/>
      <c r="ED33" s="208"/>
      <c r="EE33" s="208"/>
      <c r="EF33" s="208"/>
      <c r="EG33" s="208"/>
      <c r="EH33" s="208"/>
      <c r="EI33" s="208"/>
      <c r="EJ33" s="208"/>
      <c r="EK33" s="208"/>
      <c r="EL33" s="208"/>
      <c r="EM33" s="208"/>
      <c r="EN33" s="208"/>
      <c r="EO33" s="208"/>
      <c r="EP33" s="208"/>
      <c r="EQ33" s="208"/>
      <c r="ER33" s="208"/>
      <c r="ES33" s="208"/>
      <c r="ET33" s="208"/>
      <c r="EU33" s="208"/>
      <c r="EV33" s="208"/>
      <c r="EW33" s="208"/>
      <c r="EX33" s="208"/>
      <c r="EY33" s="208"/>
      <c r="EZ33" s="208"/>
      <c r="FA33" s="208"/>
      <c r="FB33" s="208"/>
      <c r="FC33" s="208"/>
      <c r="FD33" s="208"/>
      <c r="FE33" s="208"/>
      <c r="FF33" s="208"/>
      <c r="FG33" s="208"/>
      <c r="FH33" s="208"/>
      <c r="FI33" s="208"/>
      <c r="FJ33" s="208"/>
      <c r="FK33" s="208"/>
      <c r="FL33" s="208"/>
      <c r="FM33" s="208"/>
      <c r="FN33" s="208"/>
      <c r="FO33" s="208"/>
      <c r="FP33" s="208"/>
      <c r="FQ33" s="208"/>
      <c r="FR33" s="208"/>
      <c r="FS33" s="208"/>
      <c r="FT33" s="208"/>
      <c r="FU33" s="208"/>
      <c r="FV33" s="208"/>
      <c r="FW33" s="208"/>
      <c r="FX33" s="208"/>
      <c r="FY33" s="208"/>
      <c r="FZ33" s="208"/>
      <c r="GA33" s="208"/>
      <c r="GB33" s="208"/>
      <c r="GC33" s="208"/>
      <c r="GD33" s="208"/>
      <c r="GE33" s="208"/>
      <c r="GF33" s="208"/>
      <c r="GG33" s="208"/>
      <c r="GH33" s="208"/>
      <c r="GI33" s="208"/>
      <c r="GJ33" s="208"/>
      <c r="GK33" s="208"/>
      <c r="GL33" s="208"/>
      <c r="GM33" s="208"/>
      <c r="GN33" s="208"/>
      <c r="GO33" s="208"/>
      <c r="GP33" s="208"/>
      <c r="GQ33" s="208"/>
      <c r="GR33" s="208"/>
      <c r="GS33" s="208"/>
      <c r="GT33" s="208"/>
      <c r="GU33" s="208"/>
      <c r="GV33" s="208"/>
      <c r="GW33" s="208"/>
      <c r="GX33" s="208"/>
      <c r="GY33" s="208"/>
      <c r="GZ33" s="208"/>
      <c r="HA33" s="208"/>
      <c r="HB33" s="208"/>
      <c r="HC33" s="208"/>
      <c r="HD33" s="208"/>
      <c r="HE33" s="208"/>
      <c r="HF33" s="208"/>
      <c r="HG33" s="208"/>
      <c r="HH33" s="208"/>
      <c r="HI33" s="208"/>
      <c r="HJ33" s="208"/>
      <c r="HK33" s="208"/>
      <c r="HL33" s="208"/>
      <c r="HM33" s="208"/>
      <c r="HN33" s="208"/>
      <c r="HO33" s="208"/>
      <c r="HP33" s="208"/>
      <c r="HQ33" s="208"/>
      <c r="HR33" s="208"/>
      <c r="HS33" s="208"/>
    </row>
    <row r="34" spans="1:227" ht="12.75">
      <c r="A34" s="226" t="s">
        <v>157</v>
      </c>
    </row>
    <row r="36" spans="1:227" ht="18.75" customHeight="1">
      <c r="A36" s="405" t="s">
        <v>24</v>
      </c>
      <c r="B36" s="439" t="s">
        <v>158</v>
      </c>
      <c r="C36" s="439"/>
      <c r="D36" s="408" t="s">
        <v>152</v>
      </c>
    </row>
    <row r="37" spans="1:227" ht="18.75" customHeight="1">
      <c r="A37" s="406"/>
      <c r="B37" s="344" t="s">
        <v>159</v>
      </c>
      <c r="C37" s="296" t="s">
        <v>145</v>
      </c>
      <c r="D37" s="409"/>
    </row>
    <row r="38" spans="1:227" ht="18.75" customHeight="1">
      <c r="A38" s="406"/>
      <c r="B38" s="212" t="s">
        <v>154</v>
      </c>
      <c r="C38" s="440" t="s">
        <v>144</v>
      </c>
      <c r="D38" s="409"/>
    </row>
    <row r="39" spans="1:227" ht="18.75" customHeight="1">
      <c r="A39" s="407"/>
      <c r="B39" s="215" t="s">
        <v>155</v>
      </c>
      <c r="C39" s="441"/>
      <c r="D39" s="410"/>
    </row>
    <row r="40" spans="1:227" ht="15.75">
      <c r="A40" s="15" t="s">
        <v>30</v>
      </c>
      <c r="B40" s="219">
        <f>B41+B43+B42</f>
        <v>621</v>
      </c>
      <c r="C40" s="219">
        <f>C41+C43+C42</f>
        <v>6</v>
      </c>
      <c r="D40" s="296" t="s">
        <v>31</v>
      </c>
    </row>
    <row r="41" spans="1:227" ht="15.75">
      <c r="A41" s="15" t="s">
        <v>32</v>
      </c>
      <c r="B41" s="219">
        <v>79</v>
      </c>
      <c r="C41" s="219">
        <v>0</v>
      </c>
      <c r="D41" s="296" t="s">
        <v>33</v>
      </c>
    </row>
    <row r="42" spans="1:227" s="227" customFormat="1" ht="15.75" hidden="1">
      <c r="A42" s="127" t="s">
        <v>36</v>
      </c>
      <c r="B42" s="219"/>
      <c r="C42" s="219"/>
      <c r="D42" s="296" t="s">
        <v>179</v>
      </c>
    </row>
    <row r="43" spans="1:227" ht="15.75">
      <c r="A43" s="15" t="s">
        <v>34</v>
      </c>
      <c r="B43" s="219">
        <f>SUM(B44:B63)</f>
        <v>542</v>
      </c>
      <c r="C43" s="219">
        <f>SUM(C44:C63)</f>
        <v>6</v>
      </c>
      <c r="D43" s="296" t="s">
        <v>35</v>
      </c>
    </row>
    <row r="44" spans="1:227" ht="15.75">
      <c r="A44" s="228" t="s">
        <v>37</v>
      </c>
      <c r="B44" s="221">
        <v>44</v>
      </c>
      <c r="C44" s="221">
        <v>0</v>
      </c>
      <c r="D44" s="345" t="s">
        <v>38</v>
      </c>
    </row>
    <row r="45" spans="1:227" ht="15.75">
      <c r="A45" s="228" t="s">
        <v>39</v>
      </c>
      <c r="B45" s="221">
        <v>16</v>
      </c>
      <c r="C45" s="221">
        <v>0</v>
      </c>
      <c r="D45" s="345" t="s">
        <v>40</v>
      </c>
    </row>
    <row r="46" spans="1:227" ht="15.75">
      <c r="A46" s="228" t="s">
        <v>41</v>
      </c>
      <c r="B46" s="221">
        <v>23</v>
      </c>
      <c r="C46" s="221">
        <v>0</v>
      </c>
      <c r="D46" s="345" t="s">
        <v>42</v>
      </c>
    </row>
    <row r="47" spans="1:227" ht="15.75">
      <c r="A47" s="228" t="s">
        <v>43</v>
      </c>
      <c r="B47" s="221">
        <v>21</v>
      </c>
      <c r="C47" s="221">
        <v>0</v>
      </c>
      <c r="D47" s="345" t="s">
        <v>44</v>
      </c>
    </row>
    <row r="48" spans="1:227" ht="15.75">
      <c r="A48" s="228" t="s">
        <v>45</v>
      </c>
      <c r="B48" s="221">
        <v>41</v>
      </c>
      <c r="C48" s="221">
        <v>0</v>
      </c>
      <c r="D48" s="345" t="s">
        <v>46</v>
      </c>
    </row>
    <row r="49" spans="1:4" ht="15.75">
      <c r="A49" s="228" t="s">
        <v>47</v>
      </c>
      <c r="B49" s="221">
        <v>16</v>
      </c>
      <c r="C49" s="221">
        <v>0</v>
      </c>
      <c r="D49" s="345" t="s">
        <v>48</v>
      </c>
    </row>
    <row r="50" spans="1:4" ht="15.75">
      <c r="A50" s="228" t="s">
        <v>49</v>
      </c>
      <c r="B50" s="221">
        <v>21</v>
      </c>
      <c r="C50" s="221">
        <v>0</v>
      </c>
      <c r="D50" s="345" t="s">
        <v>50</v>
      </c>
    </row>
    <row r="51" spans="1:4" ht="15.75">
      <c r="A51" s="228" t="s">
        <v>51</v>
      </c>
      <c r="B51" s="221">
        <v>31</v>
      </c>
      <c r="C51" s="221">
        <v>0</v>
      </c>
      <c r="D51" s="345" t="s">
        <v>52</v>
      </c>
    </row>
    <row r="52" spans="1:4" ht="15.75">
      <c r="A52" s="228" t="s">
        <v>156</v>
      </c>
      <c r="B52" s="221">
        <v>19</v>
      </c>
      <c r="C52" s="221">
        <v>0</v>
      </c>
      <c r="D52" s="345" t="s">
        <v>54</v>
      </c>
    </row>
    <row r="53" spans="1:4" ht="15.75">
      <c r="A53" s="228" t="s">
        <v>55</v>
      </c>
      <c r="B53" s="221">
        <v>21</v>
      </c>
      <c r="C53" s="221">
        <v>0</v>
      </c>
      <c r="D53" s="345" t="s">
        <v>56</v>
      </c>
    </row>
    <row r="54" spans="1:4" ht="15.75">
      <c r="A54" s="228" t="s">
        <v>57</v>
      </c>
      <c r="B54" s="221">
        <v>3</v>
      </c>
      <c r="C54" s="221">
        <v>0</v>
      </c>
      <c r="D54" s="345" t="s">
        <v>58</v>
      </c>
    </row>
    <row r="55" spans="1:4" ht="15.75">
      <c r="A55" s="228" t="s">
        <v>59</v>
      </c>
      <c r="B55" s="221">
        <v>23</v>
      </c>
      <c r="C55" s="221">
        <v>0</v>
      </c>
      <c r="D55" s="345" t="s">
        <v>60</v>
      </c>
    </row>
    <row r="56" spans="1:4" ht="15.75">
      <c r="A56" s="228" t="s">
        <v>61</v>
      </c>
      <c r="B56" s="221">
        <v>23</v>
      </c>
      <c r="C56" s="221">
        <v>0</v>
      </c>
      <c r="D56" s="345" t="s">
        <v>62</v>
      </c>
    </row>
    <row r="57" spans="1:4" ht="15.75">
      <c r="A57" s="228" t="s">
        <v>63</v>
      </c>
      <c r="B57" s="221">
        <v>50</v>
      </c>
      <c r="C57" s="221">
        <v>0</v>
      </c>
      <c r="D57" s="345" t="s">
        <v>64</v>
      </c>
    </row>
    <row r="58" spans="1:4" ht="15.75">
      <c r="A58" s="228" t="s">
        <v>65</v>
      </c>
      <c r="B58" s="221">
        <v>26</v>
      </c>
      <c r="C58" s="221">
        <v>0</v>
      </c>
      <c r="D58" s="345" t="s">
        <v>66</v>
      </c>
    </row>
    <row r="59" spans="1:4" ht="15.75">
      <c r="A59" s="228" t="s">
        <v>67</v>
      </c>
      <c r="B59" s="221">
        <v>34</v>
      </c>
      <c r="C59" s="221">
        <v>1</v>
      </c>
      <c r="D59" s="345" t="s">
        <v>68</v>
      </c>
    </row>
    <row r="60" spans="1:4" ht="15.75">
      <c r="A60" s="228" t="s">
        <v>69</v>
      </c>
      <c r="B60" s="221">
        <v>44</v>
      </c>
      <c r="C60" s="221">
        <v>0</v>
      </c>
      <c r="D60" s="345" t="s">
        <v>70</v>
      </c>
    </row>
    <row r="61" spans="1:4" ht="15.75">
      <c r="A61" s="228" t="s">
        <v>71</v>
      </c>
      <c r="B61" s="221">
        <v>25</v>
      </c>
      <c r="C61" s="221">
        <v>0</v>
      </c>
      <c r="D61" s="345" t="s">
        <v>72</v>
      </c>
    </row>
    <row r="62" spans="1:4" ht="15.75">
      <c r="A62" s="228" t="s">
        <v>73</v>
      </c>
      <c r="B62" s="221">
        <v>30</v>
      </c>
      <c r="C62" s="221">
        <v>1</v>
      </c>
      <c r="D62" s="345" t="s">
        <v>74</v>
      </c>
    </row>
    <row r="63" spans="1:4" ht="15.75">
      <c r="A63" s="229" t="s">
        <v>42</v>
      </c>
      <c r="B63" s="225">
        <v>31</v>
      </c>
      <c r="C63" s="225">
        <v>4</v>
      </c>
      <c r="D63" s="346" t="s">
        <v>75</v>
      </c>
    </row>
    <row r="64" spans="1:4" s="442" customFormat="1" ht="15" customHeight="1">
      <c r="A64" s="444" t="s">
        <v>180</v>
      </c>
      <c r="B64" s="444"/>
      <c r="C64" s="443" t="s">
        <v>177</v>
      </c>
      <c r="D64" s="443"/>
    </row>
    <row r="65" spans="1:4" s="14" customFormat="1" ht="17.25">
      <c r="A65" s="231"/>
      <c r="B65" s="231"/>
      <c r="C65" s="231"/>
      <c r="D65" s="20"/>
    </row>
  </sheetData>
  <mergeCells count="12">
    <mergeCell ref="A64:B64"/>
    <mergeCell ref="C64:D64"/>
    <mergeCell ref="A36:A39"/>
    <mergeCell ref="D36:D39"/>
    <mergeCell ref="A1:D1"/>
    <mergeCell ref="A2:D2"/>
    <mergeCell ref="A3:C3"/>
    <mergeCell ref="A4:A8"/>
    <mergeCell ref="D4:D8"/>
    <mergeCell ref="B4:C4"/>
    <mergeCell ref="B36:C36"/>
    <mergeCell ref="C38:C39"/>
  </mergeCells>
  <pageMargins left="0.7" right="0.7" top="0.75" bottom="0.75" header="0.3" footer="0.3"/>
  <pageSetup paperSize="9" scale="97" orientation="portrait" horizontalDpi="4294967295" verticalDpi="4294967295" r:id="rId1"/>
  <rowBreaks count="2" manualBreakCount="2">
    <brk id="32" max="16383" man="1"/>
    <brk id="65" max="16383" man="1"/>
  </rowBreaks>
  <colBreaks count="1" manualBreakCount="1">
    <brk id="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100"/>
  <sheetViews>
    <sheetView topLeftCell="A17" zoomScale="124" zoomScaleNormal="124" workbookViewId="0">
      <selection activeCell="I39" sqref="I39"/>
    </sheetView>
  </sheetViews>
  <sheetFormatPr defaultColWidth="9.140625" defaultRowHeight="12.75"/>
  <cols>
    <col min="1" max="1" width="16.85546875" style="14" customWidth="1"/>
    <col min="2" max="2" width="12.28515625" style="26" customWidth="1"/>
    <col min="3" max="3" width="15" style="14" customWidth="1"/>
    <col min="4" max="7" width="12.5703125" style="14" customWidth="1"/>
    <col min="8" max="8" width="25.85546875" style="14" customWidth="1"/>
    <col min="9" max="16384" width="9.140625" style="14"/>
  </cols>
  <sheetData>
    <row r="1" spans="1:30" s="233" customFormat="1" ht="21.75">
      <c r="A1" s="414" t="s">
        <v>207</v>
      </c>
      <c r="B1" s="414"/>
      <c r="C1" s="414"/>
      <c r="D1" s="414"/>
      <c r="E1" s="414"/>
      <c r="F1" s="414"/>
      <c r="G1" s="414"/>
      <c r="H1" s="414"/>
    </row>
    <row r="2" spans="1:30" s="235" customFormat="1" ht="15">
      <c r="A2" s="385" t="s">
        <v>208</v>
      </c>
      <c r="B2" s="385"/>
      <c r="C2" s="385"/>
      <c r="D2" s="385"/>
      <c r="E2" s="385"/>
      <c r="F2" s="385"/>
      <c r="G2" s="385"/>
      <c r="H2" s="385"/>
      <c r="I2" s="234"/>
      <c r="J2" s="234"/>
      <c r="K2" s="234"/>
      <c r="L2" s="234"/>
      <c r="M2" s="234"/>
      <c r="N2" s="234"/>
      <c r="O2" s="234"/>
      <c r="P2" s="234"/>
      <c r="Q2" s="234"/>
      <c r="R2" s="234"/>
      <c r="S2" s="234"/>
      <c r="T2" s="234"/>
      <c r="U2" s="234"/>
      <c r="V2" s="234"/>
      <c r="W2" s="234"/>
      <c r="X2" s="234"/>
      <c r="Y2" s="234"/>
      <c r="Z2" s="234"/>
      <c r="AA2" s="234"/>
      <c r="AB2" s="234"/>
      <c r="AC2" s="234"/>
      <c r="AD2" s="234"/>
    </row>
    <row r="3" spans="1:30" s="26" customFormat="1">
      <c r="A3" s="394"/>
      <c r="B3" s="376"/>
      <c r="C3" s="376"/>
      <c r="D3" s="376"/>
      <c r="E3" s="376"/>
      <c r="F3" s="376"/>
      <c r="G3" s="126"/>
      <c r="H3" s="1"/>
      <c r="I3" s="1"/>
      <c r="J3" s="1"/>
      <c r="K3" s="1"/>
      <c r="L3" s="1"/>
      <c r="M3" s="1"/>
      <c r="N3" s="1"/>
      <c r="O3" s="1"/>
      <c r="P3" s="1"/>
      <c r="Q3" s="1"/>
      <c r="R3" s="1"/>
      <c r="S3" s="1"/>
      <c r="T3" s="1"/>
      <c r="U3" s="1"/>
      <c r="V3" s="1"/>
      <c r="W3" s="1"/>
      <c r="X3" s="1"/>
      <c r="Y3" s="1"/>
      <c r="Z3" s="237"/>
      <c r="AA3" s="237"/>
      <c r="AB3" s="237"/>
      <c r="AC3" s="237"/>
      <c r="AD3" s="1"/>
    </row>
    <row r="4" spans="1:30" s="27" customFormat="1" ht="24">
      <c r="A4" s="372" t="s">
        <v>79</v>
      </c>
      <c r="B4" s="415" t="s">
        <v>160</v>
      </c>
      <c r="C4" s="415"/>
      <c r="D4" s="415"/>
      <c r="E4" s="415"/>
      <c r="F4" s="415"/>
      <c r="G4" s="415"/>
      <c r="H4" s="416" t="s">
        <v>118</v>
      </c>
      <c r="I4" s="23"/>
      <c r="J4" s="23"/>
      <c r="K4" s="23"/>
      <c r="L4" s="23"/>
      <c r="M4" s="23"/>
      <c r="N4" s="23"/>
      <c r="O4" s="23"/>
      <c r="P4" s="23"/>
      <c r="Q4" s="23"/>
      <c r="R4" s="23"/>
      <c r="S4" s="23"/>
      <c r="T4" s="23"/>
      <c r="U4" s="23"/>
      <c r="V4" s="23"/>
      <c r="W4" s="23"/>
      <c r="X4" s="23"/>
      <c r="Y4" s="23"/>
      <c r="Z4" s="74" t="s">
        <v>161</v>
      </c>
      <c r="AA4" s="74" t="s">
        <v>163</v>
      </c>
      <c r="AB4" s="74" t="s">
        <v>164</v>
      </c>
      <c r="AC4" s="23"/>
      <c r="AD4" s="23"/>
    </row>
    <row r="5" spans="1:30" s="238" customFormat="1" ht="24">
      <c r="A5" s="374"/>
      <c r="B5" s="74" t="s">
        <v>89</v>
      </c>
      <c r="C5" s="74" t="s">
        <v>161</v>
      </c>
      <c r="D5" s="74" t="s">
        <v>162</v>
      </c>
      <c r="E5" s="74" t="s">
        <v>163</v>
      </c>
      <c r="F5" s="74" t="s">
        <v>185</v>
      </c>
      <c r="G5" s="236" t="s">
        <v>186</v>
      </c>
      <c r="H5" s="417"/>
      <c r="I5" s="237"/>
      <c r="J5" s="237"/>
      <c r="O5" s="237"/>
      <c r="P5" s="237"/>
      <c r="Q5" s="237"/>
      <c r="R5" s="237"/>
      <c r="S5" s="237"/>
      <c r="T5" s="237"/>
      <c r="U5" s="237"/>
      <c r="V5" s="237"/>
      <c r="W5" s="237"/>
      <c r="X5" s="237"/>
      <c r="Y5" s="237"/>
      <c r="Z5" s="243">
        <f>C6/$B$6*100</f>
        <v>87.453921249759844</v>
      </c>
      <c r="AA5" s="243">
        <f>E6/$B$6*100</f>
        <v>12.258010192907157</v>
      </c>
      <c r="AB5" s="243" t="e">
        <f>AC5/B6*100</f>
        <v>#REF!</v>
      </c>
      <c r="AC5" s="23" t="e">
        <f>D6+#REF!+F6+G6+#REF!+#REF!</f>
        <v>#REF!</v>
      </c>
    </row>
    <row r="6" spans="1:30" s="27" customFormat="1" ht="15.75">
      <c r="A6" s="239" t="s">
        <v>89</v>
      </c>
      <c r="B6" s="240">
        <f>SUM(B7:B15)</f>
        <v>155205.44329252208</v>
      </c>
      <c r="C6" s="240">
        <f>SUM(C7:C14)</f>
        <v>135733.24615238293</v>
      </c>
      <c r="D6" s="240">
        <f>SUM(D7:D14)</f>
        <v>0.107019</v>
      </c>
      <c r="E6" s="240">
        <f>SUM(E7:E14)</f>
        <v>19025.099058744094</v>
      </c>
      <c r="F6" s="240">
        <f>SUM(F7:F14)</f>
        <v>296.13276547007519</v>
      </c>
      <c r="G6" s="240">
        <f>SUM(G7:G14)</f>
        <v>150.85829692494062</v>
      </c>
      <c r="H6" s="303" t="s">
        <v>119</v>
      </c>
      <c r="I6" s="23"/>
      <c r="J6" s="23"/>
      <c r="O6" s="23"/>
      <c r="P6" s="23"/>
      <c r="Q6" s="23"/>
      <c r="R6" s="23"/>
      <c r="S6" s="23"/>
      <c r="T6" s="23"/>
      <c r="U6" s="23"/>
      <c r="V6" s="23"/>
      <c r="W6" s="23"/>
      <c r="X6" s="23"/>
      <c r="Y6" s="23"/>
      <c r="Z6" s="243"/>
      <c r="AA6" s="243"/>
      <c r="AB6" s="243"/>
      <c r="AC6" s="23"/>
    </row>
    <row r="7" spans="1:30" s="27" customFormat="1" ht="15.75">
      <c r="A7" s="241" t="s">
        <v>123</v>
      </c>
      <c r="B7" s="240">
        <f>SUM(C7:G7)</f>
        <v>126385.7998243023</v>
      </c>
      <c r="C7" s="242">
        <v>126362.57942500526</v>
      </c>
      <c r="D7" s="242">
        <v>0</v>
      </c>
      <c r="E7" s="242">
        <v>23.220399297045915</v>
      </c>
      <c r="F7" s="242">
        <v>0</v>
      </c>
      <c r="G7" s="242">
        <v>0</v>
      </c>
      <c r="H7" s="345" t="s">
        <v>120</v>
      </c>
      <c r="I7" s="23"/>
      <c r="J7" s="23"/>
      <c r="O7" s="23"/>
      <c r="P7" s="23"/>
      <c r="Q7" s="23"/>
      <c r="R7" s="23"/>
      <c r="S7" s="23"/>
      <c r="T7" s="23"/>
      <c r="U7" s="23"/>
      <c r="V7" s="23"/>
      <c r="W7" s="23"/>
      <c r="X7" s="23"/>
      <c r="Y7" s="23"/>
      <c r="Z7" s="23"/>
      <c r="AA7" s="23"/>
      <c r="AB7" s="23"/>
      <c r="AC7" s="23"/>
    </row>
    <row r="8" spans="1:30" s="27" customFormat="1" ht="15.75">
      <c r="A8" s="131" t="s">
        <v>91</v>
      </c>
      <c r="B8" s="240">
        <f>SUM(C8:G8)</f>
        <v>28082.962978199939</v>
      </c>
      <c r="C8" s="242">
        <v>9089.7158276999762</v>
      </c>
      <c r="D8" s="242">
        <v>0.107019</v>
      </c>
      <c r="E8" s="242">
        <v>18993.140131499964</v>
      </c>
      <c r="F8" s="242">
        <v>0</v>
      </c>
      <c r="G8" s="242">
        <v>0</v>
      </c>
      <c r="H8" s="345" t="s">
        <v>84</v>
      </c>
      <c r="I8" s="23"/>
      <c r="J8" s="23"/>
      <c r="O8" s="23"/>
      <c r="P8" s="23"/>
      <c r="Q8" s="23"/>
      <c r="R8" s="23"/>
      <c r="S8" s="23"/>
      <c r="T8" s="23"/>
      <c r="U8" s="23"/>
      <c r="V8" s="23"/>
      <c r="W8" s="23"/>
      <c r="X8" s="23"/>
      <c r="Y8" s="23"/>
      <c r="Z8" s="23"/>
      <c r="AA8" s="23"/>
      <c r="AB8" s="23"/>
      <c r="AC8" s="23"/>
    </row>
    <row r="9" spans="1:30" s="27" customFormat="1" ht="15.75">
      <c r="A9" s="131" t="s">
        <v>16</v>
      </c>
      <c r="B9" s="240">
        <f>SUM(C9:G9)</f>
        <v>223.89013175083423</v>
      </c>
      <c r="C9" s="242">
        <v>222.99585424916552</v>
      </c>
      <c r="D9" s="242">
        <v>0</v>
      </c>
      <c r="E9" s="242">
        <v>0.89427750166871545</v>
      </c>
      <c r="F9" s="242">
        <v>0</v>
      </c>
      <c r="G9" s="242">
        <v>0</v>
      </c>
      <c r="H9" s="345" t="s">
        <v>17</v>
      </c>
      <c r="I9" s="23"/>
      <c r="J9" s="23"/>
      <c r="K9" s="23"/>
      <c r="L9" s="23"/>
      <c r="M9" s="23"/>
      <c r="N9" s="23"/>
      <c r="O9" s="23"/>
      <c r="P9" s="23"/>
      <c r="Q9" s="23"/>
      <c r="R9" s="23"/>
      <c r="S9" s="23"/>
      <c r="T9" s="23"/>
      <c r="U9" s="23"/>
      <c r="V9" s="23"/>
      <c r="W9" s="23"/>
      <c r="X9" s="23"/>
      <c r="Y9" s="23"/>
      <c r="Z9" s="23"/>
      <c r="AA9" s="23"/>
      <c r="AB9" s="23"/>
      <c r="AC9" s="23"/>
    </row>
    <row r="10" spans="1:30" s="27" customFormat="1" ht="15.75" hidden="1">
      <c r="A10" s="190" t="s">
        <v>140</v>
      </c>
      <c r="B10" s="240">
        <f>SUM(C10:G10)</f>
        <v>0</v>
      </c>
      <c r="C10" s="242"/>
      <c r="D10" s="242"/>
      <c r="E10" s="242"/>
      <c r="F10" s="242"/>
      <c r="G10" s="242"/>
      <c r="H10" s="345" t="s">
        <v>121</v>
      </c>
      <c r="I10" s="23"/>
      <c r="J10" s="23"/>
      <c r="K10" s="23"/>
      <c r="L10" s="23"/>
      <c r="M10" s="23"/>
      <c r="N10" s="23"/>
      <c r="O10" s="23"/>
      <c r="P10" s="23"/>
      <c r="Q10" s="23"/>
      <c r="R10" s="23"/>
      <c r="S10" s="23"/>
      <c r="T10" s="23"/>
      <c r="U10" s="23"/>
      <c r="V10" s="23"/>
      <c r="W10" s="23"/>
      <c r="X10" s="23"/>
      <c r="Y10" s="23"/>
      <c r="Z10" s="23"/>
      <c r="AA10" s="23"/>
      <c r="AB10" s="23"/>
      <c r="AC10" s="23"/>
    </row>
    <row r="11" spans="1:30" s="27" customFormat="1" ht="15.75">
      <c r="A11" s="241" t="s">
        <v>93</v>
      </c>
      <c r="B11" s="240">
        <f>SUM(C11:G11)</f>
        <v>7.9840797337244345</v>
      </c>
      <c r="C11" s="242">
        <v>0.10600011026281848</v>
      </c>
      <c r="D11" s="242">
        <v>0</v>
      </c>
      <c r="E11" s="242">
        <v>1.3628585605219519E-2</v>
      </c>
      <c r="F11" s="242">
        <v>0</v>
      </c>
      <c r="G11" s="242">
        <v>7.8644510378563961</v>
      </c>
      <c r="H11" s="345" t="s">
        <v>85</v>
      </c>
      <c r="I11" s="23"/>
      <c r="J11" s="23"/>
      <c r="K11" s="23"/>
      <c r="L11" s="23"/>
      <c r="M11" s="23"/>
      <c r="N11" s="23"/>
      <c r="O11" s="23"/>
      <c r="P11" s="23"/>
      <c r="Q11" s="23"/>
      <c r="R11" s="23"/>
      <c r="S11" s="23"/>
      <c r="T11" s="23"/>
      <c r="U11" s="23"/>
      <c r="V11" s="23"/>
      <c r="W11" s="23"/>
      <c r="X11" s="23"/>
      <c r="Y11" s="23"/>
      <c r="Z11" s="23"/>
      <c r="AA11" s="23"/>
      <c r="AB11" s="23"/>
      <c r="AC11" s="23"/>
    </row>
    <row r="12" spans="1:30" s="27" customFormat="1" ht="15.75">
      <c r="A12" s="241" t="s">
        <v>124</v>
      </c>
      <c r="B12" s="240">
        <f>SUM(C12:G12)</f>
        <v>2.5645969534444206</v>
      </c>
      <c r="C12" s="242">
        <v>2.5494540805497321</v>
      </c>
      <c r="D12" s="242">
        <v>0</v>
      </c>
      <c r="E12" s="242">
        <v>1.5142872894688355E-2</v>
      </c>
      <c r="F12" s="242">
        <v>0</v>
      </c>
      <c r="G12" s="242">
        <v>0</v>
      </c>
      <c r="H12" s="345" t="s">
        <v>86</v>
      </c>
      <c r="I12" s="23"/>
      <c r="J12" s="23"/>
      <c r="K12" s="23"/>
      <c r="L12" s="23"/>
      <c r="M12" s="23"/>
      <c r="N12" s="23"/>
      <c r="O12" s="23"/>
      <c r="P12" s="23"/>
      <c r="Q12" s="23"/>
      <c r="R12" s="23"/>
      <c r="S12" s="23"/>
      <c r="T12" s="23"/>
      <c r="U12" s="23"/>
      <c r="V12" s="23"/>
      <c r="W12" s="23"/>
      <c r="X12" s="23"/>
      <c r="Y12" s="23"/>
      <c r="Z12" s="23"/>
      <c r="AA12" s="23"/>
      <c r="AB12" s="23"/>
      <c r="AC12" s="23"/>
    </row>
    <row r="13" spans="1:30" s="27" customFormat="1" ht="15.75">
      <c r="A13" s="241" t="s">
        <v>95</v>
      </c>
      <c r="B13" s="240">
        <f>SUM(C13:G13)</f>
        <v>47.935460720289136</v>
      </c>
      <c r="C13" s="242">
        <v>47.685921317857563</v>
      </c>
      <c r="D13" s="242">
        <v>0</v>
      </c>
      <c r="E13" s="242">
        <v>0.24953940243156941</v>
      </c>
      <c r="F13" s="242">
        <v>0</v>
      </c>
      <c r="G13" s="242">
        <v>0</v>
      </c>
      <c r="H13" s="345" t="s">
        <v>87</v>
      </c>
      <c r="I13" s="23"/>
      <c r="J13" s="23"/>
      <c r="K13" s="23"/>
      <c r="L13" s="23"/>
      <c r="M13" s="23"/>
      <c r="N13" s="23"/>
      <c r="O13" s="23"/>
      <c r="P13" s="23"/>
      <c r="Q13" s="23"/>
      <c r="R13" s="23"/>
      <c r="S13" s="23"/>
      <c r="T13" s="23"/>
      <c r="U13" s="23"/>
      <c r="V13" s="23"/>
      <c r="W13" s="23"/>
      <c r="X13" s="23"/>
      <c r="Y13" s="23"/>
      <c r="Z13" s="23"/>
      <c r="AA13" s="23"/>
      <c r="AB13" s="23"/>
      <c r="AC13" s="23"/>
    </row>
    <row r="14" spans="1:30" s="27" customFormat="1" ht="15.75">
      <c r="A14" s="244" t="s">
        <v>96</v>
      </c>
      <c r="B14" s="245">
        <f>SUM(C14:G14)</f>
        <v>454.30622086149026</v>
      </c>
      <c r="C14" s="246">
        <v>7.613669919847462</v>
      </c>
      <c r="D14" s="246">
        <v>0</v>
      </c>
      <c r="E14" s="246">
        <v>7.5659395844834059</v>
      </c>
      <c r="F14" s="246">
        <v>296.13276547007519</v>
      </c>
      <c r="G14" s="246">
        <v>142.99384588708423</v>
      </c>
      <c r="H14" s="347" t="s">
        <v>88</v>
      </c>
      <c r="I14" s="23"/>
      <c r="J14" s="23"/>
      <c r="K14" s="23"/>
      <c r="L14" s="23"/>
      <c r="M14" s="23"/>
      <c r="N14" s="23"/>
      <c r="O14" s="23"/>
      <c r="P14" s="23"/>
      <c r="Q14" s="23"/>
      <c r="R14" s="23"/>
      <c r="S14" s="23"/>
      <c r="T14" s="23"/>
      <c r="U14" s="23"/>
      <c r="V14" s="23"/>
      <c r="W14" s="23"/>
      <c r="X14" s="23"/>
      <c r="Y14" s="23"/>
      <c r="Z14" s="23"/>
      <c r="AA14" s="23"/>
      <c r="AB14" s="23"/>
      <c r="AC14" s="23"/>
    </row>
    <row r="15" spans="1:30" s="27" customFormat="1" ht="15.75" hidden="1">
      <c r="A15" s="247" t="s">
        <v>165</v>
      </c>
      <c r="B15" s="248">
        <f>SUM(C15:G15)</f>
        <v>0</v>
      </c>
      <c r="C15" s="246"/>
      <c r="D15" s="246"/>
      <c r="E15" s="246"/>
      <c r="F15" s="246"/>
      <c r="G15" s="246"/>
      <c r="H15" s="347" t="s">
        <v>166</v>
      </c>
      <c r="I15" s="23"/>
      <c r="J15" s="23"/>
      <c r="K15" s="23"/>
      <c r="L15" s="23"/>
      <c r="M15" s="23"/>
      <c r="N15" s="23"/>
      <c r="O15" s="23"/>
      <c r="P15" s="23"/>
      <c r="Q15" s="23"/>
      <c r="R15" s="23"/>
      <c r="S15" s="23"/>
      <c r="T15" s="23"/>
      <c r="U15" s="23"/>
      <c r="V15" s="23"/>
      <c r="W15" s="23"/>
      <c r="X15" s="23"/>
      <c r="Y15" s="23"/>
      <c r="Z15" s="23"/>
      <c r="AA15" s="23"/>
      <c r="AB15" s="23"/>
      <c r="AC15" s="23"/>
    </row>
    <row r="16" spans="1:30" s="2" customFormat="1" ht="14.25">
      <c r="A16" s="60" t="s">
        <v>167</v>
      </c>
      <c r="B16" s="240">
        <f t="shared" ref="B16:F16" si="0">B6/B6*100</f>
        <v>100</v>
      </c>
      <c r="C16" s="240">
        <f>C6/C6*100</f>
        <v>100</v>
      </c>
      <c r="D16" s="240">
        <f t="shared" si="0"/>
        <v>100</v>
      </c>
      <c r="E16" s="240">
        <f t="shared" si="0"/>
        <v>100</v>
      </c>
      <c r="F16" s="240">
        <f t="shared" si="0"/>
        <v>100</v>
      </c>
      <c r="G16" s="240">
        <f>G6/G6*100</f>
        <v>100</v>
      </c>
      <c r="H16" s="330" t="s">
        <v>168</v>
      </c>
    </row>
    <row r="17" spans="1:30" s="2" customFormat="1" ht="15.75">
      <c r="A17" s="241" t="s">
        <v>123</v>
      </c>
      <c r="B17" s="240">
        <f>B7/B6*100</f>
        <v>81.431293351031371</v>
      </c>
      <c r="C17" s="242">
        <f>C7/C6*100</f>
        <v>93.096262711600104</v>
      </c>
      <c r="D17" s="242">
        <f t="shared" ref="D17:G17" si="1">D7/D6*100</f>
        <v>0</v>
      </c>
      <c r="E17" s="242">
        <f t="shared" si="1"/>
        <v>0.12205139760559422</v>
      </c>
      <c r="F17" s="242">
        <f t="shared" si="1"/>
        <v>0</v>
      </c>
      <c r="G17" s="242">
        <f t="shared" si="1"/>
        <v>0</v>
      </c>
      <c r="H17" s="345" t="s">
        <v>120</v>
      </c>
    </row>
    <row r="18" spans="1:30" s="27" customFormat="1" ht="15.75">
      <c r="A18" s="131" t="s">
        <v>91</v>
      </c>
      <c r="B18" s="240">
        <f>B8/B6*100</f>
        <v>18.094058032018133</v>
      </c>
      <c r="C18" s="242">
        <f>C8/C6*100</f>
        <v>6.6967497539219494</v>
      </c>
      <c r="D18" s="242">
        <f t="shared" ref="D18:G18" si="2">D8/D6*100</f>
        <v>100</v>
      </c>
      <c r="E18" s="242">
        <f t="shared" si="2"/>
        <v>99.832017025796034</v>
      </c>
      <c r="F18" s="242">
        <f t="shared" si="2"/>
        <v>0</v>
      </c>
      <c r="G18" s="242">
        <f t="shared" si="2"/>
        <v>0</v>
      </c>
      <c r="H18" s="345" t="s">
        <v>84</v>
      </c>
      <c r="I18" s="23"/>
      <c r="J18" s="23"/>
      <c r="K18" s="23"/>
      <c r="L18" s="23"/>
      <c r="M18" s="23"/>
      <c r="N18" s="23"/>
      <c r="O18" s="23"/>
      <c r="P18" s="23"/>
      <c r="Q18" s="23"/>
      <c r="R18" s="23"/>
      <c r="S18" s="23"/>
      <c r="T18" s="23"/>
      <c r="U18" s="23"/>
      <c r="V18" s="23"/>
      <c r="W18" s="23"/>
      <c r="X18" s="23"/>
      <c r="Y18" s="23"/>
      <c r="Z18" s="23"/>
      <c r="AA18" s="23"/>
      <c r="AB18" s="23"/>
      <c r="AC18" s="23"/>
      <c r="AD18" s="23"/>
    </row>
    <row r="19" spans="1:30" s="27" customFormat="1" ht="15.75">
      <c r="A19" s="131" t="s">
        <v>16</v>
      </c>
      <c r="B19" s="240">
        <f>B9/B6*100</f>
        <v>0.14425404612186141</v>
      </c>
      <c r="C19" s="242">
        <f>C9/C6*100</f>
        <v>0.16428978203233713</v>
      </c>
      <c r="D19" s="242">
        <f t="shared" ref="D19:G19" si="3">D9/D6*100</f>
        <v>0</v>
      </c>
      <c r="E19" s="242">
        <f t="shared" si="3"/>
        <v>4.7005142990711422E-3</v>
      </c>
      <c r="F19" s="242">
        <f t="shared" si="3"/>
        <v>0</v>
      </c>
      <c r="G19" s="242">
        <f t="shared" si="3"/>
        <v>0</v>
      </c>
      <c r="H19" s="345" t="s">
        <v>17</v>
      </c>
      <c r="I19" s="23"/>
      <c r="J19" s="23"/>
      <c r="K19" s="23"/>
      <c r="L19" s="23"/>
      <c r="M19" s="23"/>
      <c r="N19" s="23"/>
      <c r="O19" s="23"/>
      <c r="P19" s="23"/>
      <c r="Q19" s="23"/>
      <c r="R19" s="23"/>
      <c r="S19" s="23"/>
      <c r="T19" s="23"/>
      <c r="U19" s="23"/>
      <c r="V19" s="23"/>
      <c r="W19" s="23"/>
      <c r="X19" s="23"/>
      <c r="Y19" s="23"/>
      <c r="Z19" s="23"/>
      <c r="AA19" s="23"/>
      <c r="AB19" s="23"/>
      <c r="AC19" s="23"/>
      <c r="AD19" s="23"/>
    </row>
    <row r="20" spans="1:30" s="27" customFormat="1" ht="15.75" hidden="1">
      <c r="A20" s="190" t="s">
        <v>140</v>
      </c>
      <c r="B20" s="240">
        <f t="shared" ref="B20:G20" si="4">B10/B6*100</f>
        <v>0</v>
      </c>
      <c r="C20" s="242">
        <f t="shared" si="4"/>
        <v>0</v>
      </c>
      <c r="D20" s="242">
        <f>D10/D6*100</f>
        <v>0</v>
      </c>
      <c r="E20" s="242">
        <f t="shared" si="4"/>
        <v>0</v>
      </c>
      <c r="F20" s="242">
        <f t="shared" si="4"/>
        <v>0</v>
      </c>
      <c r="G20" s="242">
        <f t="shared" si="4"/>
        <v>0</v>
      </c>
      <c r="H20" s="345" t="s">
        <v>121</v>
      </c>
      <c r="I20" s="23"/>
      <c r="J20" s="23"/>
      <c r="K20" s="23"/>
      <c r="L20" s="23"/>
      <c r="M20" s="23"/>
      <c r="N20" s="23"/>
      <c r="O20" s="23"/>
      <c r="P20" s="23"/>
      <c r="Q20" s="23"/>
      <c r="R20" s="23"/>
      <c r="S20" s="23"/>
      <c r="T20" s="23"/>
      <c r="U20" s="23"/>
      <c r="V20" s="23"/>
      <c r="W20" s="23"/>
      <c r="X20" s="23"/>
      <c r="Y20" s="23"/>
      <c r="Z20" s="23"/>
      <c r="AA20" s="23"/>
      <c r="AB20" s="23"/>
      <c r="AC20" s="23"/>
      <c r="AD20" s="23"/>
    </row>
    <row r="21" spans="1:30" s="27" customFormat="1" ht="15.75">
      <c r="A21" s="241" t="s">
        <v>93</v>
      </c>
      <c r="B21" s="240">
        <f t="shared" ref="B21:G21" si="5">B11/B6*100</f>
        <v>5.1442008504022068E-3</v>
      </c>
      <c r="C21" s="242">
        <f t="shared" si="5"/>
        <v>7.8094433948640627E-5</v>
      </c>
      <c r="D21" s="242">
        <f t="shared" si="5"/>
        <v>0</v>
      </c>
      <c r="E21" s="242">
        <f t="shared" si="5"/>
        <v>7.1634768171972848E-5</v>
      </c>
      <c r="F21" s="242">
        <f t="shared" si="5"/>
        <v>0</v>
      </c>
      <c r="G21" s="242">
        <f t="shared" si="5"/>
        <v>5.2131378904332619</v>
      </c>
      <c r="H21" s="345" t="s">
        <v>85</v>
      </c>
      <c r="I21" s="23"/>
      <c r="J21" s="23"/>
      <c r="K21" s="23"/>
      <c r="L21" s="23"/>
      <c r="M21" s="23"/>
      <c r="N21" s="23"/>
      <c r="O21" s="23"/>
      <c r="P21" s="23"/>
      <c r="Q21" s="23"/>
      <c r="R21" s="23"/>
      <c r="S21" s="23"/>
      <c r="T21" s="23"/>
      <c r="U21" s="23"/>
      <c r="V21" s="23"/>
      <c r="W21" s="23"/>
      <c r="X21" s="23"/>
      <c r="Y21" s="23"/>
      <c r="Z21" s="23"/>
      <c r="AA21" s="23"/>
      <c r="AB21" s="23"/>
      <c r="AC21" s="23"/>
      <c r="AD21" s="23"/>
    </row>
    <row r="22" spans="1:30" s="27" customFormat="1" ht="15.75">
      <c r="A22" s="241" t="s">
        <v>124</v>
      </c>
      <c r="B22" s="240">
        <f>B12/B6*100</f>
        <v>1.6523885367930166E-3</v>
      </c>
      <c r="C22" s="242">
        <f t="shared" ref="C22:G22" si="6">C12/C6*100</f>
        <v>1.8782826999418772E-3</v>
      </c>
      <c r="D22" s="242">
        <f t="shared" si="6"/>
        <v>0</v>
      </c>
      <c r="E22" s="242">
        <f t="shared" si="6"/>
        <v>7.9594186857747602E-5</v>
      </c>
      <c r="F22" s="242">
        <f t="shared" si="6"/>
        <v>0</v>
      </c>
      <c r="G22" s="242">
        <f t="shared" si="6"/>
        <v>0</v>
      </c>
      <c r="H22" s="345" t="s">
        <v>86</v>
      </c>
      <c r="I22" s="23"/>
      <c r="J22" s="23"/>
      <c r="K22" s="23"/>
      <c r="L22" s="23"/>
      <c r="M22" s="23"/>
      <c r="N22" s="23"/>
      <c r="O22" s="23"/>
      <c r="P22" s="23"/>
      <c r="Q22" s="23"/>
      <c r="R22" s="23"/>
      <c r="S22" s="23"/>
      <c r="T22" s="23"/>
      <c r="U22" s="23"/>
      <c r="V22" s="23"/>
      <c r="W22" s="23"/>
      <c r="X22" s="23"/>
      <c r="Y22" s="23"/>
      <c r="Z22" s="23"/>
      <c r="AA22" s="23"/>
      <c r="AB22" s="23"/>
      <c r="AC22" s="23"/>
      <c r="AD22" s="23"/>
    </row>
    <row r="23" spans="1:30" s="27" customFormat="1" ht="15.75">
      <c r="A23" s="241" t="s">
        <v>95</v>
      </c>
      <c r="B23" s="240">
        <f t="shared" ref="B23:G23" si="7">B13/B6*100</f>
        <v>3.0885167236011951E-2</v>
      </c>
      <c r="C23" s="242">
        <f t="shared" si="7"/>
        <v>3.5132086404477694E-2</v>
      </c>
      <c r="D23" s="242">
        <f t="shared" si="7"/>
        <v>0</v>
      </c>
      <c r="E23" s="242">
        <f t="shared" si="7"/>
        <v>1.3116326052288229E-3</v>
      </c>
      <c r="F23" s="242">
        <f t="shared" si="7"/>
        <v>0</v>
      </c>
      <c r="G23" s="242">
        <f t="shared" si="7"/>
        <v>0</v>
      </c>
      <c r="H23" s="345" t="s">
        <v>87</v>
      </c>
      <c r="I23" s="23"/>
      <c r="J23" s="23"/>
      <c r="K23" s="23"/>
      <c r="L23" s="23"/>
      <c r="M23" s="23"/>
      <c r="N23" s="23"/>
      <c r="O23" s="23"/>
      <c r="P23" s="23"/>
      <c r="Q23" s="23"/>
      <c r="R23" s="23"/>
      <c r="S23" s="23"/>
      <c r="T23" s="23"/>
      <c r="U23" s="23"/>
      <c r="V23" s="23"/>
      <c r="W23" s="23"/>
      <c r="X23" s="23"/>
      <c r="Y23" s="23"/>
      <c r="Z23" s="23"/>
      <c r="AA23" s="23"/>
      <c r="AB23" s="23"/>
      <c r="AC23" s="23"/>
      <c r="AD23" s="23"/>
    </row>
    <row r="24" spans="1:30" s="27" customFormat="1" ht="15.75">
      <c r="A24" s="244" t="s">
        <v>96</v>
      </c>
      <c r="B24" s="245">
        <f>B14/B6*100</f>
        <v>0.29271281420538886</v>
      </c>
      <c r="C24" s="246">
        <f t="shared" ref="C24:G24" si="8">C14/C6*100</f>
        <v>5.6092889072290094E-3</v>
      </c>
      <c r="D24" s="246">
        <f t="shared" si="8"/>
        <v>0</v>
      </c>
      <c r="E24" s="246">
        <f t="shared" si="8"/>
        <v>3.976820073904444E-2</v>
      </c>
      <c r="F24" s="246">
        <f t="shared" si="8"/>
        <v>100</v>
      </c>
      <c r="G24" s="246">
        <f t="shared" si="8"/>
        <v>94.786862109566755</v>
      </c>
      <c r="H24" s="347" t="s">
        <v>88</v>
      </c>
      <c r="I24" s="23"/>
      <c r="J24" s="23"/>
      <c r="K24" s="23"/>
      <c r="L24" s="23"/>
      <c r="M24" s="23"/>
      <c r="N24" s="23"/>
      <c r="O24" s="23"/>
      <c r="P24" s="23"/>
      <c r="Q24" s="23"/>
      <c r="R24" s="23"/>
      <c r="S24" s="23"/>
      <c r="T24" s="23"/>
      <c r="U24" s="23"/>
      <c r="V24" s="23"/>
      <c r="W24" s="23"/>
      <c r="X24" s="23"/>
      <c r="Y24" s="23"/>
      <c r="Z24" s="23"/>
      <c r="AA24" s="23"/>
      <c r="AB24" s="23"/>
      <c r="AC24" s="23"/>
      <c r="AD24" s="23"/>
    </row>
    <row r="25" spans="1:30" s="27" customFormat="1" ht="15.75" hidden="1">
      <c r="A25" s="247" t="s">
        <v>165</v>
      </c>
      <c r="B25" s="248">
        <f t="shared" ref="B25:G25" si="9">B15/B6*100</f>
        <v>0</v>
      </c>
      <c r="C25" s="249">
        <f t="shared" si="9"/>
        <v>0</v>
      </c>
      <c r="D25" s="249">
        <f t="shared" si="9"/>
        <v>0</v>
      </c>
      <c r="E25" s="249">
        <f t="shared" si="9"/>
        <v>0</v>
      </c>
      <c r="F25" s="249">
        <f t="shared" si="9"/>
        <v>0</v>
      </c>
      <c r="G25" s="249">
        <f t="shared" si="9"/>
        <v>0</v>
      </c>
      <c r="H25" s="348" t="s">
        <v>166</v>
      </c>
      <c r="I25" s="23"/>
      <c r="J25" s="23"/>
      <c r="K25" s="23"/>
      <c r="L25" s="23"/>
      <c r="M25" s="23"/>
      <c r="N25" s="23"/>
      <c r="O25" s="23"/>
      <c r="P25" s="23"/>
      <c r="Q25" s="23"/>
      <c r="R25" s="23"/>
      <c r="S25" s="23"/>
      <c r="T25" s="23"/>
      <c r="U25" s="23"/>
      <c r="V25" s="23"/>
      <c r="W25" s="23"/>
      <c r="X25" s="23"/>
      <c r="Y25" s="23"/>
      <c r="Z25" s="23"/>
      <c r="AA25" s="23"/>
      <c r="AB25" s="23"/>
      <c r="AC25" s="23"/>
      <c r="AD25" s="23"/>
    </row>
    <row r="26" spans="1:30" ht="14.25">
      <c r="A26" s="60" t="s">
        <v>167</v>
      </c>
      <c r="B26" s="250">
        <f>SUM(C26:G26)</f>
        <v>99.999999999999972</v>
      </c>
      <c r="C26" s="240">
        <f>(C6/$B$6)*100</f>
        <v>87.453921249759844</v>
      </c>
      <c r="D26" s="240">
        <f t="shared" ref="D26:F26" si="10">(D6/$B$6)*100</f>
        <v>6.8953122860708493E-5</v>
      </c>
      <c r="E26" s="240">
        <f t="shared" si="10"/>
        <v>12.258010192907157</v>
      </c>
      <c r="F26" s="240">
        <f t="shared" si="10"/>
        <v>0.19080050234574672</v>
      </c>
      <c r="G26" s="240">
        <f>(G6/$B$6)*100</f>
        <v>9.7199101864366824E-2</v>
      </c>
      <c r="H26" s="330" t="s">
        <v>168</v>
      </c>
    </row>
    <row r="27" spans="1:30" ht="15.75">
      <c r="A27" s="241" t="s">
        <v>123</v>
      </c>
      <c r="B27" s="250">
        <f>SUM(C27:G27)</f>
        <v>100.00000000000001</v>
      </c>
      <c r="C27" s="242">
        <f>(C7/$B$7)*100</f>
        <v>99.981627366896191</v>
      </c>
      <c r="D27" s="242">
        <f t="shared" ref="D27:G27" si="11">(D7/$B$7)*100</f>
        <v>0</v>
      </c>
      <c r="E27" s="242">
        <f t="shared" si="11"/>
        <v>1.837263310381879E-2</v>
      </c>
      <c r="F27" s="242">
        <f t="shared" si="11"/>
        <v>0</v>
      </c>
      <c r="G27" s="242">
        <f t="shared" si="11"/>
        <v>0</v>
      </c>
      <c r="H27" s="345" t="s">
        <v>120</v>
      </c>
    </row>
    <row r="28" spans="1:30" ht="15.75">
      <c r="A28" s="131" t="s">
        <v>91</v>
      </c>
      <c r="B28" s="250">
        <f>SUM(C28:G28)</f>
        <v>100</v>
      </c>
      <c r="C28" s="242">
        <f>(C8/$B$8)*100</f>
        <v>32.367367484535308</v>
      </c>
      <c r="D28" s="242">
        <f t="shared" ref="D28:G28" si="12">(D8/$B$8)*100</f>
        <v>3.8108158346067693E-4</v>
      </c>
      <c r="E28" s="242">
        <f>(E8/$B$8)*100</f>
        <v>67.632251433881237</v>
      </c>
      <c r="F28" s="242">
        <f t="shared" si="12"/>
        <v>0</v>
      </c>
      <c r="G28" s="242">
        <f t="shared" si="12"/>
        <v>0</v>
      </c>
      <c r="H28" s="345" t="s">
        <v>84</v>
      </c>
    </row>
    <row r="29" spans="1:30" ht="15.75">
      <c r="A29" s="131" t="s">
        <v>16</v>
      </c>
      <c r="B29" s="250">
        <f>SUM(C29:G29)</f>
        <v>100.00000000000001</v>
      </c>
      <c r="C29" s="242">
        <f>(C9/$B$9)*100</f>
        <v>99.600573060243704</v>
      </c>
      <c r="D29" s="242">
        <f t="shared" ref="D29:G29" si="13">(D9/$B$9)*100</f>
        <v>0</v>
      </c>
      <c r="E29" s="242">
        <f t="shared" si="13"/>
        <v>0.3994269397563045</v>
      </c>
      <c r="F29" s="242">
        <f t="shared" si="13"/>
        <v>0</v>
      </c>
      <c r="G29" s="242">
        <f t="shared" si="13"/>
        <v>0</v>
      </c>
      <c r="H29" s="345" t="s">
        <v>17</v>
      </c>
    </row>
    <row r="30" spans="1:30" ht="15.75" hidden="1">
      <c r="A30" s="190" t="s">
        <v>140</v>
      </c>
      <c r="B30" s="250">
        <v>0</v>
      </c>
      <c r="C30" s="242">
        <v>0</v>
      </c>
      <c r="D30" s="242">
        <v>0</v>
      </c>
      <c r="E30" s="242">
        <v>0</v>
      </c>
      <c r="F30" s="242">
        <v>0</v>
      </c>
      <c r="G30" s="242">
        <v>0</v>
      </c>
      <c r="H30" s="345" t="s">
        <v>121</v>
      </c>
    </row>
    <row r="31" spans="1:30" ht="15.75">
      <c r="A31" s="241" t="s">
        <v>93</v>
      </c>
      <c r="B31" s="250">
        <f>SUM(C31:G31)</f>
        <v>100</v>
      </c>
      <c r="C31" s="242">
        <f>(C11/$B$11)*100</f>
        <v>1.3276434329065909</v>
      </c>
      <c r="D31" s="242">
        <f t="shared" ref="D31:G31" si="14">(D11/$B$11)*100</f>
        <v>0</v>
      </c>
      <c r="E31" s="242">
        <f t="shared" si="14"/>
        <v>0.17069701280227598</v>
      </c>
      <c r="F31" s="242">
        <f t="shared" si="14"/>
        <v>0</v>
      </c>
      <c r="G31" s="242">
        <f t="shared" si="14"/>
        <v>98.501659554291138</v>
      </c>
      <c r="H31" s="345" t="s">
        <v>85</v>
      </c>
    </row>
    <row r="32" spans="1:30" ht="15.75">
      <c r="A32" s="241" t="s">
        <v>124</v>
      </c>
      <c r="B32" s="250">
        <f>SUM(C32:G32)</f>
        <v>99.999999999999986</v>
      </c>
      <c r="C32" s="242">
        <f>(C12/$B$12)*100</f>
        <v>99.409541804440238</v>
      </c>
      <c r="D32" s="242">
        <f t="shared" ref="D32:G32" si="15">(D12/$B$12)*100</f>
        <v>0</v>
      </c>
      <c r="E32" s="242">
        <f t="shared" si="15"/>
        <v>0.59045819555975421</v>
      </c>
      <c r="F32" s="242">
        <f t="shared" si="15"/>
        <v>0</v>
      </c>
      <c r="G32" s="242">
        <f t="shared" si="15"/>
        <v>0</v>
      </c>
      <c r="H32" s="345" t="s">
        <v>86</v>
      </c>
    </row>
    <row r="33" spans="1:8" ht="15.75">
      <c r="A33" s="241" t="s">
        <v>95</v>
      </c>
      <c r="B33" s="250">
        <f>SUM(C33:G33)</f>
        <v>100</v>
      </c>
      <c r="C33" s="242">
        <f>(C13/$B$13)*100</f>
        <v>99.479426298022517</v>
      </c>
      <c r="D33" s="242">
        <f t="shared" ref="D33:G33" si="16">(D13/$B$13)*100</f>
        <v>0</v>
      </c>
      <c r="E33" s="242">
        <f t="shared" si="16"/>
        <v>0.52057370197747888</v>
      </c>
      <c r="F33" s="242">
        <f t="shared" si="16"/>
        <v>0</v>
      </c>
      <c r="G33" s="242">
        <f t="shared" si="16"/>
        <v>0</v>
      </c>
      <c r="H33" s="345" t="s">
        <v>87</v>
      </c>
    </row>
    <row r="34" spans="1:8" ht="15.75">
      <c r="A34" s="244" t="s">
        <v>96</v>
      </c>
      <c r="B34" s="251">
        <f>SUM(C34:G34)</f>
        <v>100.00000000000001</v>
      </c>
      <c r="C34" s="246">
        <f>(C14/$B$14)*100</f>
        <v>1.6758894266096198</v>
      </c>
      <c r="D34" s="246">
        <f t="shared" ref="D34:G34" si="17">(D14/$B$14)*100</f>
        <v>0</v>
      </c>
      <c r="E34" s="246">
        <f t="shared" si="17"/>
        <v>1.6653832232665211</v>
      </c>
      <c r="F34" s="246">
        <f t="shared" si="17"/>
        <v>65.183515406970557</v>
      </c>
      <c r="G34" s="246">
        <f t="shared" si="17"/>
        <v>31.475211943153308</v>
      </c>
      <c r="H34" s="347" t="s">
        <v>88</v>
      </c>
    </row>
    <row r="35" spans="1:8" ht="15" hidden="1">
      <c r="A35" s="252" t="s">
        <v>165</v>
      </c>
      <c r="B35" s="253">
        <f>SUM(C35:G35)</f>
        <v>0</v>
      </c>
      <c r="C35" s="254">
        <v>0</v>
      </c>
      <c r="D35" s="254">
        <v>0</v>
      </c>
      <c r="E35" s="254">
        <v>0</v>
      </c>
      <c r="F35" s="254">
        <v>0</v>
      </c>
      <c r="G35" s="254">
        <v>0</v>
      </c>
      <c r="H35" s="230" t="s">
        <v>166</v>
      </c>
    </row>
    <row r="36" spans="1:8" s="57" customFormat="1" ht="17.25">
      <c r="A36" s="24" t="s">
        <v>180</v>
      </c>
      <c r="B36" s="239"/>
      <c r="C36" s="131"/>
      <c r="D36" s="131"/>
      <c r="E36" s="131"/>
      <c r="F36" s="131"/>
      <c r="G36" s="131"/>
      <c r="H36" s="20" t="s">
        <v>177</v>
      </c>
    </row>
    <row r="47" spans="1:8">
      <c r="B47" s="14"/>
    </row>
    <row r="65" spans="1:8" ht="21.75">
      <c r="A65" s="414" t="s">
        <v>190</v>
      </c>
      <c r="B65" s="414"/>
      <c r="C65" s="414"/>
      <c r="D65" s="414"/>
      <c r="E65" s="414"/>
      <c r="F65" s="414"/>
      <c r="G65" s="414"/>
      <c r="H65" s="414"/>
    </row>
    <row r="66" spans="1:8" ht="15">
      <c r="A66" s="385" t="s">
        <v>189</v>
      </c>
      <c r="B66" s="385"/>
      <c r="C66" s="385"/>
      <c r="D66" s="385"/>
      <c r="E66" s="385"/>
      <c r="F66" s="385"/>
      <c r="G66" s="385"/>
      <c r="H66" s="385"/>
    </row>
    <row r="67" spans="1:8">
      <c r="A67" s="394"/>
      <c r="B67" s="376"/>
      <c r="C67" s="376"/>
      <c r="D67" s="376"/>
      <c r="E67" s="376"/>
      <c r="F67" s="376"/>
      <c r="G67" s="126"/>
      <c r="H67" s="1"/>
    </row>
    <row r="68" spans="1:8" ht="18.75">
      <c r="A68" s="372" t="s">
        <v>79</v>
      </c>
      <c r="B68" s="415" t="s">
        <v>160</v>
      </c>
      <c r="C68" s="415"/>
      <c r="D68" s="415"/>
      <c r="E68" s="415"/>
      <c r="F68" s="415"/>
      <c r="G68" s="415"/>
      <c r="H68" s="416" t="s">
        <v>118</v>
      </c>
    </row>
    <row r="69" spans="1:8" ht="24">
      <c r="A69" s="374"/>
      <c r="B69" s="74" t="s">
        <v>89</v>
      </c>
      <c r="C69" s="74" t="s">
        <v>161</v>
      </c>
      <c r="D69" s="74" t="s">
        <v>162</v>
      </c>
      <c r="E69" s="74" t="s">
        <v>163</v>
      </c>
      <c r="F69" s="74" t="s">
        <v>185</v>
      </c>
      <c r="G69" s="236" t="s">
        <v>186</v>
      </c>
      <c r="H69" s="417"/>
    </row>
    <row r="70" spans="1:8" ht="15.75">
      <c r="A70" s="239" t="s">
        <v>89</v>
      </c>
      <c r="B70" s="240">
        <f>SUM(B71:B79)</f>
        <v>144992.65539280474</v>
      </c>
      <c r="C70" s="240">
        <f>SUM(C71:C78)</f>
        <v>128985.25906219774</v>
      </c>
      <c r="D70" s="240">
        <f>SUM(D71:D78)</f>
        <v>31.695660034658363</v>
      </c>
      <c r="E70" s="240">
        <f>SUM(E71:E78)</f>
        <v>14580.469128515815</v>
      </c>
      <c r="F70" s="240">
        <f>SUM(F71:F78)</f>
        <v>1298.2184508824291</v>
      </c>
      <c r="G70" s="240">
        <f>SUM(G71:G78)</f>
        <v>97.013091174092324</v>
      </c>
      <c r="H70" s="303" t="s">
        <v>119</v>
      </c>
    </row>
    <row r="71" spans="1:8" ht="15.75">
      <c r="A71" s="241" t="s">
        <v>123</v>
      </c>
      <c r="B71" s="240">
        <f>SUM(C71:G71)</f>
        <v>118683.30116795225</v>
      </c>
      <c r="C71" s="242">
        <v>118517.2406155678</v>
      </c>
      <c r="D71" s="242">
        <v>6.5750363411096675</v>
      </c>
      <c r="E71" s="242">
        <v>159.48551604333966</v>
      </c>
      <c r="F71" s="242">
        <v>0</v>
      </c>
      <c r="G71" s="242">
        <v>0</v>
      </c>
      <c r="H71" s="345" t="s">
        <v>120</v>
      </c>
    </row>
    <row r="72" spans="1:8" ht="15.75">
      <c r="A72" s="131" t="s">
        <v>91</v>
      </c>
      <c r="B72" s="240">
        <f>SUM(C72:G72)</f>
        <v>24547.862347577375</v>
      </c>
      <c r="C72" s="242">
        <v>10167.196284127229</v>
      </c>
      <c r="D72" s="242">
        <v>10.901011766508853</v>
      </c>
      <c r="E72" s="242">
        <v>14369.765051683637</v>
      </c>
      <c r="F72" s="242">
        <v>0</v>
      </c>
      <c r="G72" s="242">
        <v>0</v>
      </c>
      <c r="H72" s="345" t="s">
        <v>84</v>
      </c>
    </row>
    <row r="73" spans="1:8" ht="15.75">
      <c r="A73" s="131" t="s">
        <v>16</v>
      </c>
      <c r="B73" s="240">
        <f>SUM(C73:G73)</f>
        <v>224.22526847471417</v>
      </c>
      <c r="C73" s="242">
        <v>206.83852928496046</v>
      </c>
      <c r="D73" s="242">
        <v>0</v>
      </c>
      <c r="E73" s="242">
        <v>17.386739189753705</v>
      </c>
      <c r="F73" s="242">
        <v>0</v>
      </c>
      <c r="G73" s="242">
        <v>0</v>
      </c>
      <c r="H73" s="345" t="s">
        <v>17</v>
      </c>
    </row>
    <row r="74" spans="1:8" ht="15.75">
      <c r="A74" s="190" t="s">
        <v>140</v>
      </c>
      <c r="B74" s="240">
        <f>SUM(C74:G74)</f>
        <v>0</v>
      </c>
      <c r="C74" s="242">
        <v>0</v>
      </c>
      <c r="D74" s="242">
        <v>0</v>
      </c>
      <c r="E74" s="242">
        <v>0</v>
      </c>
      <c r="F74" s="242">
        <v>0</v>
      </c>
      <c r="G74" s="242">
        <v>0</v>
      </c>
      <c r="H74" s="345" t="s">
        <v>121</v>
      </c>
    </row>
    <row r="75" spans="1:8" ht="15.75">
      <c r="A75" s="241" t="s">
        <v>93</v>
      </c>
      <c r="B75" s="240">
        <f>SUM(C75:G75)</f>
        <v>8.8261215710391134</v>
      </c>
      <c r="C75" s="242">
        <v>0.20083747369207719</v>
      </c>
      <c r="D75" s="242">
        <v>6.3757928156214973E-3</v>
      </c>
      <c r="E75" s="242">
        <v>0.3636911616850893</v>
      </c>
      <c r="F75" s="242">
        <v>0</v>
      </c>
      <c r="G75" s="242">
        <v>8.255217142846325</v>
      </c>
      <c r="H75" s="345" t="s">
        <v>85</v>
      </c>
    </row>
    <row r="76" spans="1:8" ht="15.75">
      <c r="A76" s="241" t="s">
        <v>124</v>
      </c>
      <c r="B76" s="240">
        <f>SUM(C76:G76)</f>
        <v>14.803570791022619</v>
      </c>
      <c r="C76" s="242">
        <v>2.5495839100748023</v>
      </c>
      <c r="D76" s="242">
        <v>2.048223442018406</v>
      </c>
      <c r="E76" s="242">
        <v>10.205763438929409</v>
      </c>
      <c r="F76" s="242">
        <v>0</v>
      </c>
      <c r="G76" s="242">
        <v>0</v>
      </c>
      <c r="H76" s="345" t="s">
        <v>86</v>
      </c>
    </row>
    <row r="77" spans="1:8" ht="15.75">
      <c r="A77" s="241" t="s">
        <v>95</v>
      </c>
      <c r="B77" s="240">
        <f>SUM(C77:G77)</f>
        <v>61.662507907878933</v>
      </c>
      <c r="C77" s="242">
        <v>58.097897781557187</v>
      </c>
      <c r="D77" s="242">
        <v>0.47180866835599067</v>
      </c>
      <c r="E77" s="242">
        <v>3.0928014579657539</v>
      </c>
      <c r="F77" s="242">
        <v>0</v>
      </c>
      <c r="G77" s="242">
        <v>0</v>
      </c>
      <c r="H77" s="345" t="s">
        <v>87</v>
      </c>
    </row>
    <row r="78" spans="1:8" ht="15.75">
      <c r="A78" s="244" t="s">
        <v>96</v>
      </c>
      <c r="B78" s="245">
        <f>SUM(C78:G78)</f>
        <v>1451.9744085304567</v>
      </c>
      <c r="C78" s="246">
        <v>33.135314052425699</v>
      </c>
      <c r="D78" s="246">
        <v>11.693204023849827</v>
      </c>
      <c r="E78" s="246">
        <v>20.169565540505996</v>
      </c>
      <c r="F78" s="246">
        <v>1298.2184508824291</v>
      </c>
      <c r="G78" s="246">
        <v>88.757874031246004</v>
      </c>
      <c r="H78" s="347" t="s">
        <v>88</v>
      </c>
    </row>
    <row r="79" spans="1:8" ht="15.75">
      <c r="A79" s="247" t="s">
        <v>165</v>
      </c>
      <c r="B79" s="248">
        <f>SUM(C79:G79)</f>
        <v>0</v>
      </c>
      <c r="C79" s="246"/>
      <c r="D79" s="246"/>
      <c r="E79" s="246"/>
      <c r="F79" s="246"/>
      <c r="G79" s="246"/>
      <c r="H79" s="347" t="s">
        <v>166</v>
      </c>
    </row>
    <row r="80" spans="1:8" ht="14.25">
      <c r="A80" s="60" t="s">
        <v>167</v>
      </c>
      <c r="B80" s="240">
        <f t="shared" ref="B80" si="18">B70/B70*100</f>
        <v>100</v>
      </c>
      <c r="C80" s="240">
        <f>C70/C70*100</f>
        <v>100</v>
      </c>
      <c r="D80" s="240">
        <f t="shared" ref="D80" si="19">D70/D70*100</f>
        <v>100</v>
      </c>
      <c r="E80" s="240">
        <f t="shared" ref="E80:F80" si="20">E70/E70*100</f>
        <v>100</v>
      </c>
      <c r="F80" s="240">
        <f t="shared" si="20"/>
        <v>100</v>
      </c>
      <c r="G80" s="240">
        <f>G70/G70*100</f>
        <v>100</v>
      </c>
      <c r="H80" s="330" t="s">
        <v>168</v>
      </c>
    </row>
    <row r="81" spans="1:8" ht="15.75">
      <c r="A81" s="241" t="s">
        <v>123</v>
      </c>
      <c r="B81" s="240">
        <f>B71/B70*100</f>
        <v>81.854698671752104</v>
      </c>
      <c r="C81" s="242">
        <f>C71/C70*100</f>
        <v>91.884329633681489</v>
      </c>
      <c r="D81" s="242">
        <f t="shared" ref="D81" si="21">D71/D70*100</f>
        <v>20.744279607744527</v>
      </c>
      <c r="E81" s="242">
        <f t="shared" ref="E81:G81" si="22">E71/E70*100</f>
        <v>1.0938297981882159</v>
      </c>
      <c r="F81" s="242">
        <f t="shared" si="22"/>
        <v>0</v>
      </c>
      <c r="G81" s="242">
        <f t="shared" si="22"/>
        <v>0</v>
      </c>
      <c r="H81" s="345" t="s">
        <v>120</v>
      </c>
    </row>
    <row r="82" spans="1:8" ht="15.75">
      <c r="A82" s="131" t="s">
        <v>91</v>
      </c>
      <c r="B82" s="240">
        <f>B72/B70*100</f>
        <v>16.93041780707712</v>
      </c>
      <c r="C82" s="242">
        <f>C72/C70*100</f>
        <v>7.8824482410230488</v>
      </c>
      <c r="D82" s="242">
        <f t="shared" ref="D82" si="23">D72/D70*100</f>
        <v>34.392758360573296</v>
      </c>
      <c r="E82" s="242">
        <f t="shared" ref="E82:G82" si="24">E72/E70*100</f>
        <v>98.554888220845427</v>
      </c>
      <c r="F82" s="242">
        <f t="shared" si="24"/>
        <v>0</v>
      </c>
      <c r="G82" s="242">
        <f t="shared" si="24"/>
        <v>0</v>
      </c>
      <c r="H82" s="345" t="s">
        <v>84</v>
      </c>
    </row>
    <row r="83" spans="1:8" ht="15.75">
      <c r="A83" s="131" t="s">
        <v>16</v>
      </c>
      <c r="B83" s="240">
        <f>B73/B70*100</f>
        <v>0.15464594938775178</v>
      </c>
      <c r="C83" s="242">
        <f>C73/C70*100</f>
        <v>0.1603582694555982</v>
      </c>
      <c r="D83" s="242">
        <f t="shared" ref="D83" si="25">D73/D70*100</f>
        <v>0</v>
      </c>
      <c r="E83" s="242">
        <f t="shared" ref="E83:G83" si="26">E73/E70*100</f>
        <v>0.11924677482255706</v>
      </c>
      <c r="F83" s="242">
        <f t="shared" si="26"/>
        <v>0</v>
      </c>
      <c r="G83" s="242">
        <f t="shared" si="26"/>
        <v>0</v>
      </c>
      <c r="H83" s="345" t="s">
        <v>17</v>
      </c>
    </row>
    <row r="84" spans="1:8" ht="15.75">
      <c r="A84" s="190" t="s">
        <v>140</v>
      </c>
      <c r="B84" s="240">
        <f t="shared" ref="B84:C84" si="27">B74/B70*100</f>
        <v>0</v>
      </c>
      <c r="C84" s="242">
        <f t="shared" si="27"/>
        <v>0</v>
      </c>
      <c r="D84" s="242">
        <f>D74/D70*100</f>
        <v>0</v>
      </c>
      <c r="E84" s="242">
        <f t="shared" ref="E84:G84" si="28">E74/E70*100</f>
        <v>0</v>
      </c>
      <c r="F84" s="242">
        <f t="shared" si="28"/>
        <v>0</v>
      </c>
      <c r="G84" s="242">
        <f t="shared" si="28"/>
        <v>0</v>
      </c>
      <c r="H84" s="345" t="s">
        <v>121</v>
      </c>
    </row>
    <row r="85" spans="1:8" ht="15.75">
      <c r="A85" s="241" t="s">
        <v>93</v>
      </c>
      <c r="B85" s="240">
        <f t="shared" ref="B85:D85" si="29">B75/B70*100</f>
        <v>6.0872887299897741E-3</v>
      </c>
      <c r="C85" s="242">
        <f t="shared" si="29"/>
        <v>1.5570575672932651E-4</v>
      </c>
      <c r="D85" s="242">
        <f t="shared" si="29"/>
        <v>2.0115665074176517E-2</v>
      </c>
      <c r="E85" s="242">
        <f t="shared" ref="E85:G85" si="30">E75/E70*100</f>
        <v>2.4943721527711255E-3</v>
      </c>
      <c r="F85" s="242">
        <f t="shared" si="30"/>
        <v>0</v>
      </c>
      <c r="G85" s="242">
        <f t="shared" si="30"/>
        <v>8.5093847056498166</v>
      </c>
      <c r="H85" s="345" t="s">
        <v>85</v>
      </c>
    </row>
    <row r="86" spans="1:8" ht="15.75">
      <c r="A86" s="241" t="s">
        <v>124</v>
      </c>
      <c r="B86" s="240">
        <f>B76/B70*100</f>
        <v>1.0209876321609353E-2</v>
      </c>
      <c r="C86" s="242">
        <f t="shared" ref="C86:D86" si="31">C76/C70*100</f>
        <v>1.9766475088795784E-3</v>
      </c>
      <c r="D86" s="242">
        <f t="shared" si="31"/>
        <v>6.462157405079207</v>
      </c>
      <c r="E86" s="242">
        <f t="shared" ref="E86:G86" si="32">E76/E70*100</f>
        <v>6.999612528906525E-2</v>
      </c>
      <c r="F86" s="242">
        <f t="shared" si="32"/>
        <v>0</v>
      </c>
      <c r="G86" s="242">
        <f t="shared" si="32"/>
        <v>0</v>
      </c>
      <c r="H86" s="345" t="s">
        <v>86</v>
      </c>
    </row>
    <row r="87" spans="1:8" ht="15.75">
      <c r="A87" s="241" t="s">
        <v>95</v>
      </c>
      <c r="B87" s="240">
        <f t="shared" ref="B87:D87" si="33">B77/B70*100</f>
        <v>4.2528021671736992E-2</v>
      </c>
      <c r="C87" s="242">
        <f t="shared" si="33"/>
        <v>4.5042277081865541E-2</v>
      </c>
      <c r="D87" s="242">
        <f t="shared" si="33"/>
        <v>1.4885592154890619</v>
      </c>
      <c r="E87" s="242">
        <f t="shared" ref="E87:G87" si="34">E77/E70*100</f>
        <v>2.1211947508033156E-2</v>
      </c>
      <c r="F87" s="242">
        <f t="shared" si="34"/>
        <v>0</v>
      </c>
      <c r="G87" s="242">
        <f t="shared" si="34"/>
        <v>0</v>
      </c>
      <c r="H87" s="345" t="s">
        <v>87</v>
      </c>
    </row>
    <row r="88" spans="1:8" ht="15.75">
      <c r="A88" s="244" t="s">
        <v>96</v>
      </c>
      <c r="B88" s="245">
        <f>B78/B70*100</f>
        <v>1.0014123850596854</v>
      </c>
      <c r="C88" s="246">
        <f t="shared" ref="C88:D88" si="35">C78/C70*100</f>
        <v>2.568922549238559E-2</v>
      </c>
      <c r="D88" s="246">
        <f t="shared" si="35"/>
        <v>36.892129746039735</v>
      </c>
      <c r="E88" s="246">
        <f t="shared" ref="E88:G88" si="36">E78/E70*100</f>
        <v>0.13833276119394047</v>
      </c>
      <c r="F88" s="246">
        <f t="shared" si="36"/>
        <v>100</v>
      </c>
      <c r="G88" s="246">
        <f t="shared" si="36"/>
        <v>91.490615294350192</v>
      </c>
      <c r="H88" s="347" t="s">
        <v>88</v>
      </c>
    </row>
    <row r="89" spans="1:8" ht="15.75">
      <c r="A89" s="247" t="s">
        <v>165</v>
      </c>
      <c r="B89" s="248">
        <f t="shared" ref="B89:D89" si="37">B79/B70*100</f>
        <v>0</v>
      </c>
      <c r="C89" s="249">
        <f t="shared" si="37"/>
        <v>0</v>
      </c>
      <c r="D89" s="249">
        <f t="shared" si="37"/>
        <v>0</v>
      </c>
      <c r="E89" s="249">
        <f t="shared" ref="E89:G89" si="38">E79/E70*100</f>
        <v>0</v>
      </c>
      <c r="F89" s="249">
        <f t="shared" si="38"/>
        <v>0</v>
      </c>
      <c r="G89" s="249">
        <f t="shared" si="38"/>
        <v>0</v>
      </c>
      <c r="H89" s="348" t="s">
        <v>166</v>
      </c>
    </row>
    <row r="90" spans="1:8" ht="14.25">
      <c r="A90" s="60" t="s">
        <v>167</v>
      </c>
      <c r="B90" s="250">
        <f>SUM(C90:G90)</f>
        <v>93.419826210303157</v>
      </c>
      <c r="C90" s="240">
        <f>(C70/$B$6)*100</f>
        <v>83.10614391216545</v>
      </c>
      <c r="D90" s="240">
        <f t="shared" ref="D90" si="39">(D70/$B$6)*100</f>
        <v>2.0421745115550009E-2</v>
      </c>
      <c r="E90" s="240">
        <f t="shared" ref="E90:F90" si="40">(E70/$B$6)*100</f>
        <v>9.3943026863016676</v>
      </c>
      <c r="F90" s="240">
        <f t="shared" si="40"/>
        <v>0.83645162395214678</v>
      </c>
      <c r="G90" s="240">
        <f>(G70/$B$6)*100</f>
        <v>6.2506242768333692E-2</v>
      </c>
      <c r="H90" s="330" t="s">
        <v>168</v>
      </c>
    </row>
    <row r="91" spans="1:8" ht="15.75">
      <c r="A91" s="241" t="s">
        <v>123</v>
      </c>
      <c r="B91" s="250">
        <f>SUM(C91:G91)</f>
        <v>93.905566395071403</v>
      </c>
      <c r="C91" s="242">
        <f>(C71/$B$7)*100</f>
        <v>93.774174614811841</v>
      </c>
      <c r="D91" s="242">
        <f t="shared" ref="D91" si="41">(D71/$B$7)*100</f>
        <v>5.2023537060730584E-3</v>
      </c>
      <c r="E91" s="242">
        <f t="shared" ref="E91:G91" si="42">(E71/$B$7)*100</f>
        <v>0.12618942655349855</v>
      </c>
      <c r="F91" s="242">
        <f t="shared" si="42"/>
        <v>0</v>
      </c>
      <c r="G91" s="242">
        <f t="shared" si="42"/>
        <v>0</v>
      </c>
      <c r="H91" s="345" t="s">
        <v>120</v>
      </c>
    </row>
    <row r="92" spans="1:8" ht="15.75">
      <c r="A92" s="131" t="s">
        <v>91</v>
      </c>
      <c r="B92" s="250">
        <f>SUM(C92:G92)</f>
        <v>87.411938571557528</v>
      </c>
      <c r="C92" s="242">
        <f>(C72/$B$8)*100</f>
        <v>36.204143743734427</v>
      </c>
      <c r="D92" s="242">
        <f t="shared" ref="D92" si="43">(D72/$B$8)*100</f>
        <v>3.881717101920841E-2</v>
      </c>
      <c r="E92" s="242">
        <f>(E72/$B$8)*100</f>
        <v>51.168977656803897</v>
      </c>
      <c r="F92" s="242">
        <f t="shared" ref="F92:G92" si="44">(F72/$B$8)*100</f>
        <v>0</v>
      </c>
      <c r="G92" s="242">
        <f t="shared" si="44"/>
        <v>0</v>
      </c>
      <c r="H92" s="345" t="s">
        <v>84</v>
      </c>
    </row>
    <row r="93" spans="1:8" ht="15.75">
      <c r="A93" s="131" t="s">
        <v>16</v>
      </c>
      <c r="B93" s="250">
        <f>SUM(C93:G93)</f>
        <v>100.14968802834638</v>
      </c>
      <c r="C93" s="242">
        <f>(C73/$B$9)*100</f>
        <v>92.383941921633962</v>
      </c>
      <c r="D93" s="242">
        <f t="shared" ref="D93" si="45">(D73/$B$9)*100</f>
        <v>0</v>
      </c>
      <c r="E93" s="242">
        <f t="shared" ref="E93:G93" si="46">(E73/$B$9)*100</f>
        <v>7.7657461067124149</v>
      </c>
      <c r="F93" s="242">
        <f t="shared" si="46"/>
        <v>0</v>
      </c>
      <c r="G93" s="242">
        <f t="shared" si="46"/>
        <v>0</v>
      </c>
      <c r="H93" s="345" t="s">
        <v>17</v>
      </c>
    </row>
    <row r="94" spans="1:8" ht="15.75">
      <c r="A94" s="190" t="s">
        <v>140</v>
      </c>
      <c r="B94" s="250">
        <v>0</v>
      </c>
      <c r="C94" s="242">
        <v>0</v>
      </c>
      <c r="D94" s="242">
        <v>0</v>
      </c>
      <c r="E94" s="242">
        <v>0</v>
      </c>
      <c r="F94" s="242">
        <v>0</v>
      </c>
      <c r="G94" s="242">
        <v>0</v>
      </c>
      <c r="H94" s="345" t="s">
        <v>121</v>
      </c>
    </row>
    <row r="95" spans="1:8" ht="15.75">
      <c r="A95" s="241" t="s">
        <v>93</v>
      </c>
      <c r="B95" s="250">
        <f>SUM(C95:G95)</f>
        <v>110.54651087410772</v>
      </c>
      <c r="C95" s="242">
        <f>(C75/$B$11)*100</f>
        <v>2.5154742987316085</v>
      </c>
      <c r="D95" s="242">
        <f t="shared" ref="D95" si="47">(D75/$B$11)*100</f>
        <v>7.9856326943860578E-2</v>
      </c>
      <c r="E95" s="242">
        <f t="shared" ref="E95:G95" si="48">(E75/$B$11)*100</f>
        <v>4.5552045296951675</v>
      </c>
      <c r="F95" s="242">
        <f t="shared" si="48"/>
        <v>0</v>
      </c>
      <c r="G95" s="242">
        <f t="shared" si="48"/>
        <v>103.39597571873709</v>
      </c>
      <c r="H95" s="345" t="s">
        <v>85</v>
      </c>
    </row>
    <row r="96" spans="1:8" ht="15.75">
      <c r="A96" s="241" t="s">
        <v>124</v>
      </c>
      <c r="B96" s="250">
        <f>SUM(C96:G96)</f>
        <v>577.22796446203597</v>
      </c>
      <c r="C96" s="242">
        <f>(C76/$B$12)*100</f>
        <v>99.41460417983204</v>
      </c>
      <c r="D96" s="242">
        <f t="shared" ref="D96" si="49">(D76/$B$12)*100</f>
        <v>79.865315260064889</v>
      </c>
      <c r="E96" s="242">
        <f t="shared" ref="E96:G96" si="50">(E76/$B$12)*100</f>
        <v>397.94804502213907</v>
      </c>
      <c r="F96" s="242">
        <f t="shared" si="50"/>
        <v>0</v>
      </c>
      <c r="G96" s="242">
        <f t="shared" si="50"/>
        <v>0</v>
      </c>
      <c r="H96" s="345" t="s">
        <v>86</v>
      </c>
    </row>
    <row r="97" spans="1:8" ht="15.75">
      <c r="A97" s="241" t="s">
        <v>95</v>
      </c>
      <c r="B97" s="250">
        <f>SUM(C97:G97)</f>
        <v>128.63651873023449</v>
      </c>
      <c r="C97" s="242">
        <f>(C77/$B$13)*100</f>
        <v>121.20024906106035</v>
      </c>
      <c r="D97" s="242">
        <f t="shared" ref="D97" si="51">(D77/$B$13)*100</f>
        <v>0.9842581280465158</v>
      </c>
      <c r="E97" s="242">
        <f t="shared" ref="E97:G97" si="52">(E77/$B$13)*100</f>
        <v>6.4520115411276242</v>
      </c>
      <c r="F97" s="242">
        <f t="shared" si="52"/>
        <v>0</v>
      </c>
      <c r="G97" s="242">
        <f t="shared" si="52"/>
        <v>0</v>
      </c>
      <c r="H97" s="345" t="s">
        <v>87</v>
      </c>
    </row>
    <row r="98" spans="1:8" ht="15.75">
      <c r="A98" s="244" t="s">
        <v>96</v>
      </c>
      <c r="B98" s="251">
        <f>SUM(C98:G98)</f>
        <v>319.60258122310358</v>
      </c>
      <c r="C98" s="246">
        <f>(C78/$B$14)*100</f>
        <v>7.2936078202037331</v>
      </c>
      <c r="D98" s="246">
        <f t="shared" ref="D98" si="53">(D78/$B$14)*100</f>
        <v>2.5738595438284504</v>
      </c>
      <c r="E98" s="246">
        <f t="shared" ref="E98:G98" si="54">(E78/$B$14)*100</f>
        <v>4.4396410646235314</v>
      </c>
      <c r="F98" s="246">
        <f t="shared" si="54"/>
        <v>285.75845790107121</v>
      </c>
      <c r="G98" s="246">
        <f t="shared" si="54"/>
        <v>19.537014893376657</v>
      </c>
      <c r="H98" s="347" t="s">
        <v>88</v>
      </c>
    </row>
    <row r="99" spans="1:8" ht="15">
      <c r="A99" s="252" t="s">
        <v>165</v>
      </c>
      <c r="B99" s="253">
        <f>SUM(C99:G99)</f>
        <v>0</v>
      </c>
      <c r="C99" s="254">
        <v>0</v>
      </c>
      <c r="D99" s="254">
        <v>0</v>
      </c>
      <c r="E99" s="254">
        <v>0</v>
      </c>
      <c r="F99" s="254">
        <v>0</v>
      </c>
      <c r="G99" s="254">
        <v>0</v>
      </c>
      <c r="H99" s="230" t="s">
        <v>166</v>
      </c>
    </row>
    <row r="100" spans="1:8" ht="17.25">
      <c r="A100" s="24" t="s">
        <v>180</v>
      </c>
      <c r="B100" s="239"/>
      <c r="C100" s="131"/>
      <c r="D100" s="131"/>
      <c r="E100" s="131"/>
      <c r="F100" s="131"/>
      <c r="G100" s="131"/>
      <c r="H100" s="20" t="s">
        <v>177</v>
      </c>
    </row>
  </sheetData>
  <mergeCells count="12">
    <mergeCell ref="A65:H65"/>
    <mergeCell ref="A66:H66"/>
    <mergeCell ref="A67:F67"/>
    <mergeCell ref="A68:A69"/>
    <mergeCell ref="B68:G68"/>
    <mergeCell ref="H68:H69"/>
    <mergeCell ref="A1:H1"/>
    <mergeCell ref="A2:H2"/>
    <mergeCell ref="A3:F3"/>
    <mergeCell ref="A4:A5"/>
    <mergeCell ref="B4:G4"/>
    <mergeCell ref="H4:H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3"/>
  <sheetViews>
    <sheetView zoomScaleNormal="100" workbookViewId="0">
      <selection activeCell="A34" sqref="A34:XFD77"/>
    </sheetView>
  </sheetViews>
  <sheetFormatPr defaultColWidth="10" defaultRowHeight="12.75"/>
  <cols>
    <col min="1" max="1" width="10" style="14"/>
    <col min="2" max="2" width="13" style="14" customWidth="1"/>
    <col min="3" max="4" width="14.28515625" style="14" customWidth="1"/>
    <col min="5" max="6" width="15.5703125" style="14" customWidth="1"/>
    <col min="7" max="8" width="13.140625" style="14" customWidth="1"/>
    <col min="9" max="9" width="13.42578125" style="14" customWidth="1"/>
    <col min="10" max="10" width="12.28515625" style="14" customWidth="1"/>
    <col min="11" max="11" width="11.7109375" style="14" customWidth="1"/>
    <col min="12" max="16384" width="10" style="14"/>
  </cols>
  <sheetData>
    <row r="1" spans="1:12" ht="21.75">
      <c r="A1" s="414" t="s">
        <v>209</v>
      </c>
      <c r="B1" s="414"/>
      <c r="C1" s="414"/>
      <c r="D1" s="414"/>
      <c r="E1" s="414"/>
      <c r="F1" s="414"/>
      <c r="G1" s="414"/>
      <c r="H1" s="414"/>
      <c r="I1" s="255"/>
      <c r="J1" s="255"/>
      <c r="K1" s="255"/>
    </row>
    <row r="2" spans="1:12" s="26" customFormat="1" ht="15.75">
      <c r="A2" s="418" t="s">
        <v>210</v>
      </c>
      <c r="B2" s="418"/>
      <c r="C2" s="418"/>
      <c r="D2" s="418"/>
      <c r="E2" s="418"/>
      <c r="F2" s="418"/>
      <c r="G2" s="418"/>
      <c r="H2" s="418"/>
      <c r="I2" s="256"/>
      <c r="J2" s="256"/>
      <c r="K2" s="256"/>
    </row>
    <row r="3" spans="1:12" s="26" customFormat="1">
      <c r="A3" s="126"/>
      <c r="B3" s="312"/>
      <c r="C3" s="312"/>
      <c r="D3" s="312"/>
      <c r="E3" s="312"/>
      <c r="F3" s="312"/>
      <c r="G3" s="312"/>
      <c r="H3" s="312"/>
      <c r="I3" s="126"/>
      <c r="J3" s="126"/>
      <c r="K3" s="126"/>
    </row>
    <row r="4" spans="1:12" s="26" customFormat="1">
      <c r="A4" s="419" t="s">
        <v>81</v>
      </c>
      <c r="B4" s="420" t="s">
        <v>169</v>
      </c>
      <c r="C4" s="420"/>
      <c r="D4" s="421"/>
      <c r="E4" s="422" t="s">
        <v>170</v>
      </c>
      <c r="F4" s="421"/>
      <c r="G4" s="420" t="s">
        <v>171</v>
      </c>
      <c r="H4" s="420"/>
    </row>
    <row r="5" spans="1:12" s="26" customFormat="1">
      <c r="A5" s="376"/>
      <c r="B5" s="257" t="s">
        <v>154</v>
      </c>
      <c r="C5" s="213" t="s">
        <v>144</v>
      </c>
      <c r="D5" s="232"/>
      <c r="E5" s="258" t="s">
        <v>154</v>
      </c>
      <c r="F5" s="259" t="s">
        <v>144</v>
      </c>
      <c r="G5" s="257" t="s">
        <v>154</v>
      </c>
      <c r="H5" s="213" t="s">
        <v>144</v>
      </c>
      <c r="L5" s="42"/>
    </row>
    <row r="6" spans="1:12" s="26" customFormat="1">
      <c r="A6" s="394"/>
      <c r="B6" s="161" t="s">
        <v>172</v>
      </c>
      <c r="C6" s="161"/>
      <c r="D6" s="161"/>
      <c r="E6" s="260" t="s">
        <v>172</v>
      </c>
      <c r="F6" s="261"/>
      <c r="G6" s="257" t="s">
        <v>172</v>
      </c>
      <c r="H6" s="257"/>
    </row>
    <row r="7" spans="1:12" s="62" customFormat="1">
      <c r="A7" s="15" t="s">
        <v>30</v>
      </c>
      <c r="B7" s="146">
        <f>B8+B9</f>
        <v>154799.02709490759</v>
      </c>
      <c r="C7" s="146">
        <f>C8+C9</f>
        <v>406.41619761431275</v>
      </c>
      <c r="D7" s="141"/>
      <c r="E7" s="262">
        <f>E8+E9+E10</f>
        <v>3.1055940542484457</v>
      </c>
      <c r="F7" s="263">
        <f t="shared" ref="F7:H7" si="0">F8+F9+F10</f>
        <v>2.9883543942228878</v>
      </c>
      <c r="G7" s="141">
        <f t="shared" si="0"/>
        <v>49103</v>
      </c>
      <c r="H7" s="264">
        <f t="shared" si="0"/>
        <v>136</v>
      </c>
      <c r="J7" s="324"/>
      <c r="L7" s="265"/>
    </row>
    <row r="8" spans="1:12" s="62" customFormat="1">
      <c r="A8" s="15" t="s">
        <v>32</v>
      </c>
      <c r="B8" s="146">
        <v>24451.033449991828</v>
      </c>
      <c r="C8" s="147">
        <v>0</v>
      </c>
      <c r="D8" s="146"/>
      <c r="E8" s="266">
        <v>0</v>
      </c>
      <c r="F8" s="263">
        <v>0</v>
      </c>
      <c r="G8" s="146">
        <v>7131</v>
      </c>
      <c r="H8" s="267">
        <v>0</v>
      </c>
      <c r="L8" s="265"/>
    </row>
    <row r="9" spans="1:12" s="62" customFormat="1">
      <c r="A9" s="15" t="s">
        <v>34</v>
      </c>
      <c r="B9" s="146">
        <f>SUM(B11:B30)</f>
        <v>130347.99364491575</v>
      </c>
      <c r="C9" s="146">
        <f>SUM(C11:C30)</f>
        <v>406.41619761431275</v>
      </c>
      <c r="D9" s="146"/>
      <c r="E9" s="266">
        <f>B9/G9</f>
        <v>3.1055940542484457</v>
      </c>
      <c r="F9" s="263">
        <f>C9/H9</f>
        <v>2.9883543942228878</v>
      </c>
      <c r="G9" s="146">
        <f>SUM(G11:G30)</f>
        <v>41972</v>
      </c>
      <c r="H9" s="267">
        <f>SUM(H11:H30)</f>
        <v>136</v>
      </c>
      <c r="L9" s="265"/>
    </row>
    <row r="10" spans="1:12" s="62" customFormat="1" ht="162.75" hidden="1">
      <c r="A10" s="15" t="s">
        <v>36</v>
      </c>
      <c r="B10" s="146"/>
      <c r="C10" s="146"/>
      <c r="D10" s="146"/>
      <c r="E10" s="266"/>
      <c r="F10" s="263"/>
      <c r="G10" s="146"/>
      <c r="H10" s="267"/>
      <c r="L10" s="265"/>
    </row>
    <row r="11" spans="1:12" s="62" customFormat="1">
      <c r="A11" s="48" t="s">
        <v>37</v>
      </c>
      <c r="B11" s="147">
        <v>6703.5397618898196</v>
      </c>
      <c r="C11" s="147">
        <v>0</v>
      </c>
      <c r="D11" s="147"/>
      <c r="E11" s="268">
        <f>B11/G11</f>
        <v>2.3915589589332216</v>
      </c>
      <c r="F11" s="269">
        <v>0</v>
      </c>
      <c r="G11" s="147">
        <v>2803</v>
      </c>
      <c r="H11" s="270">
        <v>0</v>
      </c>
      <c r="L11" s="265"/>
    </row>
    <row r="12" spans="1:12" s="62" customFormat="1">
      <c r="A12" s="48" t="s">
        <v>39</v>
      </c>
      <c r="B12" s="147">
        <v>1512.2673711630707</v>
      </c>
      <c r="C12" s="147">
        <v>0</v>
      </c>
      <c r="D12" s="147"/>
      <c r="E12" s="268">
        <f t="shared" ref="E12:E29" si="1">B12/G12</f>
        <v>1.7107096958858266</v>
      </c>
      <c r="F12" s="269">
        <v>0</v>
      </c>
      <c r="G12" s="147">
        <v>884</v>
      </c>
      <c r="H12" s="270">
        <v>0</v>
      </c>
      <c r="L12" s="265"/>
    </row>
    <row r="13" spans="1:12" s="62" customFormat="1">
      <c r="A13" s="48" t="s">
        <v>41</v>
      </c>
      <c r="B13" s="147">
        <v>3014.4479459297036</v>
      </c>
      <c r="C13" s="147">
        <v>0</v>
      </c>
      <c r="D13" s="147"/>
      <c r="E13" s="268">
        <f t="shared" si="1"/>
        <v>2.5288992834980735</v>
      </c>
      <c r="F13" s="269">
        <v>0</v>
      </c>
      <c r="G13" s="147">
        <v>1192</v>
      </c>
      <c r="H13" s="270">
        <v>0</v>
      </c>
      <c r="L13" s="265"/>
    </row>
    <row r="14" spans="1:12" s="62" customFormat="1">
      <c r="A14" s="48" t="s">
        <v>43</v>
      </c>
      <c r="B14" s="147">
        <v>1758.6308073379125</v>
      </c>
      <c r="C14" s="147">
        <v>0</v>
      </c>
      <c r="D14" s="147"/>
      <c r="E14" s="268">
        <f t="shared" si="1"/>
        <v>1.6606523204324009</v>
      </c>
      <c r="F14" s="269">
        <v>0</v>
      </c>
      <c r="G14" s="147">
        <v>1059</v>
      </c>
      <c r="H14" s="270">
        <v>0</v>
      </c>
      <c r="L14" s="265"/>
    </row>
    <row r="15" spans="1:12" s="62" customFormat="1">
      <c r="A15" s="48" t="s">
        <v>45</v>
      </c>
      <c r="B15" s="147">
        <v>6926.7990835435503</v>
      </c>
      <c r="C15" s="147">
        <v>0</v>
      </c>
      <c r="D15" s="147"/>
      <c r="E15" s="268">
        <f t="shared" si="1"/>
        <v>2.72494063081965</v>
      </c>
      <c r="F15" s="269">
        <v>0</v>
      </c>
      <c r="G15" s="147">
        <v>2542</v>
      </c>
      <c r="H15" s="270">
        <v>0</v>
      </c>
      <c r="L15" s="265"/>
    </row>
    <row r="16" spans="1:12" s="62" customFormat="1">
      <c r="A16" s="48" t="s">
        <v>47</v>
      </c>
      <c r="B16" s="147">
        <v>1421.0651691484952</v>
      </c>
      <c r="C16" s="147">
        <v>0</v>
      </c>
      <c r="D16" s="147"/>
      <c r="E16" s="268">
        <f t="shared" si="1"/>
        <v>1.3268582344990618</v>
      </c>
      <c r="F16" s="269">
        <v>0</v>
      </c>
      <c r="G16" s="147">
        <v>1071</v>
      </c>
      <c r="H16" s="270">
        <v>0</v>
      </c>
      <c r="L16" s="265"/>
    </row>
    <row r="17" spans="1:12" s="62" customFormat="1">
      <c r="A17" s="48" t="s">
        <v>49</v>
      </c>
      <c r="B17" s="147">
        <v>5585.8275151017151</v>
      </c>
      <c r="C17" s="147">
        <v>0</v>
      </c>
      <c r="D17" s="147"/>
      <c r="E17" s="268">
        <f t="shared" si="1"/>
        <v>4.4191673378969263</v>
      </c>
      <c r="F17" s="269">
        <v>0</v>
      </c>
      <c r="G17" s="147">
        <v>1264</v>
      </c>
      <c r="H17" s="270">
        <v>0</v>
      </c>
      <c r="L17" s="265"/>
    </row>
    <row r="18" spans="1:12" s="62" customFormat="1">
      <c r="A18" s="48" t="s">
        <v>51</v>
      </c>
      <c r="B18" s="147">
        <v>5301.4392356192038</v>
      </c>
      <c r="C18" s="147">
        <v>0</v>
      </c>
      <c r="D18" s="147"/>
      <c r="E18" s="268">
        <f t="shared" si="1"/>
        <v>3.1148291631135159</v>
      </c>
      <c r="F18" s="269">
        <v>0</v>
      </c>
      <c r="G18" s="147">
        <v>1702</v>
      </c>
      <c r="H18" s="270">
        <v>0</v>
      </c>
      <c r="L18" s="265"/>
    </row>
    <row r="19" spans="1:12" s="62" customFormat="1">
      <c r="A19" s="48" t="s">
        <v>156</v>
      </c>
      <c r="B19" s="147">
        <v>2197.4779212832705</v>
      </c>
      <c r="C19" s="147">
        <v>0</v>
      </c>
      <c r="D19" s="147"/>
      <c r="E19" s="268">
        <f t="shared" si="1"/>
        <v>1.5843388040975275</v>
      </c>
      <c r="F19" s="269">
        <v>0</v>
      </c>
      <c r="G19" s="147">
        <v>1387</v>
      </c>
      <c r="H19" s="270">
        <v>0</v>
      </c>
      <c r="L19" s="265"/>
    </row>
    <row r="20" spans="1:12" s="62" customFormat="1">
      <c r="A20" s="48" t="s">
        <v>55</v>
      </c>
      <c r="B20" s="147">
        <v>2915.0046955015268</v>
      </c>
      <c r="C20" s="147">
        <v>0</v>
      </c>
      <c r="D20" s="147"/>
      <c r="E20" s="268">
        <f t="shared" si="1"/>
        <v>1.4633557708340998</v>
      </c>
      <c r="F20" s="269">
        <v>0</v>
      </c>
      <c r="G20" s="147">
        <v>1992</v>
      </c>
      <c r="H20" s="270">
        <v>0</v>
      </c>
      <c r="L20" s="265"/>
    </row>
    <row r="21" spans="1:12" s="62" customFormat="1">
      <c r="A21" s="48" t="s">
        <v>57</v>
      </c>
      <c r="B21" s="147">
        <v>534.61822162097587</v>
      </c>
      <c r="C21" s="147">
        <v>0</v>
      </c>
      <c r="D21" s="147"/>
      <c r="E21" s="268">
        <f t="shared" si="1"/>
        <v>3.0034731551740217</v>
      </c>
      <c r="F21" s="269">
        <v>0</v>
      </c>
      <c r="G21" s="147">
        <v>178</v>
      </c>
      <c r="H21" s="270">
        <v>0</v>
      </c>
      <c r="L21" s="265"/>
    </row>
    <row r="22" spans="1:12" s="271" customFormat="1">
      <c r="A22" s="48" t="s">
        <v>59</v>
      </c>
      <c r="B22" s="147">
        <v>3990.9745535054185</v>
      </c>
      <c r="C22" s="147">
        <v>0</v>
      </c>
      <c r="D22" s="147"/>
      <c r="E22" s="268">
        <f t="shared" si="1"/>
        <v>2.7792301904633834</v>
      </c>
      <c r="F22" s="269">
        <v>0</v>
      </c>
      <c r="G22" s="147">
        <v>1436</v>
      </c>
      <c r="H22" s="270">
        <v>0</v>
      </c>
      <c r="J22" s="62"/>
      <c r="L22" s="265"/>
    </row>
    <row r="23" spans="1:12" s="271" customFormat="1">
      <c r="A23" s="48" t="s">
        <v>61</v>
      </c>
      <c r="B23" s="147">
        <v>2419.6397016416286</v>
      </c>
      <c r="C23" s="147">
        <v>0</v>
      </c>
      <c r="D23" s="147"/>
      <c r="E23" s="268">
        <f t="shared" si="1"/>
        <v>1.5824981698113987</v>
      </c>
      <c r="F23" s="269">
        <v>0</v>
      </c>
      <c r="G23" s="147">
        <v>1529</v>
      </c>
      <c r="H23" s="270">
        <v>0</v>
      </c>
      <c r="J23" s="62"/>
      <c r="L23" s="265"/>
    </row>
    <row r="24" spans="1:12" s="271" customFormat="1">
      <c r="A24" s="48" t="s">
        <v>63</v>
      </c>
      <c r="B24" s="147">
        <v>9890.0610021951652</v>
      </c>
      <c r="C24" s="147">
        <v>0</v>
      </c>
      <c r="D24" s="147"/>
      <c r="E24" s="268">
        <f t="shared" si="1"/>
        <v>2.6882470786070032</v>
      </c>
      <c r="F24" s="269">
        <v>0</v>
      </c>
      <c r="G24" s="147">
        <v>3679</v>
      </c>
      <c r="H24" s="270">
        <v>0</v>
      </c>
      <c r="J24" s="62"/>
      <c r="L24" s="265"/>
    </row>
    <row r="25" spans="1:12" s="271" customFormat="1">
      <c r="A25" s="48" t="s">
        <v>65</v>
      </c>
      <c r="B25" s="147">
        <v>7964.3446792424575</v>
      </c>
      <c r="C25" s="147">
        <v>0</v>
      </c>
      <c r="D25" s="147"/>
      <c r="E25" s="268">
        <f t="shared" si="1"/>
        <v>3.3633212327881998</v>
      </c>
      <c r="F25" s="269">
        <v>0</v>
      </c>
      <c r="G25" s="147">
        <v>2368</v>
      </c>
      <c r="H25" s="270">
        <v>0</v>
      </c>
      <c r="J25" s="62"/>
      <c r="L25" s="265"/>
    </row>
    <row r="26" spans="1:12" s="271" customFormat="1">
      <c r="A26" s="48" t="s">
        <v>67</v>
      </c>
      <c r="B26" s="147">
        <v>8847.8118195962124</v>
      </c>
      <c r="C26" s="147">
        <v>396.48175693318609</v>
      </c>
      <c r="D26" s="147"/>
      <c r="E26" s="268">
        <f t="shared" si="1"/>
        <v>2.8195703695335284</v>
      </c>
      <c r="F26" s="269">
        <f>C26/H26</f>
        <v>3.3040146411098843</v>
      </c>
      <c r="G26" s="147">
        <v>3138</v>
      </c>
      <c r="H26" s="270">
        <v>120</v>
      </c>
      <c r="J26" s="62"/>
      <c r="L26" s="265"/>
    </row>
    <row r="27" spans="1:12" s="271" customFormat="1">
      <c r="A27" s="48" t="s">
        <v>69</v>
      </c>
      <c r="B27" s="147">
        <v>25924.720528129663</v>
      </c>
      <c r="C27" s="147">
        <v>0</v>
      </c>
      <c r="D27" s="147"/>
      <c r="E27" s="268">
        <f t="shared" si="1"/>
        <v>4.1990153106785977</v>
      </c>
      <c r="F27" s="269">
        <v>0</v>
      </c>
      <c r="G27" s="147">
        <v>6174</v>
      </c>
      <c r="H27" s="270">
        <v>0</v>
      </c>
      <c r="J27" s="62"/>
      <c r="L27" s="265"/>
    </row>
    <row r="28" spans="1:12" s="271" customFormat="1">
      <c r="A28" s="48" t="s">
        <v>71</v>
      </c>
      <c r="B28" s="147">
        <v>18428.990439852005</v>
      </c>
      <c r="C28" s="147">
        <v>0</v>
      </c>
      <c r="D28" s="147"/>
      <c r="E28" s="268">
        <f t="shared" si="1"/>
        <v>5.1477626926960909</v>
      </c>
      <c r="F28" s="269">
        <v>0</v>
      </c>
      <c r="G28" s="147">
        <v>3580</v>
      </c>
      <c r="H28" s="270">
        <v>0</v>
      </c>
      <c r="J28" s="62"/>
      <c r="L28" s="265"/>
    </row>
    <row r="29" spans="1:12" s="271" customFormat="1">
      <c r="A29" s="48" t="s">
        <v>73</v>
      </c>
      <c r="B29" s="147">
        <v>2749.3911590111898</v>
      </c>
      <c r="C29" s="147">
        <v>2.3729336112163493</v>
      </c>
      <c r="D29" s="147"/>
      <c r="E29" s="268">
        <f t="shared" si="1"/>
        <v>2.0672113977527742</v>
      </c>
      <c r="F29" s="269">
        <f t="shared" ref="F29:F30" si="2">C29/H29</f>
        <v>1.1864668056081746</v>
      </c>
      <c r="G29" s="147">
        <v>1330</v>
      </c>
      <c r="H29" s="270">
        <v>2</v>
      </c>
      <c r="J29" s="62"/>
      <c r="L29" s="265"/>
    </row>
    <row r="30" spans="1:12" s="271" customFormat="1">
      <c r="A30" s="53" t="s">
        <v>42</v>
      </c>
      <c r="B30" s="149">
        <v>12260.942033602749</v>
      </c>
      <c r="C30" s="149">
        <v>7.5615070699102835</v>
      </c>
      <c r="D30" s="149"/>
      <c r="E30" s="272">
        <f>B30/G30</f>
        <v>4.6024557183193497</v>
      </c>
      <c r="F30" s="273">
        <f t="shared" si="2"/>
        <v>0.54010764785073451</v>
      </c>
      <c r="G30" s="149">
        <v>2664</v>
      </c>
      <c r="H30" s="274">
        <v>14</v>
      </c>
      <c r="J30" s="62"/>
      <c r="L30" s="265"/>
    </row>
    <row r="31" spans="1:12" s="271" customFormat="1" ht="17.25">
      <c r="A31" s="24" t="s">
        <v>76</v>
      </c>
      <c r="B31" s="163"/>
      <c r="C31" s="163"/>
      <c r="D31" s="163"/>
      <c r="E31" s="163"/>
      <c r="F31" s="163"/>
      <c r="G31" s="163"/>
      <c r="H31" s="276" t="s">
        <v>173</v>
      </c>
    </row>
    <row r="32" spans="1:12" s="271" customFormat="1" ht="12">
      <c r="A32" s="24"/>
      <c r="B32" s="163"/>
      <c r="C32" s="163"/>
      <c r="D32" s="163"/>
      <c r="E32" s="163"/>
      <c r="F32" s="163"/>
      <c r="G32" s="163"/>
      <c r="H32" s="275"/>
    </row>
    <row r="33" spans="1:8" s="271" customFormat="1" ht="12">
      <c r="A33" s="24"/>
      <c r="B33" s="163"/>
      <c r="C33" s="163"/>
      <c r="D33" s="163"/>
      <c r="E33" s="163"/>
      <c r="F33" s="163"/>
      <c r="G33" s="163"/>
      <c r="H33" s="275"/>
    </row>
  </sheetData>
  <mergeCells count="6">
    <mergeCell ref="A1:H1"/>
    <mergeCell ref="A2:H2"/>
    <mergeCell ref="A4:A6"/>
    <mergeCell ref="B4:D4"/>
    <mergeCell ref="E4:F4"/>
    <mergeCell ref="G4:H4"/>
  </mergeCells>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F0AD8A8E47B644AAB31F301E797EF9" ma:contentTypeVersion="2" ma:contentTypeDescription="Create a new document." ma:contentTypeScope="" ma:versionID="d3b0d3e69866578351583115802bfbce">
  <xsd:schema xmlns:xsd="http://www.w3.org/2001/XMLSchema" xmlns:xs="http://www.w3.org/2001/XMLSchema" xmlns:p="http://schemas.microsoft.com/office/2006/metadata/properties" xmlns:ns3="f2b882a0-f331-411c-a07d-1bff8ca734a3" targetNamespace="http://schemas.microsoft.com/office/2006/metadata/properties" ma:root="true" ma:fieldsID="5f6f84ab63878d05f8f0f9ebe8b3a832" ns3:_="">
    <xsd:import namespace="f2b882a0-f331-411c-a07d-1bff8ca734a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882a0-f331-411c-a07d-1bff8ca734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04CED7-A64A-48EC-A52E-55CE3F3D94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882a0-f331-411c-a07d-1bff8ca73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43D734-6A26-4730-90D5-23CBDAFB43D9}">
  <ds:schemaRefs>
    <ds:schemaRef ds:uri="http://schemas.microsoft.com/sharepoint/v3/contenttype/forms"/>
  </ds:schemaRefs>
</ds:datastoreItem>
</file>

<file path=customXml/itemProps3.xml><?xml version="1.0" encoding="utf-8"?>
<ds:datastoreItem xmlns:ds="http://schemas.openxmlformats.org/officeDocument/2006/customXml" ds:itemID="{262D9133-5BCE-4B33-B58F-C3F18E466E6C}">
  <ds:schemaRef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purl.org/dc/dcmitype/"/>
    <ds:schemaRef ds:uri="http://schemas.microsoft.com/office/infopath/2007/PartnerControls"/>
    <ds:schemaRef ds:uri="f2b882a0-f331-411c-a07d-1bff8ca734a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9.1</vt:lpstr>
      <vt:lpstr>9.2</vt:lpstr>
      <vt:lpstr>9.3</vt:lpstr>
      <vt:lpstr>9.4</vt:lpstr>
      <vt:lpstr>9.5</vt:lpstr>
      <vt:lpstr>9.6</vt:lpstr>
      <vt:lpstr>9.8</vt:lpstr>
      <vt:lpstr>9.9</vt:lpstr>
      <vt:lpstr>9.10</vt:lpstr>
      <vt:lpstr>'9.1'!Print_Area</vt:lpstr>
      <vt:lpstr>'9.8'!Print_Area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Fathimath Shifaza</dc:creator>
  <cp:lastModifiedBy>Fathimath Shifaza</cp:lastModifiedBy>
  <dcterms:created xsi:type="dcterms:W3CDTF">2019-09-09T05:11:24Z</dcterms:created>
  <dcterms:modified xsi:type="dcterms:W3CDTF">2023-07-13T08:07:19Z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0x01010006F0AD8A8E47B644AAB31F301E797EF9</vt:lpwstr>
  </property>
</Properties>
</file>