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4.xml" ContentType="application/vnd.openxmlformats-officedocument.drawingml.chartshapes+xml"/>
  <Override PartName="/xl/charts/chart24.xml" ContentType="application/vnd.openxmlformats-officedocument.drawingml.chart+xml"/>
  <Override PartName="/xl/drawings/drawing5.xml" ContentType="application/vnd.openxmlformats-officedocument.drawingml.chartshapes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6.xml" ContentType="application/vnd.openxmlformats-officedocument.drawingml.chartshapes+xml"/>
  <Override PartName="/xl/charts/chart27.xml" ContentType="application/vnd.openxmlformats-officedocument.drawingml.chart+xml"/>
  <Override PartName="/xl/drawings/drawing7.xml" ContentType="application/vnd.openxmlformats-officedocument.drawingml.chartshapes+xml"/>
  <Override PartName="/xl/charts/chart28.xml" ContentType="application/vnd.openxmlformats-officedocument.drawingml.chart+xml"/>
  <Override PartName="/xl/drawings/drawing8.xml" ContentType="application/vnd.openxmlformats-officedocument.drawingml.chartshapes+xml"/>
  <Override PartName="/xl/charts/chart29.xml" ContentType="application/vnd.openxmlformats-officedocument.drawingml.chart+xml"/>
  <Override PartName="/xl/drawings/drawing9.xml" ContentType="application/vnd.openxmlformats-officedocument.drawingml.chartshapes+xml"/>
  <Override PartName="/xl/charts/chart30.xml" ContentType="application/vnd.openxmlformats-officedocument.drawingml.chart+xml"/>
  <Override PartName="/xl/drawings/drawing10.xml" ContentType="application/vnd.openxmlformats-officedocument.drawingml.chartshapes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11.xml" ContentType="application/vnd.openxmlformats-officedocument.drawingml.chartshapes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2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13.xml" ContentType="application/vnd.openxmlformats-officedocument.drawing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\\fileserver\ST4\Coordination\KEI\KEI 2023\May 2023\"/>
    </mc:Choice>
  </mc:AlternateContent>
  <xr:revisionPtr revIDLastSave="0" documentId="13_ncr:1_{0D46E964-98C1-4F32-8309-65DDB23EC21D}" xr6:coauthVersionLast="47" xr6:coauthVersionMax="47" xr10:uidLastSave="{00000000-0000-0000-0000-000000000000}"/>
  <bookViews>
    <workbookView xWindow="-120" yWindow="-120" windowWidth="29040" windowHeight="15720" tabRatio="543" xr2:uid="{00000000-000D-0000-FFFF-FFFF00000000}"/>
  </bookViews>
  <sheets>
    <sheet name="May 2022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05" i="39" l="1"/>
  <c r="T105" i="39"/>
  <c r="S105" i="39"/>
  <c r="AC86" i="39"/>
  <c r="BW392" i="29"/>
  <c r="BW391" i="29"/>
  <c r="BK180" i="38"/>
  <c r="BK176" i="38" l="1"/>
  <c r="BJ176" i="38"/>
  <c r="U3" i="39" l="1"/>
  <c r="U103" i="39" l="1"/>
  <c r="U104" i="39"/>
  <c r="U102" i="39"/>
  <c r="AC85" i="39"/>
  <c r="AC84" i="39"/>
  <c r="AC83" i="39"/>
  <c r="BJ190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Y400" i="29"/>
  <c r="Z400" i="29"/>
  <c r="Z401" i="29" s="1"/>
  <c r="AA400" i="29"/>
  <c r="AB400" i="29"/>
  <c r="AB401" i="29" s="1"/>
  <c r="AC400" i="29"/>
  <c r="AD400" i="29"/>
  <c r="AE400" i="29"/>
  <c r="AF400" i="29"/>
  <c r="AG400" i="29"/>
  <c r="AH401" i="29" s="1"/>
  <c r="AH400" i="29"/>
  <c r="AI400" i="29"/>
  <c r="AJ400" i="29"/>
  <c r="AJ401" i="29" s="1"/>
  <c r="AK400" i="29"/>
  <c r="W406" i="29"/>
  <c r="X406" i="29"/>
  <c r="X407" i="29" s="1"/>
  <c r="Y406" i="29"/>
  <c r="Z406" i="29"/>
  <c r="Z407" i="29" s="1"/>
  <c r="AA406" i="29"/>
  <c r="AA407" i="29" s="1"/>
  <c r="AB406" i="29"/>
  <c r="AC406" i="29"/>
  <c r="AD406" i="29"/>
  <c r="AD407" i="29"/>
  <c r="AE406" i="29"/>
  <c r="AF407" i="29" s="1"/>
  <c r="AF406" i="29"/>
  <c r="AG406" i="29"/>
  <c r="AG407" i="29" s="1"/>
  <c r="AH406" i="29"/>
  <c r="AI406" i="29"/>
  <c r="AJ406" i="29"/>
  <c r="AK406" i="29"/>
  <c r="AK407" i="29"/>
  <c r="BF4" i="38"/>
  <c r="BF6" i="38"/>
  <c r="BE7" i="38"/>
  <c r="BF7" i="38"/>
  <c r="BF9" i="38"/>
  <c r="BF8" i="38" s="1"/>
  <c r="BF11" i="38"/>
  <c r="BE14" i="38"/>
  <c r="BQ14" i="38"/>
  <c r="BR14" i="38"/>
  <c r="BQ36" i="38"/>
  <c r="BQ47" i="38"/>
  <c r="BS51" i="38"/>
  <c r="BS52" i="38"/>
  <c r="BQ54" i="38"/>
  <c r="BQ55" i="38"/>
  <c r="BQ56" i="38"/>
  <c r="BQ57" i="38"/>
  <c r="BR54" i="38"/>
  <c r="BR55" i="38"/>
  <c r="BR56" i="38"/>
  <c r="BR57" i="38"/>
  <c r="BS54" i="38"/>
  <c r="BS55" i="38"/>
  <c r="BS56" i="38"/>
  <c r="BS57" i="38"/>
  <c r="BF58" i="38"/>
  <c r="BR60" i="38"/>
  <c r="BS60" i="38"/>
  <c r="BS61" i="38"/>
  <c r="BS62" i="38"/>
  <c r="BS63" i="38"/>
  <c r="BS64" i="38"/>
  <c r="BF65" i="38"/>
  <c r="BF72" i="38"/>
  <c r="BI72" i="38"/>
  <c r="BI73" i="38"/>
  <c r="BI74" i="38"/>
  <c r="BF75" i="38"/>
  <c r="BI75" i="38"/>
  <c r="BQ86" i="38"/>
  <c r="D140" i="38"/>
  <c r="D146" i="38"/>
  <c r="E146" i="38"/>
  <c r="F146" i="38"/>
  <c r="G146" i="38"/>
  <c r="H146" i="38"/>
  <c r="I146" i="38"/>
  <c r="J146" i="38"/>
  <c r="K146" i="38"/>
  <c r="L146" i="38"/>
  <c r="M146" i="38"/>
  <c r="N146" i="38"/>
  <c r="O146" i="38"/>
  <c r="P146" i="38"/>
  <c r="Q146" i="38"/>
  <c r="R146" i="38"/>
  <c r="S146" i="38"/>
  <c r="T146" i="38"/>
  <c r="U146" i="38"/>
  <c r="V146" i="38"/>
  <c r="W146" i="38"/>
  <c r="X146" i="38"/>
  <c r="BF174" i="38"/>
  <c r="BG174" i="38"/>
  <c r="BF175" i="38"/>
  <c r="BH175" i="38"/>
  <c r="BI175" i="38"/>
  <c r="BF177" i="38"/>
  <c r="BF180" i="38"/>
  <c r="BF181" i="38"/>
  <c r="BH180" i="38"/>
  <c r="BI180" i="38"/>
  <c r="BH181" i="38" s="1"/>
  <c r="BF182" i="38"/>
  <c r="BH183" i="38"/>
  <c r="BH184" i="38"/>
  <c r="BH190" i="38"/>
  <c r="BE190" i="38"/>
  <c r="BE191" i="38"/>
  <c r="BE197" i="38"/>
  <c r="BH197" i="38"/>
  <c r="BJ197" i="38"/>
  <c r="BE198" i="38"/>
  <c r="BF198" i="38"/>
  <c r="BG198" i="38"/>
  <c r="BH198" i="38"/>
  <c r="BJ198" i="38"/>
  <c r="P200" i="38"/>
  <c r="BI255" i="38"/>
  <c r="AD401" i="29"/>
  <c r="AH407" i="29"/>
  <c r="AA401" i="29"/>
  <c r="AE401" i="29"/>
  <c r="AK401" i="29"/>
  <c r="AC407" i="29"/>
  <c r="AJ407" i="29"/>
  <c r="Y407" i="29"/>
  <c r="X401" i="29"/>
  <c r="AE407" i="29"/>
  <c r="AI401" i="29"/>
  <c r="AI407" i="29"/>
  <c r="Z161" i="29" l="1"/>
  <c r="AC401" i="29"/>
  <c r="Y401" i="29"/>
  <c r="AG401" i="29"/>
  <c r="AB407" i="29"/>
  <c r="BS58" i="38"/>
  <c r="BJ191" i="38"/>
  <c r="BF178" i="38"/>
  <c r="BQ52" i="38"/>
  <c r="Y161" i="29"/>
  <c r="V161" i="29"/>
  <c r="BG180" i="38"/>
  <c r="BG175" i="38"/>
  <c r="BR58" i="38"/>
  <c r="BR52" i="38"/>
  <c r="BH191" i="38"/>
  <c r="BI181" i="38"/>
  <c r="BI176" i="38"/>
  <c r="BG176" i="38"/>
  <c r="BH176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</commentList>
</comments>
</file>

<file path=xl/sharedStrings.xml><?xml version="1.0" encoding="utf-8"?>
<sst xmlns="http://schemas.openxmlformats.org/spreadsheetml/2006/main" count="3333" uniqueCount="802">
  <si>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</si>
  <si>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</si>
  <si>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</si>
  <si>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</si>
  <si>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</si>
  <si>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</si>
  <si>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</si>
  <si>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</si>
  <si>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</si>
  <si>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</si>
  <si>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</si>
  <si>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</si>
  <si>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na</t>
  </si>
  <si>
    <t>Tourist arrivals ('000s)</t>
  </si>
  <si>
    <t>Inflation rate (Male' )</t>
  </si>
  <si>
    <t>Inflation Rate (National)</t>
  </si>
  <si>
    <t xml:space="preserve"> Inflation rate (Atoll)</t>
  </si>
  <si>
    <t>CPI (Male')</t>
  </si>
  <si>
    <t xml:space="preserve"> CPI (Atoll)</t>
  </si>
  <si>
    <t>CPI (National)</t>
  </si>
  <si>
    <t xml:space="preserve">TOURISM </t>
  </si>
  <si>
    <t>Fresh or Chilled Tuna</t>
  </si>
  <si>
    <t>Canned Fish</t>
  </si>
  <si>
    <t>Dried Tuna</t>
  </si>
  <si>
    <t xml:space="preserve">Exports </t>
  </si>
  <si>
    <t>Food and beverages</t>
  </si>
  <si>
    <t>Fuel and Lubricants</t>
  </si>
  <si>
    <t>Consumer Goods</t>
  </si>
  <si>
    <t>Industrial supplies</t>
  </si>
  <si>
    <t>Machinery equipment</t>
  </si>
  <si>
    <t>Total revenue and grants (Excl project grants)</t>
  </si>
  <si>
    <t xml:space="preserve">Expenditure </t>
  </si>
  <si>
    <t>June</t>
  </si>
  <si>
    <t>Aug 8.34</t>
  </si>
  <si>
    <t>July</t>
  </si>
  <si>
    <t>Inflation rate (Atolls)</t>
  </si>
  <si>
    <t>Inflation rate (National)</t>
  </si>
  <si>
    <t>Inflation rate (Male')</t>
  </si>
  <si>
    <t>Admin &amp; Operative Expenses</t>
  </si>
  <si>
    <t>Imports</t>
  </si>
  <si>
    <t xml:space="preserve">  Tourist bed nights  ('000s) </t>
  </si>
  <si>
    <t>3.1  Tuna purchases ('000 MTs)</t>
  </si>
  <si>
    <t>ފަތުރުވެރިން ޒިޔާރަތްކުރި އަދަދު ކުރިއަރާފައިވާ މިންވަރު</t>
  </si>
  <si>
    <t>ދަޅުގައި ބަންދުކުރެވިފައިވާ މަސް</t>
  </si>
  <si>
    <t>Male'</t>
  </si>
  <si>
    <t>Atolls</t>
  </si>
  <si>
    <t xml:space="preserve"> % Chn of Imports</t>
  </si>
  <si>
    <t>އިންޑަސްޓްރިއަލް ސަޕްލައިސް</t>
  </si>
  <si>
    <t>މެޝިނަރީ</t>
  </si>
  <si>
    <t xml:space="preserve">       - Subsidies</t>
  </si>
  <si>
    <t xml:space="preserve"> Total revenue and grants </t>
  </si>
  <si>
    <t>Recurrent Expenditure</t>
  </si>
  <si>
    <t>Capital Expenditure</t>
  </si>
  <si>
    <t>Tax Revenues</t>
  </si>
  <si>
    <t>Non-Tax Revenues</t>
  </si>
  <si>
    <t xml:space="preserve"> % Chn of Exports</t>
  </si>
  <si>
    <t>Transport equipments &amp; parts</t>
  </si>
  <si>
    <t>Other</t>
  </si>
  <si>
    <t xml:space="preserve">  % Chn in Tourist Arrivals (monthly)</t>
  </si>
  <si>
    <t/>
  </si>
  <si>
    <t>3.2  Fish Exports (millions of USD)</t>
  </si>
  <si>
    <t>3.2  Fish Exports  ('000 MTs)</t>
  </si>
  <si>
    <t>Fish purchases ('000 MTs)</t>
  </si>
  <si>
    <t>Fish Exports  ('000 MTs)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</si>
  <si>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</si>
  <si>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</si>
  <si>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</si>
  <si>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</si>
  <si>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މުޅިރާއްޖެ</t>
  </si>
  <si>
    <t>މާލެ</t>
  </si>
  <si>
    <t>އަތޮޅުތައް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</si>
  <si>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</si>
  <si>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</si>
  <si>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</si>
  <si>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</si>
  <si>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</si>
  <si>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</si>
  <si>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</si>
  <si>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</si>
  <si>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</si>
  <si>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</si>
  <si>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</si>
  <si>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ކާނާއާއި ބުއިންތައް</t>
  </si>
  <si>
    <t>ތެލުގެ ބާވަތްތައް</t>
  </si>
  <si>
    <t>ކޮންސިއުމަރ ގްދްސް</t>
  </si>
  <si>
    <t>ދަތުރުފަތުރުގެ ބާވަތައް</t>
  </si>
  <si>
    <t>އެހެނިހެން</t>
  </si>
  <si>
    <t>އެކްސްޕޯޓް ކުރެވުނު މިންވަރު</t>
  </si>
  <si>
    <t>އިމްޕޯޓް ކުރެވުނު މިންވަރު</t>
  </si>
  <si>
    <t>ތަޒާ ނުވަތަ ފިނިކޮށްފައިވާ މަސް</t>
  </si>
  <si>
    <t>ގަނޑުކޮށަފައިވާ މަސް</t>
  </si>
  <si>
    <t>ހިކި މަސް</t>
  </si>
  <si>
    <t>ޑިސެމްބަރ</t>
  </si>
  <si>
    <t xml:space="preserve"> % Chn in Arrivals - month-on-month</t>
  </si>
  <si>
    <t>Salaries, wages and Pensions</t>
  </si>
  <si>
    <t xml:space="preserve">       - Aasandha</t>
  </si>
  <si>
    <t>1/  Revenue and expenditure data are as at 15 February 2018 and figures are likely to vary as reconciliation work is ongoing.</t>
  </si>
  <si>
    <t>% share of bednights in guest house</t>
  </si>
  <si>
    <t xml:space="preserve"> Fish purchases ('000 MTs)</t>
  </si>
  <si>
    <t xml:space="preserve"> Fish Exports  ('000 MTs)</t>
  </si>
  <si>
    <t>Skipjack tuna</t>
  </si>
  <si>
    <t>Yellow fin tuna</t>
  </si>
  <si>
    <t>Others</t>
  </si>
  <si>
    <t xml:space="preserve">Fish purchases (mt) </t>
  </si>
  <si>
    <t>%change</t>
  </si>
  <si>
    <t>Tourist arrivals</t>
  </si>
  <si>
    <t>Jan '18</t>
  </si>
  <si>
    <t>3/ OVERALL BALANCE - SURPLUS / (DEFICIT) =  Total revenue and grants  - Expenditure</t>
  </si>
  <si>
    <t>National</t>
  </si>
  <si>
    <t xml:space="preserve">1. TOURISM </t>
  </si>
  <si>
    <t>3.  PUBLIC FINANCE ( In million MVR)</t>
  </si>
  <si>
    <t>1.3  Registered Bed capacity (Numbers)</t>
  </si>
  <si>
    <t>1.3.1 Beds in operation (nos)</t>
  </si>
  <si>
    <t>2.1  CPI (National)</t>
  </si>
  <si>
    <t>2.2  CPI (Male')</t>
  </si>
  <si>
    <t>2.3  CPI (Atoll)</t>
  </si>
  <si>
    <t>2.4  Inflation Rate (National) - Monthly %</t>
  </si>
  <si>
    <t>2.5  Inflation rate (Male' ) - Monthly %</t>
  </si>
  <si>
    <t>2.6  Inflation rate (Atoll) - Monthly %</t>
  </si>
  <si>
    <t>2.8  Inflation rate (Male' ) - Month on month %</t>
  </si>
  <si>
    <t>2.9  Inflation rate (Atoll) - Month on month %</t>
  </si>
  <si>
    <t xml:space="preserve">3.1  Total revenue and grants </t>
  </si>
  <si>
    <t>3.1.1  Tourism Goods and Services Tax</t>
  </si>
  <si>
    <t>3.1.2  Import duty</t>
  </si>
  <si>
    <t>3.1.3  SOE dividend</t>
  </si>
  <si>
    <t>3.1.4  Rent from Resorts</t>
  </si>
  <si>
    <t>3.1.5   General Goods and Services Tax</t>
  </si>
  <si>
    <t>3.1.6 Business profit tax</t>
  </si>
  <si>
    <t xml:space="preserve">3.2  Total Expenditure </t>
  </si>
  <si>
    <t>3.2.1 Recurrent expenditure</t>
  </si>
  <si>
    <t>3.2.2 Capital Expenditure</t>
  </si>
  <si>
    <t>3.3 Primary Balance - SURPLUS / (DEFICIT)</t>
  </si>
  <si>
    <t>3.4 Overall Balance - SURPLUS / (DEFICIT)</t>
  </si>
  <si>
    <t>4. EXTERNAL TRADE (In million MVR)</t>
  </si>
  <si>
    <t xml:space="preserve">4.1  Exports </t>
  </si>
  <si>
    <t xml:space="preserve">4.2  Imports </t>
  </si>
  <si>
    <t>4.1.2  Fresh or Chilled Tuna</t>
  </si>
  <si>
    <t>4.1.3  Frozen Fish</t>
  </si>
  <si>
    <t>4.1.4  Canned Fish</t>
  </si>
  <si>
    <t>4.1.5  Dried Tuna</t>
  </si>
  <si>
    <t>4.1.6  % Chn of Exports</t>
  </si>
  <si>
    <t>4.2.1  Food and beverages</t>
  </si>
  <si>
    <t>4.2.2  Fuel and Lubricants</t>
  </si>
  <si>
    <t>4.2.3 Machinery equipment</t>
  </si>
  <si>
    <t>4.2.4 Transport equipments &amp; parts</t>
  </si>
  <si>
    <t>4.2.5  % Chn of Imports</t>
  </si>
  <si>
    <t>8.1 Exchange Rate : MVR per USD - end of period mid rate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</si>
  <si>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</si>
  <si>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</si>
  <si>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</si>
  <si>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</si>
  <si>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</si>
  <si>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</si>
  <si>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</si>
  <si>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</si>
  <si>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</si>
  <si>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</si>
  <si>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</si>
  <si>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</si>
  <si>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</si>
  <si>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</si>
  <si>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</si>
  <si>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</si>
  <si>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</si>
  <si>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>Mobile Subscribers – Post-paid</t>
  </si>
  <si>
    <t>Mobile Subscribers – Pre-paid</t>
  </si>
  <si>
    <t>Fixed Broadband Subscribers</t>
  </si>
  <si>
    <t>Mobile Broadband Subscribers</t>
  </si>
  <si>
    <t>Total Number of Internet Subscribers</t>
  </si>
  <si>
    <t>10.1 Logged cases to Maldives Police Service</t>
  </si>
  <si>
    <t>10.4.1 Domestic violence</t>
  </si>
  <si>
    <t>10.4.2 Traffic Accidents</t>
  </si>
  <si>
    <t>10.4.3 Drugs</t>
  </si>
  <si>
    <t>10.4.4 Sexual offences</t>
  </si>
  <si>
    <t>10. Crimes</t>
  </si>
  <si>
    <t>2.1.2 Fish</t>
  </si>
  <si>
    <t>10.2 Number of new cases reported</t>
  </si>
  <si>
    <t>10.3 Number of cases completed</t>
  </si>
  <si>
    <t>2.1.4 Food and beverage  excl fish</t>
  </si>
  <si>
    <t>2.1.1 Total excluding Fish</t>
  </si>
  <si>
    <t>2.1.3 Food and beverages incl fish</t>
  </si>
  <si>
    <t>2.1.5 Actual rents for housing</t>
  </si>
  <si>
    <t>arrivals</t>
  </si>
  <si>
    <t>arri</t>
  </si>
  <si>
    <t xml:space="preserve">1.2   Tourist bed nights  </t>
  </si>
  <si>
    <t>1.1  Tourist arrivals</t>
  </si>
  <si>
    <t>in (numbers)</t>
  </si>
  <si>
    <t>Tourist bednights</t>
  </si>
  <si>
    <t>1.4   Capacity utilization rate -average (%)</t>
  </si>
  <si>
    <t xml:space="preserve">Inflation rate </t>
  </si>
  <si>
    <t>Month-on-month</t>
  </si>
  <si>
    <t>% share-  Food and beverages</t>
  </si>
  <si>
    <t>% share-  Fuel and Lubricants</t>
  </si>
  <si>
    <t>% share- Machinery equipment</t>
  </si>
  <si>
    <t xml:space="preserve">Total Expenditure </t>
  </si>
  <si>
    <t>Frozen Fish</t>
  </si>
  <si>
    <t>Domestic violence</t>
  </si>
  <si>
    <t>Traffic Accidents</t>
  </si>
  <si>
    <t>Drugs</t>
  </si>
  <si>
    <t xml:space="preserve"> Sexual offence</t>
  </si>
  <si>
    <t>5. FISHERIES</t>
  </si>
  <si>
    <t>5.1  Fish purchases ('000 MTs)</t>
  </si>
  <si>
    <t>5.1.1  change fish purchase</t>
  </si>
  <si>
    <t>5.2   Fish Exports  ('000 MTs)</t>
  </si>
  <si>
    <t>6. MONEY AND BANKING ( In Million MVR)</t>
  </si>
  <si>
    <t>5.2.1  % change in quantity of  fish exports</t>
  </si>
  <si>
    <t>6.1  Total Liquidity (M2)</t>
  </si>
  <si>
    <t>6.2 Net foreign assets</t>
  </si>
  <si>
    <t>6.3  Domestic credit</t>
  </si>
  <si>
    <t>10.2 Number of cases completed</t>
  </si>
  <si>
    <t xml:space="preserve"> 10.1 Number of new cases reported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</si>
  <si>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</si>
  <si>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</si>
  <si>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</si>
  <si>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t>9.1 Petrol - Rf / ltr</t>
  </si>
  <si>
    <t>9.2 Diesel - Rf / ltr</t>
  </si>
  <si>
    <t>1.1.1   % Chn in Arrivals - monthly</t>
  </si>
  <si>
    <t>2.7  Inflation Rate (National) - Month on month %</t>
  </si>
  <si>
    <t>2120 gst</t>
  </si>
  <si>
    <t>Q1</t>
  </si>
  <si>
    <t>Q2</t>
  </si>
  <si>
    <t>Q3</t>
  </si>
  <si>
    <t>Q4</t>
  </si>
  <si>
    <t>6.4  Dollarization Ratio</t>
  </si>
  <si>
    <t>13.4 Nominal GDP Growth Rate for preceeding quarter/  (In Percentage)</t>
  </si>
  <si>
    <t xml:space="preserve"> </t>
  </si>
  <si>
    <t>-1.6 </t>
  </si>
  <si>
    <t>-0.3 </t>
  </si>
  <si>
    <t>-1.5 </t>
  </si>
  <si>
    <t>-2.1 </t>
  </si>
  <si>
    <t>`</t>
  </si>
  <si>
    <t xml:space="preserve">Agriculture </t>
  </si>
  <si>
    <t>Fisheries</t>
  </si>
  <si>
    <t>Manufacturing</t>
  </si>
  <si>
    <t>Electricity and water</t>
  </si>
  <si>
    <t>Wholesale and retail trade</t>
  </si>
  <si>
    <t>Transportation and communication</t>
  </si>
  <si>
    <t>Professional, scientific and technical activities</t>
  </si>
  <si>
    <t xml:space="preserve">Public administration </t>
  </si>
  <si>
    <t>Education</t>
  </si>
  <si>
    <t>Human health and social work activities</t>
  </si>
  <si>
    <t xml:space="preserve">Entertainment, recreation &amp; Other services </t>
  </si>
  <si>
    <t>August</t>
  </si>
  <si>
    <t>4.1.1 Live Fish Exports</t>
  </si>
  <si>
    <t>4.1  Fisheries Products</t>
  </si>
  <si>
    <t>Construction</t>
  </si>
  <si>
    <t>Tourism</t>
  </si>
  <si>
    <t>Financial services</t>
  </si>
  <si>
    <t>Real Estate</t>
  </si>
  <si>
    <t>Sept</t>
  </si>
  <si>
    <t xml:space="preserve">Feb </t>
  </si>
  <si>
    <t xml:space="preserve">                   9.8    </t>
  </si>
  <si>
    <t xml:space="preserve">                 12.4    </t>
  </si>
  <si>
    <t>2019 Jan</t>
  </si>
  <si>
    <t>2018 Jan</t>
  </si>
  <si>
    <t>Fcb</t>
  </si>
  <si>
    <t>9. PRICES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</si>
  <si>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</si>
  <si>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</si>
  <si>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</si>
  <si>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</si>
  <si>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</si>
  <si>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</si>
  <si>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</si>
  <si>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</si>
  <si>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</si>
  <si>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</si>
  <si>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</si>
  <si>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</si>
  <si>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</si>
  <si>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</si>
  <si>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</si>
  <si>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</si>
  <si>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</si>
  <si>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</si>
  <si>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</si>
  <si>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</si>
  <si>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Q1, 2019</t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</si>
  <si>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</si>
  <si>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 xml:space="preserve">  % Chn in Bednights - monthly</t>
  </si>
  <si>
    <t xml:space="preserve"> % Chn in Bednights - month-on-month</t>
  </si>
  <si>
    <t>1.2.1  % Chn in Bed nights  - monthly</t>
  </si>
  <si>
    <t>1.2.2  % Chn in Bed nights  -  month-on-month</t>
  </si>
  <si>
    <t>Real GDP Growth Rate for preceeding quarter</t>
  </si>
  <si>
    <t xml:space="preserve"> Real GDP Growth Rate for Corresponding quarter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</si>
  <si>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</si>
  <si>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4/ PRIMARY BALANCE - SURPLUS / (DEFICIT) = overall balance + Financing and Interest Costs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</si>
  <si>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</si>
  <si>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</si>
  <si>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-1.2 </t>
  </si>
  <si>
    <t>0.1 </t>
  </si>
  <si>
    <t>-2.0 </t>
  </si>
  <si>
    <t>-0.7 </t>
  </si>
  <si>
    <t>0.5 </t>
  </si>
  <si>
    <t>0.3 </t>
  </si>
  <si>
    <t>-3.2 </t>
  </si>
  <si>
    <t>-4.2 </t>
  </si>
  <si>
    <t>2. CONSUMER PRICE INDEX (CPI)*</t>
  </si>
  <si>
    <t>GROSS DOMESTIC PRODUCT (AT CONSTANT PRICES), PERCENTAGE SHARE, BY KIND OF ACTIVITY, 2019Q3</t>
  </si>
  <si>
    <t xml:space="preserve">  </t>
  </si>
  <si>
    <t>Monthly</t>
  </si>
  <si>
    <t>6.3.1  Credit to private sector</t>
  </si>
  <si>
    <t>6.3.2  Net claims on Government</t>
  </si>
  <si>
    <t>mma</t>
  </si>
  <si>
    <t>in millions of MVR unless stated otherwise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</si>
  <si>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</si>
  <si>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</si>
  <si>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</si>
  <si>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</si>
  <si>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</si>
  <si>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</si>
  <si>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</si>
  <si>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</si>
  <si>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</si>
  <si>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</si>
  <si>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</si>
  <si>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</si>
  <si>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</si>
  <si>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</si>
  <si>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</si>
  <si>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</si>
  <si>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</si>
  <si>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</si>
  <si>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</si>
  <si>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</si>
  <si>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</si>
  <si>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</si>
  <si>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</si>
  <si>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</si>
  <si>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PUBLIC FINANCE</t>
  </si>
  <si>
    <t>MMA- MONEY AND BANKING ( In Million MVR)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</si>
  <si>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</si>
  <si>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</si>
  <si>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4.1    Fisheries Products</t>
  </si>
  <si>
    <t xml:space="preserve">4.1.1  Live Fish Exports 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</si>
  <si>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</si>
  <si>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</si>
  <si>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</si>
  <si>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</si>
  <si>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</si>
  <si>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</si>
  <si>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</si>
  <si>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</si>
  <si>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</si>
  <si>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</si>
  <si>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</si>
  <si>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NBS</t>
  </si>
  <si>
    <t>CPI</t>
  </si>
  <si>
    <t>CPI tables republic</t>
  </si>
  <si>
    <t>CPI tables Male</t>
  </si>
  <si>
    <t>CPI tables Atolls</t>
  </si>
  <si>
    <t>Private</t>
  </si>
  <si>
    <t>Public</t>
  </si>
  <si>
    <t>Embezzlement</t>
  </si>
  <si>
    <t>Theft</t>
  </si>
  <si>
    <t>Cheque Bounce</t>
  </si>
  <si>
    <t>Counterfeit and forgery</t>
  </si>
  <si>
    <t>Lost items</t>
  </si>
  <si>
    <t>Vandalism</t>
  </si>
  <si>
    <t>Assault</t>
  </si>
  <si>
    <t>Sexual Offences</t>
  </si>
  <si>
    <t>Robbery</t>
  </si>
  <si>
    <t>Offences Reported to Police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</si>
  <si>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</si>
  <si>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</si>
  <si>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</si>
  <si>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</si>
  <si>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</si>
  <si>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</si>
  <si>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</si>
  <si>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 xml:space="preserve">Registered in the Retirement PensionScheme </t>
  </si>
  <si>
    <t>Establishments</t>
  </si>
  <si>
    <t>Employment</t>
  </si>
  <si>
    <t>Maldives Retirement PensionScheme Contributions  ( In '000 MVR)</t>
  </si>
  <si>
    <t>Sexual Abuse</t>
  </si>
  <si>
    <t>Neglect</t>
  </si>
  <si>
    <t>Physical Abuse</t>
  </si>
  <si>
    <t>Emotional and Verbal Abuse</t>
  </si>
  <si>
    <t>Victims of Bullying/Harassment</t>
  </si>
  <si>
    <t>Witness to Domestic Violence</t>
  </si>
  <si>
    <t>10- TELECOMMUNICATIONS</t>
  </si>
  <si>
    <t>10.1 Total Number of Fixed Lines</t>
  </si>
  <si>
    <t>10.2 Total Number of Mobile Subscribers</t>
  </si>
  <si>
    <t>10.3 Internet Subscribers</t>
  </si>
  <si>
    <t xml:space="preserve"> 14. OFFENCES REPORTED TO POLICE</t>
  </si>
  <si>
    <t>15.4 Nominal GDP (In million MVR)</t>
  </si>
  <si>
    <t>Atolls (In '000 metric tons)</t>
  </si>
  <si>
    <t xml:space="preserve">Water Distribution </t>
  </si>
  <si>
    <t>Male' (In '000 CBM)</t>
  </si>
  <si>
    <t>Hulhumale (In '000 CBM)</t>
  </si>
  <si>
    <t>Villingili (In '000 CBM)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</si>
  <si>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</si>
  <si>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</si>
  <si>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</si>
  <si>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</si>
  <si>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</si>
  <si>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t>Employees</t>
  </si>
  <si>
    <t xml:space="preserve">Numbers (based on montly contributions received) </t>
  </si>
  <si>
    <t>Self harming/suicidal behavior</t>
  </si>
  <si>
    <t>13. VIOLENCE AND SOCIAL ISSUES - CASES REPORTED</t>
  </si>
  <si>
    <t xml:space="preserve">Ow; Govt. agencies, public institutions    </t>
  </si>
  <si>
    <t xml:space="preserve">Ow; Hotels, Tourist resorts, travel agencies </t>
  </si>
  <si>
    <t xml:space="preserve">Maldives Retirement PensionScheme Contributions </t>
  </si>
  <si>
    <t>Water Distribution (male area)</t>
  </si>
  <si>
    <t>Electricity Production  (male area)</t>
  </si>
  <si>
    <t>Total Reported Cases</t>
  </si>
  <si>
    <t>category</t>
  </si>
  <si>
    <t>Total Cases</t>
  </si>
  <si>
    <t>Active Cases</t>
  </si>
  <si>
    <t>New Cases</t>
  </si>
  <si>
    <t>Total Recovered</t>
  </si>
  <si>
    <t>Total Deaths</t>
  </si>
  <si>
    <t>Males</t>
  </si>
  <si>
    <t>Females</t>
  </si>
  <si>
    <t>81 - 100</t>
  </si>
  <si>
    <t>71 - 80</t>
  </si>
  <si>
    <t>61 - 70</t>
  </si>
  <si>
    <t>51 - 60</t>
  </si>
  <si>
    <t>41 - 50</t>
  </si>
  <si>
    <t>31 - 40</t>
  </si>
  <si>
    <t>21 - 30</t>
  </si>
  <si>
    <t>00 - 10</t>
  </si>
  <si>
    <t>Bangladesh</t>
  </si>
  <si>
    <t>Maldives</t>
  </si>
  <si>
    <t>India</t>
  </si>
  <si>
    <t>Nepal</t>
  </si>
  <si>
    <t>Italy</t>
  </si>
  <si>
    <t>Sri Lanka</t>
  </si>
  <si>
    <t>Pakistan</t>
  </si>
  <si>
    <t>Age</t>
  </si>
  <si>
    <t>Travel Expenses</t>
  </si>
  <si>
    <t>Repairs and Maintenance</t>
  </si>
  <si>
    <t>Operational Services</t>
  </si>
  <si>
    <t>Supplies and Requisites</t>
  </si>
  <si>
    <t>Land and Buildings</t>
  </si>
  <si>
    <t>Grants, Contributions and Subsidies</t>
  </si>
  <si>
    <t>Capital Equipment</t>
  </si>
  <si>
    <t>Supplies and Requisites for Service Provision</t>
  </si>
  <si>
    <t>Fri Mar 06 2020</t>
  </si>
  <si>
    <t>Sat Mar 07 2020</t>
  </si>
  <si>
    <t>Sun Mar 08 2020</t>
  </si>
  <si>
    <t>Mon Mar 09 2020</t>
  </si>
  <si>
    <t>Tue Mar 10 2020</t>
  </si>
  <si>
    <t>Wed Mar 11 2020</t>
  </si>
  <si>
    <t>Thu Mar 12 2020</t>
  </si>
  <si>
    <t>Fri Mar 13 2020</t>
  </si>
  <si>
    <t>Sat Mar 14 2020</t>
  </si>
  <si>
    <t>Sun Mar 15 2020</t>
  </si>
  <si>
    <t>Mon Mar 16 2020</t>
  </si>
  <si>
    <t>Tue Mar 17 2020</t>
  </si>
  <si>
    <t>Wed Mar 18 2020</t>
  </si>
  <si>
    <t>Thu Mar 19 2020</t>
  </si>
  <si>
    <t>Fri Mar 20 2020</t>
  </si>
  <si>
    <t>Sat Mar 21 2020</t>
  </si>
  <si>
    <t>Sun Mar 22 2020</t>
  </si>
  <si>
    <t>Mon Mar 23 2020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</si>
  <si>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</si>
  <si>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</si>
  <si>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</si>
  <si>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</si>
  <si>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</si>
  <si>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</si>
  <si>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</si>
  <si>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</si>
  <si>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</si>
  <si>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</si>
  <si>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</si>
  <si>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</si>
  <si>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</si>
  <si>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</si>
  <si>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</si>
  <si>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</si>
  <si>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</si>
  <si>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</si>
  <si>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</si>
  <si>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</si>
  <si>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</si>
  <si>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</si>
  <si>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</si>
  <si>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</si>
  <si>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</si>
  <si>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</si>
  <si>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</si>
  <si>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</si>
  <si>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</si>
  <si>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</si>
  <si>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</si>
  <si>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</si>
  <si>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</si>
  <si>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</si>
  <si>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</si>
  <si>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</si>
  <si>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</si>
  <si>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</si>
  <si>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</si>
  <si>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</si>
  <si>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</si>
  <si>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</si>
  <si>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</si>
  <si>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</si>
  <si>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</si>
  <si>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</si>
  <si>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</si>
  <si>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</si>
  <si>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</si>
  <si>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</si>
  <si>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</si>
  <si>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</si>
  <si>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</si>
  <si>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</si>
  <si>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</si>
  <si>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</si>
  <si>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</si>
  <si>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</si>
  <si>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</si>
  <si>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</si>
  <si>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</si>
  <si>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</si>
  <si>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</si>
  <si>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</si>
  <si>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</si>
  <si>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</si>
  <si>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</si>
  <si>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</si>
  <si>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</si>
  <si>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</si>
  <si>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</si>
  <si>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</si>
  <si>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</si>
  <si>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</si>
  <si>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</si>
  <si>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</si>
  <si>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</si>
  <si>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</si>
  <si>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</si>
  <si>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</si>
  <si>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</si>
  <si>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</si>
  <si>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</si>
  <si>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</si>
  <si>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</si>
  <si>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</si>
  <si>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</si>
  <si>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</si>
  <si>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</si>
  <si>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</si>
  <si>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</si>
  <si>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</si>
  <si>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</si>
  <si>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</si>
  <si>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</si>
  <si>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</si>
  <si>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</si>
  <si>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</si>
  <si>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</si>
  <si>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</si>
  <si>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</si>
  <si>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</si>
  <si>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</si>
  <si>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</si>
  <si>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</si>
  <si>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</si>
  <si>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</si>
  <si>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</si>
  <si>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</si>
  <si>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-</t>
  </si>
  <si>
    <t>Sat Jul 11 2020</t>
  </si>
  <si>
    <t>Sun Jul 12 2020</t>
  </si>
  <si>
    <t>Mon Jul 13 2020</t>
  </si>
  <si>
    <t>Total Offences Reported to Police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</si>
  <si>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</si>
  <si>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</si>
  <si>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</si>
  <si>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</si>
  <si>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</si>
  <si>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</si>
  <si>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</si>
  <si>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</si>
  <si>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</si>
  <si>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</si>
  <si>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</si>
  <si>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</si>
  <si>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</si>
  <si>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</si>
  <si>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</si>
  <si>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</si>
  <si>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</si>
  <si>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</si>
  <si>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</si>
  <si>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</si>
  <si>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</si>
  <si>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</si>
  <si>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</si>
  <si>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</si>
  <si>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</si>
  <si>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</si>
  <si>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</si>
  <si>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</si>
  <si>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</si>
  <si>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Q1, 2020</t>
  </si>
  <si>
    <t>JUL</t>
  </si>
  <si>
    <t>11- TRANSPORT</t>
  </si>
  <si>
    <t>12- WATER &amp; ELECTRICITY</t>
  </si>
  <si>
    <t xml:space="preserve">13- PENSION </t>
  </si>
  <si>
    <t>Zone 1 Hdh, HA, Sh</t>
  </si>
  <si>
    <t>Zone 2 N. R, B, Lh</t>
  </si>
  <si>
    <t>Zone 4 M, F, Dh</t>
  </si>
  <si>
    <t>Zone 5 Th, L</t>
  </si>
  <si>
    <t>Zone 6 Ga, Gdh</t>
  </si>
  <si>
    <t>Intra and inter Atoll ferry passenger movement</t>
  </si>
  <si>
    <t>Zone 3 K,Aa, Adh, V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</si>
  <si>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</si>
  <si>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</si>
  <si>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</si>
  <si>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</si>
  <si>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</si>
  <si>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</si>
  <si>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Male' area ferry/Bus passenger movement</t>
  </si>
  <si>
    <t>N1&amp;N2 Bus</t>
  </si>
  <si>
    <t>Airport Bus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</si>
  <si>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</si>
  <si>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</si>
  <si>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</si>
  <si>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</si>
  <si>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</si>
  <si>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</si>
  <si>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</si>
  <si>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</si>
  <si>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</si>
  <si>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</si>
  <si>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</si>
  <si>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</si>
  <si>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</si>
  <si>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</si>
  <si>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</si>
  <si>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</si>
  <si>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</si>
  <si>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</si>
  <si>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</si>
  <si>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</si>
  <si>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</si>
  <si>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</si>
  <si>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</si>
  <si>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</si>
  <si>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</si>
  <si>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</si>
  <si>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</si>
  <si>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</si>
  <si>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</si>
  <si>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</si>
  <si>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</si>
  <si>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</si>
  <si>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</si>
  <si>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Registered Bed capacity (Numbers)</t>
  </si>
  <si>
    <t>Beds in operation (Numbers)</t>
  </si>
  <si>
    <t>2/ Revised on Sept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</si>
  <si>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</si>
  <si>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</si>
  <si>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</si>
  <si>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</si>
  <si>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</si>
  <si>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</si>
  <si>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</si>
  <si>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</si>
  <si>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</si>
  <si>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</si>
  <si>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</si>
  <si>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</si>
  <si>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</si>
  <si>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</si>
  <si>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</si>
  <si>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</si>
  <si>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</si>
  <si>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</si>
  <si>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</si>
  <si>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</si>
  <si>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</si>
  <si>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</si>
  <si>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</si>
  <si>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</si>
  <si>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</si>
  <si>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</si>
  <si>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</si>
  <si>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</si>
  <si>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</si>
  <si>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</si>
  <si>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</si>
  <si>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</si>
  <si>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</si>
  <si>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</si>
  <si>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</si>
  <si>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</si>
  <si>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</si>
  <si>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</si>
  <si>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</si>
  <si>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</si>
  <si>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16- GROSS DOMESTIC PRODUCT</t>
  </si>
  <si>
    <t>16.1 Real GDP (In Million MVR)</t>
  </si>
  <si>
    <t>16.3 Real GDP Growth Rate for corresponding quarter/  (In Percentage)</t>
  </si>
  <si>
    <t>National Security &amp; Public Order</t>
  </si>
  <si>
    <t>Health &amp; Social Services</t>
  </si>
  <si>
    <t>Education Sector</t>
  </si>
  <si>
    <t>Environmental Protection</t>
  </si>
  <si>
    <t>Water and Sewarage</t>
  </si>
  <si>
    <t>Transport</t>
  </si>
  <si>
    <t>General Administration</t>
  </si>
  <si>
    <t>Housing &amp; Infrastructure</t>
  </si>
  <si>
    <t>Fisheries &amp; Agriculture</t>
  </si>
  <si>
    <t>15. Public Sector Investment Program (PSIP)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</si>
  <si>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</si>
  <si>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</si>
  <si>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</si>
  <si>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</si>
  <si>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</si>
  <si>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</si>
  <si>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</si>
  <si>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</si>
  <si>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</si>
  <si>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</si>
  <si>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</si>
  <si>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</si>
  <si>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</si>
  <si>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</si>
  <si>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</si>
  <si>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</si>
  <si>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</si>
  <si>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</si>
  <si>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</si>
  <si>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</si>
  <si>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</si>
  <si>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</si>
  <si>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</si>
  <si>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203,7</t>
  </si>
  <si>
    <t>NOv</t>
  </si>
  <si>
    <t>Fish purchases MMA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</si>
  <si>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</si>
  <si>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 xml:space="preserve"> Jan 21</t>
  </si>
  <si>
    <t>feb</t>
  </si>
  <si>
    <t>Bed nights  - month-on-month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</si>
  <si>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</si>
  <si>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</si>
  <si>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</si>
  <si>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</si>
  <si>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</si>
  <si>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 xml:space="preserve">Tertiary </t>
  </si>
  <si>
    <t>(*)</t>
  </si>
  <si>
    <t>Real GDP Growth Rate for preceeding quarter/  (In Percentage)</t>
  </si>
  <si>
    <t>Real GDP Growth Rate for corresponding quarter/  (In Percentage)</t>
  </si>
  <si>
    <t xml:space="preserve">Indicates if the percentage change is greater than 100. </t>
  </si>
  <si>
    <t>43,8</t>
  </si>
  <si>
    <t>_</t>
  </si>
  <si>
    <t>12..6</t>
  </si>
  <si>
    <t>0..2</t>
  </si>
  <si>
    <t>Annual 2/</t>
  </si>
  <si>
    <t>16.2 Real GDP Growth Rate for preceeding quarter/year  (In Percentage)</t>
  </si>
  <si>
    <t xml:space="preserve">Aug </t>
  </si>
  <si>
    <t>Q3, 2021</t>
  </si>
  <si>
    <t xml:space="preserve"> Jan 22</t>
  </si>
  <si>
    <t xml:space="preserve"> Feb </t>
  </si>
  <si>
    <t>Hulhumale Phase 1 &amp; Phase2</t>
  </si>
  <si>
    <t>Free of Charge Passengers</t>
  </si>
  <si>
    <t>11.2 Male' area ferry passenger movement</t>
  </si>
  <si>
    <t>11.3 Male' area Bus passenger movement</t>
  </si>
  <si>
    <t>Airport</t>
  </si>
  <si>
    <t>Zone 4 Th, L</t>
  </si>
  <si>
    <t>Zone 5 Ga, Gdh</t>
  </si>
  <si>
    <t>Zone 6 Gn, S</t>
  </si>
  <si>
    <t xml:space="preserve"> Mar</t>
  </si>
  <si>
    <t>March</t>
  </si>
  <si>
    <t>Recreation, Culture and Religion</t>
  </si>
  <si>
    <t>Land Reclamation &amp; Road Construction*</t>
  </si>
  <si>
    <t>* Upto Dec 2022 the catergory Land Reclamation &amp; Road Construction included only Mosques. Now the catergory includes, Social Service, Sports, Construction of Mosques, Culture)</t>
  </si>
  <si>
    <t xml:space="preserve"> Apr</t>
  </si>
  <si>
    <t>11.1 Intra and inter Atoll ferry passenger movement</t>
  </si>
  <si>
    <t>Male'/Hulhumale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</si>
  <si>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</si>
  <si>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</si>
  <si>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</si>
  <si>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</si>
  <si>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</si>
  <si>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</si>
  <si>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</si>
  <si>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                           -  </t>
  </si>
  <si>
    <t xml:space="preserve">Total revenue and grants </t>
  </si>
  <si>
    <t xml:space="preserve">Public </t>
  </si>
  <si>
    <t>Q4, 2022</t>
  </si>
  <si>
    <t>1.1.2 % Chn in Arrivals - month-on-month</t>
  </si>
  <si>
    <t>NA</t>
  </si>
  <si>
    <t xml:space="preserve"> -   </t>
  </si>
  <si>
    <t>Villimale Internal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</si>
  <si>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</si>
  <si>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 xml:space="preserve">Dec </t>
  </si>
  <si>
    <t xml:space="preserve"> Dec</t>
  </si>
  <si>
    <t xml:space="preserve"> Feb</t>
  </si>
  <si>
    <t xml:space="preserve"> Jan 2023</t>
  </si>
  <si>
    <t xml:space="preserve"> Imports </t>
  </si>
  <si>
    <t>Frigated Tuna</t>
  </si>
  <si>
    <t>Sail fish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</si>
  <si>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</t>
    </r>
    <r>
      <rPr>
        <b/>
        <sz val="28"/>
        <color indexed="9"/>
        <rFont val="Cambria"/>
        <family val="1"/>
      </rPr>
      <t xml:space="preserve">
May 2023</t>
    </r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</si>
  <si>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Gross international reserves decreased to 756.8 million US$ in April 2023 from 795.8 million US$ at the end of March 2023.</t>
    </r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</si>
  <si>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</si>
  <si>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>April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</si>
</sst>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</fonts>
  <fills count="44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339966"/>
        <bgColor indexed="64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24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</borders>
  <cellStyleXfs count="32954">
    <xf numFmtId="0" fontId="0" fillId="0" borderId="0"/>
    <xf numFmtId="0" fontId="5" fillId="0" borderId="0"/>
    <xf numFmtId="0" fontId="4" fillId="0" borderId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7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0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1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3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4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4" borderId="0" applyNumberFormat="0" applyBorder="0" applyAlignment="0" applyProtection="0"/>
    <xf numFmtId="0" fontId="27" fillId="7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4" fillId="18" borderId="0" applyNumberFormat="0" applyBorder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35" fillId="22" borderId="1" applyNumberFormat="0" applyAlignment="0" applyProtection="0"/>
    <xf numFmtId="0" fontId="28" fillId="15" borderId="2" applyNumberFormat="0" applyAlignment="0" applyProtection="0"/>
    <xf numFmtId="0" fontId="28" fillId="15" borderId="2" applyNumberFormat="0" applyAlignment="0" applyProtection="0"/>
    <xf numFmtId="0" fontId="28" fillId="15" borderId="2" applyNumberFormat="0" applyAlignment="0" applyProtection="0"/>
    <xf numFmtId="43" fontId="3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32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0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31" fillId="0" borderId="0" applyFont="0" applyFill="0" applyBorder="0" applyAlignment="0" applyProtection="0"/>
    <xf numFmtId="43" fontId="40" fillId="0" borderId="0" applyFont="0" applyFill="0" applyBorder="0" applyAlignment="0" applyProtection="0"/>
    <xf numFmtId="40" fontId="8" fillId="0" borderId="0" applyFill="0" applyBorder="0" applyAlignment="0" applyProtection="0"/>
    <xf numFmtId="169" fontId="3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6" fillId="0" borderId="3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7" fillId="0" borderId="4" applyNumberFormat="0" applyFill="0" applyAlignment="0" applyProtection="0"/>
    <xf numFmtId="0" fontId="38" fillId="0" borderId="5" applyNumberFormat="0" applyFill="0" applyAlignment="0" applyProtection="0"/>
    <xf numFmtId="0" fontId="38" fillId="0" borderId="5" applyNumberFormat="0" applyFill="0" applyAlignment="0" applyProtection="0"/>
    <xf numFmtId="0" fontId="38" fillId="0" borderId="5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39" fillId="19" borderId="1" applyNumberFormat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0" borderId="6" applyNumberFormat="0" applyFill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168" fontId="41" fillId="0" borderId="0"/>
    <xf numFmtId="168" fontId="41" fillId="0" borderId="0"/>
    <xf numFmtId="0" fontId="4" fillId="0" borderId="0"/>
    <xf numFmtId="0" fontId="4" fillId="0" borderId="0"/>
    <xf numFmtId="0" fontId="43" fillId="0" borderId="0"/>
    <xf numFmtId="0" fontId="41" fillId="0" borderId="0"/>
    <xf numFmtId="0" fontId="4" fillId="0" borderId="0"/>
    <xf numFmtId="0" fontId="4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4" fillId="0" borderId="0"/>
    <xf numFmtId="0" fontId="4" fillId="0" borderId="0"/>
    <xf numFmtId="0" fontId="45" fillId="0" borderId="0"/>
    <xf numFmtId="0" fontId="4" fillId="0" borderId="0"/>
    <xf numFmtId="0" fontId="41" fillId="0" borderId="0"/>
    <xf numFmtId="0" fontId="16" fillId="26" borderId="0"/>
    <xf numFmtId="0" fontId="41" fillId="0" borderId="0"/>
    <xf numFmtId="0" fontId="11" fillId="0" borderId="0" applyNumberFormat="0" applyFill="0" applyBorder="0" applyAlignment="0" applyProtection="0"/>
    <xf numFmtId="0" fontId="40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7" fontId="8" fillId="0" borderId="0"/>
    <xf numFmtId="0" fontId="41" fillId="0" borderId="0"/>
    <xf numFmtId="0" fontId="16" fillId="26" borderId="0"/>
    <xf numFmtId="0" fontId="4" fillId="0" borderId="0"/>
    <xf numFmtId="0" fontId="45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26" borderId="0"/>
    <xf numFmtId="0" fontId="16" fillId="26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43" fontId="51" fillId="0" borderId="0" applyFont="0" applyFill="0" applyBorder="0" applyAlignment="0" applyProtection="0"/>
    <xf numFmtId="9" fontId="55" fillId="0" borderId="0" applyFont="0" applyFill="0" applyBorder="0" applyAlignment="0" applyProtection="0"/>
    <xf numFmtId="168" fontId="2" fillId="0" borderId="0"/>
    <xf numFmtId="165" fontId="4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4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65" fillId="0" borderId="0" applyBorder="0" applyProtection="0"/>
    <xf numFmtId="0" fontId="1" fillId="0" borderId="0"/>
    <xf numFmtId="0" fontId="65" fillId="0" borderId="0"/>
  </cellStyleXfs>
  <cellXfs count="77">
    <xf numFmtId="0" fontId="0" fillId="0" borderId="0" xfId="0"/>
    <xf numFmtId="0" fontId="4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4" fillId="0" borderId="0" xfId="0" applyNumberFormat="1" applyFont="1"/>
    <xf numFmtId="166" fontId="0" fillId="0" borderId="0" xfId="0" applyNumberFormat="1" applyAlignment="1">
      <alignment horizontal="left"/>
    </xf>
    <xf numFmtId="16" fontId="0" fillId="0" borderId="0" xfId="0" applyNumberFormat="1"/>
    <xf numFmtId="0" fontId="0" fillId="39" borderId="0" xfId="0" applyFill="1"/>
    <xf numFmtId="0" fontId="50" fillId="39" borderId="0" xfId="0" applyFont="1" applyFill="1" applyAlignment="1">
      <alignment horizontal="center" vertical="center"/>
    </xf>
    <xf numFmtId="0" fontId="48" fillId="40" borderId="7" xfId="0" applyFont="1" applyFill="1" applyBorder="1"/>
    <xf numFmtId="3" fontId="48" fillId="40" borderId="7" xfId="0" applyNumberFormat="1" applyFont="1" applyFill="1" applyBorder="1"/>
    <xf numFmtId="171" fontId="48" fillId="40" borderId="7" xfId="0" applyNumberFormat="1" applyFont="1" applyFill="1" applyBorder="1" applyAlignment="1">
      <alignment horizontal="right"/>
    </xf>
    <xf numFmtId="0" fontId="48" fillId="41" borderId="7" xfId="0" applyFont="1" applyFill="1" applyBorder="1"/>
    <xf numFmtId="0" fontId="48" fillId="41" borderId="7" xfId="0" applyFont="1" applyFill="1" applyBorder="1" applyAlignment="1">
      <alignment horizontal="left"/>
    </xf>
    <xf numFmtId="171" fontId="48" fillId="41" borderId="7" xfId="0" applyNumberFormat="1" applyFont="1" applyFill="1" applyBorder="1" applyAlignment="1">
      <alignment horizontal="right"/>
    </xf>
    <xf numFmtId="3" fontId="48" fillId="41" borderId="7" xfId="0" applyNumberFormat="1" applyFont="1" applyFill="1" applyBorder="1" applyAlignment="1">
      <alignment horizontal="right"/>
    </xf>
    <xf numFmtId="3" fontId="48" fillId="41" borderId="8" xfId="0" applyNumberFormat="1" applyFont="1" applyFill="1" applyBorder="1" applyAlignment="1">
      <alignment horizontal="right"/>
    </xf>
    <xf numFmtId="0" fontId="0" fillId="41" borderId="0" xfId="0" applyFill="1"/>
    <xf numFmtId="4" fontId="48" fillId="41" borderId="7" xfId="0" applyNumberFormat="1" applyFont="1" applyFill="1" applyBorder="1" applyAlignment="1">
      <alignment horizontal="right"/>
    </xf>
    <xf numFmtId="0" fontId="52" fillId="41" borderId="0" xfId="0" applyFont="1" applyFill="1" applyAlignment="1">
      <alignment vertical="center" wrapText="1"/>
    </xf>
    <xf numFmtId="0" fontId="53" fillId="41" borderId="0" xfId="0" applyFont="1" applyFill="1"/>
    <xf numFmtId="0" fontId="49" fillId="41" borderId="0" xfId="0" applyFont="1" applyFill="1"/>
    <xf numFmtId="17" fontId="49" fillId="41" borderId="0" xfId="0" applyNumberFormat="1" applyFont="1" applyFill="1" applyAlignment="1">
      <alignment horizontal="right"/>
    </xf>
    <xf numFmtId="0" fontId="49" fillId="41" borderId="0" xfId="0" applyFont="1" applyFill="1" applyAlignment="1">
      <alignment horizontal="right"/>
    </xf>
    <xf numFmtId="9" fontId="48" fillId="41" borderId="7" xfId="32938" applyFont="1" applyFill="1" applyBorder="1" applyAlignment="1">
      <alignment horizontal="right"/>
    </xf>
    <xf numFmtId="0" fontId="0" fillId="39" borderId="0" xfId="0" applyFill="1" applyAlignment="1">
      <alignment vertical="center"/>
    </xf>
    <xf numFmtId="0" fontId="0" fillId="0" borderId="0" xfId="0" applyAlignment="1">
      <alignment vertical="center"/>
    </xf>
    <xf numFmtId="0" fontId="54" fillId="41" borderId="0" xfId="0" applyFont="1" applyFill="1"/>
    <xf numFmtId="171" fontId="48" fillId="40" borderId="7" xfId="0" applyNumberFormat="1" applyFont="1" applyFill="1" applyBorder="1"/>
    <xf numFmtId="4" fontId="48" fillId="40" borderId="7" xfId="0" applyNumberFormat="1" applyFont="1" applyFill="1" applyBorder="1"/>
    <xf numFmtId="4" fontId="48" fillId="40" borderId="8" xfId="0" applyNumberFormat="1" applyFont="1" applyFill="1" applyBorder="1" applyAlignment="1">
      <alignment horizontal="right"/>
    </xf>
    <xf numFmtId="4" fontId="48" fillId="40" borderId="7" xfId="0" applyNumberFormat="1" applyFont="1" applyFill="1" applyBorder="1" applyAlignment="1">
      <alignment horizontal="right"/>
    </xf>
    <xf numFmtId="0" fontId="50" fillId="39" borderId="0" xfId="0" applyFont="1" applyFill="1" applyAlignment="1">
      <alignment vertical="center"/>
    </xf>
    <xf numFmtId="0" fontId="0" fillId="41" borderId="0" xfId="0" applyFill="1" applyAlignment="1">
      <alignment vertical="center"/>
    </xf>
    <xf numFmtId="0" fontId="53" fillId="41" borderId="0" xfId="0" applyFont="1" applyFill="1" applyAlignment="1">
      <alignment vertical="center"/>
    </xf>
    <xf numFmtId="0" fontId="49" fillId="40" borderId="0" xfId="0" applyFont="1" applyFill="1"/>
    <xf numFmtId="0" fontId="49" fillId="40" borderId="0" xfId="0" applyFont="1" applyFill="1" applyAlignment="1">
      <alignment horizontal="right"/>
    </xf>
    <xf numFmtId="173" fontId="57" fillId="0" borderId="0" xfId="0" applyNumberFormat="1" applyFont="1" applyAlignment="1">
      <alignment vertical="center"/>
    </xf>
    <xf numFmtId="3" fontId="48" fillId="41" borderId="0" xfId="0" applyNumberFormat="1" applyFont="1" applyFill="1" applyAlignment="1">
      <alignment horizontal="right"/>
    </xf>
    <xf numFmtId="0" fontId="48" fillId="40" borderId="12" xfId="0" applyFont="1" applyFill="1" applyBorder="1" applyAlignment="1">
      <alignment wrapText="1"/>
    </xf>
    <xf numFmtId="3" fontId="48" fillId="40" borderId="14" xfId="0" applyNumberFormat="1" applyFont="1" applyFill="1" applyBorder="1"/>
    <xf numFmtId="3" fontId="48" fillId="40" borderId="13" xfId="0" applyNumberFormat="1" applyFont="1" applyFill="1" applyBorder="1"/>
    <xf numFmtId="0" fontId="48" fillId="40" borderId="13" xfId="0" applyFont="1" applyFill="1" applyBorder="1"/>
    <xf numFmtId="0" fontId="48" fillId="40" borderId="12" xfId="0" applyFont="1" applyFill="1" applyBorder="1"/>
    <xf numFmtId="0" fontId="49" fillId="41" borderId="0" xfId="0" applyFont="1" applyFill="1" applyAlignment="1">
      <alignment horizontal="left"/>
    </xf>
    <xf numFmtId="43" fontId="0" fillId="0" borderId="0" xfId="0" applyNumberFormat="1"/>
    <xf numFmtId="43" fontId="58" fillId="0" borderId="11" xfId="32937" applyFont="1" applyBorder="1"/>
    <xf numFmtId="43" fontId="0" fillId="0" borderId="11" xfId="32937" applyFont="1" applyBorder="1"/>
    <xf numFmtId="0" fontId="0" fillId="0" borderId="11" xfId="0" applyBorder="1"/>
    <xf numFmtId="43" fontId="58" fillId="0" borderId="0" xfId="32937" applyFont="1" applyBorder="1"/>
    <xf numFmtId="43" fontId="0" fillId="0" borderId="0" xfId="32937" applyFont="1" applyBorder="1"/>
    <xf numFmtId="0" fontId="60" fillId="42" borderId="0" xfId="0" applyFont="1" applyFill="1"/>
    <xf numFmtId="0" fontId="58" fillId="42" borderId="0" xfId="0" applyFont="1" applyFill="1"/>
    <xf numFmtId="3" fontId="0" fillId="0" borderId="0" xfId="0" applyNumberFormat="1"/>
    <xf numFmtId="3" fontId="60" fillId="43" borderId="15" xfId="0" applyNumberFormat="1" applyFont="1" applyFill="1" applyBorder="1" applyAlignment="1">
      <alignment horizontal="right" vertical="center" wrapText="1"/>
    </xf>
    <xf numFmtId="173" fontId="64" fillId="0" borderId="0" xfId="32937" applyNumberFormat="1" applyFont="1" applyFill="1" applyBorder="1" applyAlignment="1">
      <alignment vertical="center"/>
    </xf>
    <xf numFmtId="3" fontId="48" fillId="40" borderId="16" xfId="0" applyNumberFormat="1" applyFont="1" applyFill="1" applyBorder="1"/>
    <xf numFmtId="3" fontId="48" fillId="40" borderId="19" xfId="0" applyNumberFormat="1" applyFont="1" applyFill="1" applyBorder="1"/>
    <xf numFmtId="3" fontId="48" fillId="40" borderId="17" xfId="0" applyNumberFormat="1" applyFont="1" applyFill="1" applyBorder="1"/>
    <xf numFmtId="3" fontId="48" fillId="40" borderId="18" xfId="0" applyNumberFormat="1" applyFont="1" applyFill="1" applyBorder="1"/>
    <xf numFmtId="0" fontId="0" fillId="40" borderId="13" xfId="0" applyFill="1" applyBorder="1"/>
    <xf numFmtId="0" fontId="48" fillId="40" borderId="13" xfId="0" applyFont="1" applyFill="1" applyBorder="1" applyAlignment="1">
      <alignment wrapText="1"/>
    </xf>
    <xf numFmtId="3" fontId="48" fillId="40" borderId="12" xfId="0" applyNumberFormat="1" applyFont="1" applyFill="1" applyBorder="1"/>
    <xf numFmtId="3" fontId="48" fillId="40" borderId="20" xfId="0" applyNumberFormat="1" applyFont="1" applyFill="1" applyBorder="1"/>
    <xf numFmtId="3" fontId="48" fillId="40" borderId="21" xfId="0" applyNumberFormat="1" applyFont="1" applyFill="1" applyBorder="1"/>
    <xf numFmtId="3" fontId="48" fillId="40" borderId="22" xfId="0" applyNumberFormat="1" applyFont="1" applyFill="1" applyBorder="1"/>
    <xf numFmtId="3" fontId="48" fillId="40" borderId="23" xfId="0" applyNumberFormat="1" applyFont="1" applyFill="1" applyBorder="1"/>
    <xf numFmtId="0" fontId="56" fillId="39" borderId="0" xfId="0" applyFont="1" applyFill="1" applyAlignment="1">
      <alignment horizontal="center" vertical="center" wrapText="1"/>
    </xf>
    <xf numFmtId="0" fontId="0" fillId="0" borderId="0" xfId="0"/>
    <xf numFmtId="0" fontId="50" fillId="39" borderId="0" xfId="0" applyFont="1" applyFill="1" applyAlignment="1">
      <alignment horizontal="center" vertical="center"/>
    </xf>
    <xf numFmtId="0" fontId="47" fillId="39" borderId="0" xfId="0" applyFont="1" applyFill="1" applyAlignment="1">
      <alignment horizontal="center" wrapText="1"/>
    </xf>
    <xf numFmtId="0" fontId="0" fillId="39" borderId="0" xfId="0" applyFill="1" applyAlignment="1">
      <alignment horizontal="center"/>
    </xf>
    <xf numFmtId="0" fontId="0" fillId="41" borderId="0" xfId="0" applyFill="1"/>
    <xf numFmtId="0" fontId="50" fillId="39" borderId="9" xfId="0" applyFont="1" applyFill="1" applyBorder="1" applyAlignment="1">
      <alignment horizontal="center" vertical="center"/>
    </xf>
    <xf numFmtId="0" fontId="63" fillId="41" borderId="10" xfId="0" applyFont="1" applyFill="1" applyBorder="1" applyAlignment="1">
      <alignment horizontal="center" vertical="center" wrapText="1"/>
    </xf>
    <xf numFmtId="0" fontId="59" fillId="41" borderId="10" xfId="0" applyFont="1" applyFill="1" applyBorder="1" applyAlignment="1">
      <alignment horizontal="center" vertical="center"/>
    </xf>
    <xf numFmtId="0" fontId="61" fillId="41" borderId="0" xfId="0" applyFont="1" applyFill="1" applyAlignment="1">
      <alignment horizontal="center" vertical="center" wrapText="1"/>
    </xf>
  </cellXfs>
  <cellStyles count="32954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7" xfId="2148" xr:uid="{00000000-0005-0000-0000-000063080000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0" defaultTableStyle="TableStyleMedium9" defaultPivotStyle="PivotStyleLight16"/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4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Monthly Rainfall (in mm)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0870516185475"/>
          <c:y val="0.1594161179103398"/>
          <c:w val="0.8585579615048119"/>
          <c:h val="0.56343350373821599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D4-4C2D-A202-A1A18D7D625F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D4-4C2D-A202-A1A18D7D625F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D4-4C2D-A202-A1A18D7D6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09888"/>
        <c:axId val="1"/>
      </c:lineChart>
      <c:catAx>
        <c:axId val="582609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98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NEW CASES REPORTED BY SELECTED CATEGORIES, 2017- 2018</a:t>
            </a:r>
          </a:p>
        </c:rich>
      </c:tx>
      <c:layout>
        <c:manualLayout>
          <c:xMode val="edge"/>
          <c:yMode val="edge"/>
          <c:x val="0.18321074714848579"/>
          <c:y val="4.8587742321683475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2022'!$C$102</c:f>
              <c:strCache>
                <c:ptCount val="1"/>
                <c:pt idx="0">
                  <c:v>Domestic violence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>
              <a:noFill/>
            </a:ln>
            <a:effectLst/>
          </c:spPr>
          <c:invertIfNegative val="0"/>
          <c:val>
            <c:numRef>
              <c:f>'May 2022'!$D$102:$E$102</c:f>
            </c:numRef>
          </c:val>
          <c:extLst>
            <c:ext xmlns:c16="http://schemas.microsoft.com/office/drawing/2014/chart" uri="{C3380CC4-5D6E-409C-BE32-E72D297353CC}">
              <c16:uniqueId val="{00000000-7BF8-4B7D-84D2-413D75A6B809}"/>
            </c:ext>
          </c:extLst>
        </c:ser>
        <c:ser>
          <c:idx val="1"/>
          <c:order val="1"/>
          <c:tx>
            <c:strRef>
              <c:f>'May 2022'!$C$103</c:f>
              <c:strCache>
                <c:ptCount val="1"/>
                <c:pt idx="0">
                  <c:v>Traffic Accidents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'May 2022'!$D$103:$E$103</c:f>
            </c:numRef>
          </c:val>
          <c:extLst>
            <c:ext xmlns:c16="http://schemas.microsoft.com/office/drawing/2014/chart" uri="{C3380CC4-5D6E-409C-BE32-E72D297353CC}">
              <c16:uniqueId val="{00000001-7BF8-4B7D-84D2-413D75A6B809}"/>
            </c:ext>
          </c:extLst>
        </c:ser>
        <c:ser>
          <c:idx val="2"/>
          <c:order val="2"/>
          <c:tx>
            <c:strRef>
              <c:f>'May 2022'!$C$104</c:f>
              <c:strCache>
                <c:ptCount val="1"/>
                <c:pt idx="0">
                  <c:v>Drugs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>
              <a:noFill/>
            </a:ln>
            <a:effectLst/>
          </c:spPr>
          <c:invertIfNegative val="0"/>
          <c:val>
            <c:numRef>
              <c:f>'May 2022'!$D$104:$E$104</c:f>
            </c:numRef>
          </c:val>
          <c:extLst>
            <c:ext xmlns:c16="http://schemas.microsoft.com/office/drawing/2014/chart" uri="{C3380CC4-5D6E-409C-BE32-E72D297353CC}">
              <c16:uniqueId val="{00000002-7BF8-4B7D-84D2-413D75A6B809}"/>
            </c:ext>
          </c:extLst>
        </c:ser>
        <c:ser>
          <c:idx val="3"/>
          <c:order val="3"/>
          <c:tx>
            <c:strRef>
              <c:f>'May 2022'!$C$105</c:f>
              <c:strCache>
                <c:ptCount val="1"/>
                <c:pt idx="0">
                  <c:v> Sexual offence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'May 2022'!$D$105:$E$105</c:f>
            </c:numRef>
          </c:val>
          <c:extLst>
            <c:ext xmlns:c16="http://schemas.microsoft.com/office/drawing/2014/chart" uri="{C3380CC4-5D6E-409C-BE32-E72D297353CC}">
              <c16:uniqueId val="{00000003-7BF8-4B7D-84D2-413D75A6B8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0784"/>
        <c:axId val="1"/>
      </c:barChart>
      <c:catAx>
        <c:axId val="189063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07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2022'!$D$101:$F$101</c:f>
            </c:numRef>
          </c:val>
          <c:extLs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2022'!$D$141:$F$141</c:f>
            </c:numRef>
          </c:val>
          <c:extLs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'May 2022'!$C$142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2022'!$D$142:$F$142</c:f>
            </c:numRef>
          </c:val>
          <c:extLs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2022'!$D$141:$F$141</c:f>
            </c:numRef>
          </c:val>
          <c:extLs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'May 2022'!$C$142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2022'!$D$142:$F$142</c:f>
            </c:numRef>
          </c:val>
          <c:extLs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'May 2022'!$C$201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'May 2022'!$P$4:$R$4</c:f>
            </c:multiLvlStrRef>
          </c:cat>
          <c:val>
            <c:numRef>
              <c:f>'May 2022'!$D$201:$P$201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'May 2022'!$C$202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'May 2022'!$P$4:$R$4</c:f>
            </c:multiLvlStrRef>
          </c:cat>
          <c:val>
            <c:numRef>
              <c:f>'May 2022'!$D$202:$P$202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'May 2022'!$C$204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'May 2022'!$P$4:$R$4</c:f>
            </c:multiLvlStrRef>
          </c:cat>
          <c:val>
            <c:numRef>
              <c:f>'May 2022'!$D$204:$P$204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'May 2022'!$C$206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'May 2022'!$P$4:$R$4</c:f>
            </c:multiLvlStrRef>
          </c:cat>
          <c:val>
            <c:numRef>
              <c:f>'May 2022'!$D$206:$P$206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2022'!$D$141:$F$141</c:f>
            </c:numRef>
          </c:val>
          <c:extLs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'May 2022'!$C$142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2022'!$D$142:$F$142</c:f>
            </c:numRef>
          </c:val>
          <c:extLs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2022'!$D$144:$F$144</c:f>
            </c:numRef>
          </c:val>
          <c:extLs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'May 2022'!$C$145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2022'!$D$145:$F$145</c:f>
            </c:numRef>
          </c:val>
          <c:extLs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'May 2022'!$D$4:$F$4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multiLvlStrRef>
              <c:f>'May 2022'!$D$4:$F$4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multiLvlStrRef>
              <c:f>'May 2022'!$D$4:$F$4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multiLvlStrRef>
              <c:f>'May 2022'!$D$4:$F$4</c:f>
            </c:multiLvlStrRef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2022'!$D$141:$F$141</c:f>
            </c:numRef>
          </c:val>
          <c:extLs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'May 2022'!$C$142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2022'!$D$142:$F$142</c:f>
            </c:numRef>
          </c:val>
          <c:extLs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'May 2022'!$C$144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2022'!$D$144:$F$144</c:f>
            </c:numRef>
          </c:val>
          <c:extLs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'May 2022'!$C$145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multiLvlStrRef>
              <c:f>'May 2022'!$D$4:$F$4</c:f>
            </c:multiLvlStrRef>
          </c:cat>
          <c:val>
            <c:numRef>
              <c:f>'May 2022'!$D$145:$F$145</c:f>
            </c:numRef>
          </c:val>
          <c:extLs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5" Type="http://schemas.openxmlformats.org/officeDocument/2006/relationships/chart" Target="../charts/chart56.xml"/><Relationship Id="rId4" Type="http://schemas.openxmlformats.org/officeDocument/2006/relationships/chart" Target="../charts/chart55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8.xml"/><Relationship Id="rId1" Type="http://schemas.openxmlformats.org/officeDocument/2006/relationships/chart" Target="../charts/chart57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30.xml"/><Relationship Id="rId18" Type="http://schemas.openxmlformats.org/officeDocument/2006/relationships/chart" Target="../charts/chart35.xml"/><Relationship Id="rId26" Type="http://schemas.openxmlformats.org/officeDocument/2006/relationships/chart" Target="../charts/chart43.xml"/><Relationship Id="rId3" Type="http://schemas.openxmlformats.org/officeDocument/2006/relationships/chart" Target="../charts/chart20.xml"/><Relationship Id="rId21" Type="http://schemas.openxmlformats.org/officeDocument/2006/relationships/chart" Target="../charts/chart38.xml"/><Relationship Id="rId34" Type="http://schemas.openxmlformats.org/officeDocument/2006/relationships/chart" Target="../charts/chart51.xml"/><Relationship Id="rId7" Type="http://schemas.openxmlformats.org/officeDocument/2006/relationships/chart" Target="../charts/chart24.xml"/><Relationship Id="rId12" Type="http://schemas.openxmlformats.org/officeDocument/2006/relationships/chart" Target="../charts/chart29.xml"/><Relationship Id="rId17" Type="http://schemas.openxmlformats.org/officeDocument/2006/relationships/chart" Target="../charts/chart34.xml"/><Relationship Id="rId25" Type="http://schemas.openxmlformats.org/officeDocument/2006/relationships/chart" Target="../charts/chart42.xml"/><Relationship Id="rId33" Type="http://schemas.openxmlformats.org/officeDocument/2006/relationships/chart" Target="../charts/chart50.xml"/><Relationship Id="rId2" Type="http://schemas.openxmlformats.org/officeDocument/2006/relationships/chart" Target="../charts/chart19.xml"/><Relationship Id="rId16" Type="http://schemas.openxmlformats.org/officeDocument/2006/relationships/chart" Target="../charts/chart33.xml"/><Relationship Id="rId20" Type="http://schemas.openxmlformats.org/officeDocument/2006/relationships/chart" Target="../charts/chart37.xml"/><Relationship Id="rId29" Type="http://schemas.openxmlformats.org/officeDocument/2006/relationships/chart" Target="../charts/chart46.xml"/><Relationship Id="rId1" Type="http://schemas.openxmlformats.org/officeDocument/2006/relationships/chart" Target="../charts/chart18.xml"/><Relationship Id="rId6" Type="http://schemas.openxmlformats.org/officeDocument/2006/relationships/chart" Target="../charts/chart23.xml"/><Relationship Id="rId11" Type="http://schemas.openxmlformats.org/officeDocument/2006/relationships/chart" Target="../charts/chart28.xml"/><Relationship Id="rId24" Type="http://schemas.openxmlformats.org/officeDocument/2006/relationships/chart" Target="../charts/chart41.xml"/><Relationship Id="rId32" Type="http://schemas.openxmlformats.org/officeDocument/2006/relationships/chart" Target="../charts/chart49.xml"/><Relationship Id="rId5" Type="http://schemas.openxmlformats.org/officeDocument/2006/relationships/chart" Target="../charts/chart22.xml"/><Relationship Id="rId15" Type="http://schemas.openxmlformats.org/officeDocument/2006/relationships/chart" Target="../charts/chart32.xml"/><Relationship Id="rId23" Type="http://schemas.openxmlformats.org/officeDocument/2006/relationships/chart" Target="../charts/chart40.xml"/><Relationship Id="rId28" Type="http://schemas.openxmlformats.org/officeDocument/2006/relationships/chart" Target="../charts/chart45.xml"/><Relationship Id="rId10" Type="http://schemas.openxmlformats.org/officeDocument/2006/relationships/chart" Target="../charts/chart27.xml"/><Relationship Id="rId19" Type="http://schemas.openxmlformats.org/officeDocument/2006/relationships/chart" Target="../charts/chart36.xml"/><Relationship Id="rId31" Type="http://schemas.openxmlformats.org/officeDocument/2006/relationships/chart" Target="../charts/chart48.xml"/><Relationship Id="rId4" Type="http://schemas.openxmlformats.org/officeDocument/2006/relationships/chart" Target="../charts/chart21.xml"/><Relationship Id="rId9" Type="http://schemas.openxmlformats.org/officeDocument/2006/relationships/chart" Target="../charts/chart26.xml"/><Relationship Id="rId14" Type="http://schemas.openxmlformats.org/officeDocument/2006/relationships/chart" Target="../charts/chart31.xml"/><Relationship Id="rId22" Type="http://schemas.openxmlformats.org/officeDocument/2006/relationships/chart" Target="../charts/chart39.xml"/><Relationship Id="rId27" Type="http://schemas.openxmlformats.org/officeDocument/2006/relationships/chart" Target="../charts/chart44.xml"/><Relationship Id="rId30" Type="http://schemas.openxmlformats.org/officeDocument/2006/relationships/chart" Target="../charts/chart47.xml"/><Relationship Id="rId8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127</xdr:row>
      <xdr:rowOff>123825</xdr:rowOff>
    </xdr:from>
    <xdr:to>
      <xdr:col>8</xdr:col>
      <xdr:colOff>638175</xdr:colOff>
      <xdr:row>135</xdr:row>
      <xdr:rowOff>180975</xdr:rowOff>
    </xdr:to>
    <xdr:graphicFrame macro="">
      <xdr:nvGraphicFramePr>
        <xdr:cNvPr id="958631" name="Chart 5">
          <a:extLst>
            <a:ext uri="{FF2B5EF4-FFF2-40B4-BE49-F238E27FC236}">
              <a16:creationId xmlns:a16="http://schemas.microsoft.com/office/drawing/2014/main" id="{0666C3AE-4CEC-7951-39E5-08D9FAFA0A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152400</xdr:colOff>
      <xdr:row>127</xdr:row>
      <xdr:rowOff>142875</xdr:rowOff>
    </xdr:from>
    <xdr:to>
      <xdr:col>3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67</xdr:col>
      <xdr:colOff>866775</xdr:colOff>
      <xdr:row>48</xdr:row>
      <xdr:rowOff>0</xdr:rowOff>
    </xdr:from>
    <xdr:to>
      <xdr:col>78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67</xdr:col>
      <xdr:colOff>628650</xdr:colOff>
      <xdr:row>125</xdr:row>
      <xdr:rowOff>28575</xdr:rowOff>
    </xdr:from>
    <xdr:to>
      <xdr:col>77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67</xdr:col>
      <xdr:colOff>800100</xdr:colOff>
      <xdr:row>115</xdr:row>
      <xdr:rowOff>47625</xdr:rowOff>
    </xdr:from>
    <xdr:to>
      <xdr:col>78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67</xdr:col>
      <xdr:colOff>1133475</xdr:colOff>
      <xdr:row>34</xdr:row>
      <xdr:rowOff>161925</xdr:rowOff>
    </xdr:from>
    <xdr:to>
      <xdr:col>76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67</xdr:col>
      <xdr:colOff>1266825</xdr:colOff>
      <xdr:row>48</xdr:row>
      <xdr:rowOff>9525</xdr:rowOff>
    </xdr:from>
    <xdr:to>
      <xdr:col>77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67</xdr:col>
      <xdr:colOff>695325</xdr:colOff>
      <xdr:row>135</xdr:row>
      <xdr:rowOff>314325</xdr:rowOff>
    </xdr:from>
    <xdr:to>
      <xdr:col>77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67</xdr:col>
      <xdr:colOff>695325</xdr:colOff>
      <xdr:row>141</xdr:row>
      <xdr:rowOff>114300</xdr:rowOff>
    </xdr:from>
    <xdr:to>
      <xdr:col>77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</xdr:col>
      <xdr:colOff>0</xdr:colOff>
      <xdr:row>110</xdr:row>
      <xdr:rowOff>152400</xdr:rowOff>
    </xdr:from>
    <xdr:to>
      <xdr:col>8</xdr:col>
      <xdr:colOff>590550</xdr:colOff>
      <xdr:row>118</xdr:row>
      <xdr:rowOff>266700</xdr:rowOff>
    </xdr:to>
    <xdr:graphicFrame macro="">
      <xdr:nvGraphicFramePr>
        <xdr:cNvPr id="958645" name="Chart 23">
          <a:extLst>
            <a:ext uri="{FF2B5EF4-FFF2-40B4-BE49-F238E27FC236}">
              <a16:creationId xmlns:a16="http://schemas.microsoft.com/office/drawing/2014/main" id="{29F755EF-0339-8942-8BBD-056ED8ABD9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180975</xdr:colOff>
      <xdr:row>110</xdr:row>
      <xdr:rowOff>142875</xdr:rowOff>
    </xdr:from>
    <xdr:to>
      <xdr:col>3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67</xdr:col>
      <xdr:colOff>695325</xdr:colOff>
      <xdr:row>171</xdr:row>
      <xdr:rowOff>0</xdr:rowOff>
    </xdr:from>
    <xdr:to>
      <xdr:col>77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67</xdr:col>
      <xdr:colOff>695325</xdr:colOff>
      <xdr:row>171</xdr:row>
      <xdr:rowOff>0</xdr:rowOff>
    </xdr:from>
    <xdr:to>
      <xdr:col>77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85725</xdr:colOff>
      <xdr:row>208</xdr:row>
      <xdr:rowOff>104775</xdr:rowOff>
    </xdr:from>
    <xdr:to>
      <xdr:col>15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0</xdr:colOff>
      <xdr:row>208</xdr:row>
      <xdr:rowOff>85725</xdr:rowOff>
    </xdr:from>
    <xdr:to>
      <xdr:col>19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67</xdr:col>
      <xdr:colOff>695325</xdr:colOff>
      <xdr:row>145</xdr:row>
      <xdr:rowOff>314325</xdr:rowOff>
    </xdr:from>
    <xdr:to>
      <xdr:col>77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67</xdr:col>
      <xdr:colOff>695325</xdr:colOff>
      <xdr:row>152</xdr:row>
      <xdr:rowOff>114300</xdr:rowOff>
    </xdr:from>
    <xdr:to>
      <xdr:col>77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39</xdr:col>
      <xdr:colOff>295275</xdr:colOff>
      <xdr:row>372</xdr:row>
      <xdr:rowOff>47625</xdr:rowOff>
    </xdr:from>
    <xdr:to>
      <xdr:col>44</xdr:col>
      <xdr:colOff>523875</xdr:colOff>
      <xdr:row>387</xdr:row>
      <xdr:rowOff>57150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zu\KEI%202020\Received%20data\Fish\2020\Copy%20of%20Fish%20purchase%202020%20(February%20%20March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zu\KEI%202020\Received%20data\Fish\2020\Fish%20purchase%20(Jan%20-%20Jun%202020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zu\KEI%202020\Received%20data\Fish\2020\Copy%20of%20Fish%20purchase%20(January%20-%20September%202020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DU277"/>
  <sheetViews>
    <sheetView tabSelected="1" view="pageBreakPreview" topLeftCell="A43" zoomScale="66" zoomScaleNormal="25" zoomScaleSheetLayoutView="66" workbookViewId="0">
      <selection activeCell="DZ22" sqref="DZ22"/>
    </sheetView>
  </sheetViews>
  <sheetFormatPr defaultRowHeight="12.75" x14ac:dyDescent="0.2"/>
  <cols>
    <col min="1" max="1" width="2.42578125" customWidth="1"/>
    <col min="2" max="2" width="2.85546875" customWidth="1"/>
    <col min="3" max="3" width="55.42578125" customWidth="1"/>
    <col min="4" max="4" width="10.5703125" hidden="1" customWidth="1"/>
    <col min="5" max="5" width="13.140625" hidden="1" customWidth="1"/>
    <col min="6" max="8" width="13" hidden="1" customWidth="1"/>
    <col min="9" max="9" width="9" hidden="1" customWidth="1"/>
    <col min="10" max="10" width="12.140625" hidden="1" customWidth="1"/>
    <col min="11" max="11" width="12.5703125" hidden="1" customWidth="1"/>
    <col min="12" max="12" width="12.42578125" hidden="1" customWidth="1"/>
    <col min="13" max="13" width="11.5703125" hidden="1" customWidth="1"/>
    <col min="14" max="14" width="9.85546875" hidden="1" customWidth="1"/>
    <col min="15" max="15" width="15.5703125" hidden="1" customWidth="1"/>
    <col min="16" max="16" width="14.85546875" hidden="1" customWidth="1"/>
    <col min="17" max="17" width="14.140625" hidden="1" customWidth="1"/>
    <col min="18" max="18" width="14.42578125" hidden="1" customWidth="1"/>
    <col min="19" max="19" width="13.85546875" hidden="1" customWidth="1"/>
    <col min="20" max="20" width="14.5703125" hidden="1" customWidth="1"/>
    <col min="21" max="24" width="13.42578125" hidden="1" customWidth="1"/>
    <col min="25" max="25" width="10.5703125" hidden="1" customWidth="1"/>
    <col min="26" max="26" width="12" hidden="1" customWidth="1"/>
    <col min="27" max="27" width="13.42578125" hidden="1" customWidth="1"/>
    <col min="28" max="29" width="12.5703125" hidden="1" customWidth="1"/>
    <col min="30" max="30" width="11.140625" hidden="1" customWidth="1"/>
    <col min="31" max="37" width="12.5703125" hidden="1" customWidth="1"/>
    <col min="38" max="38" width="13.5703125" hidden="1" customWidth="1"/>
    <col min="39" max="39" width="12.5703125" hidden="1" customWidth="1"/>
    <col min="40" max="54" width="12.5703125" customWidth="1"/>
    <col min="55" max="55" width="11.42578125" customWidth="1"/>
    <col min="56" max="56" width="2.5703125" customWidth="1"/>
    <col min="57" max="57" width="15.140625" hidden="1" customWidth="1"/>
    <col min="58" max="61" width="19.42578125" hidden="1" customWidth="1"/>
    <col min="62" max="62" width="7.85546875" hidden="1" customWidth="1"/>
    <col min="63" max="63" width="13.42578125" hidden="1" customWidth="1"/>
    <col min="64" max="68" width="19.42578125" hidden="1" customWidth="1"/>
    <col min="69" max="77" width="8.42578125" hidden="1" customWidth="1"/>
    <col min="78" max="78" width="0" hidden="1" customWidth="1"/>
    <col min="79" max="79" width="39.42578125" hidden="1" customWidth="1"/>
    <col min="80" max="80" width="14.42578125" hidden="1" customWidth="1"/>
    <col min="81" max="82" width="13.85546875" hidden="1" customWidth="1"/>
    <col min="83" max="83" width="14.42578125" hidden="1" customWidth="1"/>
    <col min="84" max="84" width="18.85546875" hidden="1" customWidth="1"/>
    <col min="85" max="86" width="19.85546875" hidden="1" customWidth="1"/>
    <col min="87" max="87" width="18.85546875" hidden="1" customWidth="1"/>
    <col min="88" max="88" width="19.140625" hidden="1" customWidth="1"/>
    <col min="89" max="89" width="16.140625" hidden="1" customWidth="1"/>
    <col min="90" max="92" width="18.140625" hidden="1" customWidth="1"/>
    <col min="93" max="93" width="19.140625" hidden="1" customWidth="1"/>
    <col min="94" max="94" width="18.85546875" hidden="1" customWidth="1"/>
    <col min="95" max="95" width="18.140625" hidden="1" customWidth="1"/>
    <col min="96" max="96" width="18.85546875" hidden="1" customWidth="1"/>
    <col min="97" max="123" width="0" hidden="1" customWidth="1"/>
    <col min="124" max="124" width="1.42578125" customWidth="1"/>
    <col min="125" max="125" width="12" bestFit="1" customWidth="1"/>
  </cols>
  <sheetData>
    <row r="1" spans="1:91" ht="123.75" customHeight="1" x14ac:dyDescent="0.45">
      <c r="A1" s="70" t="s">
        <v>798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  <c r="AE1" s="71"/>
      <c r="AF1" s="71"/>
      <c r="AG1" s="71"/>
      <c r="AH1" s="71"/>
      <c r="AI1" s="71"/>
      <c r="AJ1" s="71"/>
      <c r="AK1" s="71"/>
      <c r="AL1" s="71"/>
      <c r="AM1" s="71"/>
      <c r="AN1" s="71"/>
      <c r="AO1" s="71"/>
      <c r="AP1" s="71"/>
      <c r="AQ1" s="71"/>
      <c r="AR1" s="71"/>
      <c r="AS1" s="71"/>
      <c r="AT1" s="71"/>
      <c r="AU1" s="71"/>
      <c r="AV1" s="71"/>
      <c r="AW1" s="71"/>
      <c r="AX1" s="71"/>
      <c r="AY1" s="71"/>
      <c r="AZ1" s="71"/>
      <c r="BA1" s="71"/>
      <c r="BB1" s="71"/>
      <c r="BC1" s="71"/>
      <c r="BD1" s="71"/>
    </row>
    <row r="2" spans="1:91" ht="21" customHeight="1" x14ac:dyDescent="0.2">
      <c r="A2" s="7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  <c r="AE2" s="71"/>
      <c r="AF2" s="71"/>
      <c r="AG2" s="71"/>
      <c r="AH2" s="71"/>
      <c r="AI2" s="71"/>
      <c r="AJ2" s="71"/>
      <c r="AK2" s="71"/>
      <c r="AL2" s="71"/>
      <c r="AM2" s="71"/>
      <c r="AN2" s="71"/>
      <c r="AO2" s="71"/>
      <c r="AP2" s="71"/>
      <c r="AQ2" s="71"/>
      <c r="AR2" s="71"/>
      <c r="AS2" s="71"/>
      <c r="AT2" s="71"/>
      <c r="AU2" s="71"/>
      <c r="AV2" s="71"/>
      <c r="AW2" s="71"/>
      <c r="AX2" s="71"/>
      <c r="AY2" s="71"/>
      <c r="AZ2" s="71"/>
      <c r="BA2" s="71"/>
      <c r="BB2" s="71"/>
      <c r="BC2" s="71"/>
      <c r="BD2" s="7"/>
      <c r="BF2">
        <v>59627</v>
      </c>
    </row>
    <row r="3" spans="1:91" ht="19.5" customHeight="1" x14ac:dyDescent="0.25">
      <c r="A3" s="7"/>
      <c r="B3" s="35"/>
      <c r="C3" s="35"/>
      <c r="D3" s="35">
        <v>2018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>
        <v>2020</v>
      </c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>
        <v>2021</v>
      </c>
      <c r="AC3" s="35"/>
      <c r="AD3" s="35"/>
      <c r="AE3" s="35"/>
      <c r="AF3" s="35"/>
      <c r="AG3" s="35"/>
      <c r="AH3" s="35"/>
      <c r="AI3" s="35"/>
      <c r="AJ3" s="35"/>
      <c r="AK3" s="35"/>
      <c r="AL3" s="36">
        <v>2021</v>
      </c>
      <c r="AM3" s="36"/>
      <c r="AN3" s="36">
        <v>2022</v>
      </c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>
        <v>2023</v>
      </c>
      <c r="BA3" s="36"/>
      <c r="BB3" s="36"/>
      <c r="BC3" s="36"/>
      <c r="BD3" s="7"/>
    </row>
    <row r="4" spans="1:91" ht="17.25" customHeight="1" x14ac:dyDescent="0.25">
      <c r="A4" s="7"/>
      <c r="B4" s="35"/>
      <c r="C4" s="35"/>
      <c r="D4" s="35" t="s">
        <v>0</v>
      </c>
      <c r="E4" s="35" t="s">
        <v>1</v>
      </c>
      <c r="F4" s="35" t="s">
        <v>2</v>
      </c>
      <c r="G4" s="35" t="s">
        <v>3</v>
      </c>
      <c r="H4" s="35" t="s">
        <v>4</v>
      </c>
      <c r="I4" s="35" t="s">
        <v>5</v>
      </c>
      <c r="J4" s="35" t="s">
        <v>34</v>
      </c>
      <c r="K4" s="35" t="s">
        <v>7</v>
      </c>
      <c r="L4" s="35" t="s">
        <v>8</v>
      </c>
      <c r="M4" s="35" t="s">
        <v>9</v>
      </c>
      <c r="N4" s="35" t="s">
        <v>10</v>
      </c>
      <c r="O4" s="35" t="s">
        <v>11</v>
      </c>
      <c r="P4" s="35" t="s">
        <v>0</v>
      </c>
      <c r="Q4" s="35" t="s">
        <v>1</v>
      </c>
      <c r="R4" s="35" t="s">
        <v>2</v>
      </c>
      <c r="S4" s="35" t="s">
        <v>3</v>
      </c>
      <c r="T4" s="35" t="s">
        <v>4</v>
      </c>
      <c r="U4" s="35" t="s">
        <v>5</v>
      </c>
      <c r="V4" s="35" t="s">
        <v>6</v>
      </c>
      <c r="W4" s="35" t="s">
        <v>7</v>
      </c>
      <c r="X4" s="35" t="s">
        <v>8</v>
      </c>
      <c r="Y4" s="35" t="s">
        <v>9</v>
      </c>
      <c r="Z4" s="35" t="s">
        <v>10</v>
      </c>
      <c r="AA4" s="35" t="s">
        <v>11</v>
      </c>
      <c r="AB4" s="35" t="s">
        <v>0</v>
      </c>
      <c r="AC4" s="35" t="s">
        <v>1</v>
      </c>
      <c r="AD4" s="35" t="s">
        <v>2</v>
      </c>
      <c r="AE4" s="35" t="s">
        <v>3</v>
      </c>
      <c r="AF4" s="35" t="s">
        <v>4</v>
      </c>
      <c r="AG4" s="35" t="s">
        <v>32</v>
      </c>
      <c r="AH4" s="35" t="s">
        <v>34</v>
      </c>
      <c r="AI4" s="35" t="s">
        <v>7</v>
      </c>
      <c r="AJ4" s="35" t="s">
        <v>8</v>
      </c>
      <c r="AK4" s="35" t="s">
        <v>9</v>
      </c>
      <c r="AL4" s="36" t="s">
        <v>10</v>
      </c>
      <c r="AM4" s="36" t="s">
        <v>11</v>
      </c>
      <c r="AN4" s="36" t="s">
        <v>0</v>
      </c>
      <c r="AO4" s="36" t="s">
        <v>1</v>
      </c>
      <c r="AP4" s="36" t="s">
        <v>2</v>
      </c>
      <c r="AQ4" s="36" t="s">
        <v>3</v>
      </c>
      <c r="AR4" s="36" t="s">
        <v>4</v>
      </c>
      <c r="AS4" s="36" t="s">
        <v>5</v>
      </c>
      <c r="AT4" s="36" t="s">
        <v>6</v>
      </c>
      <c r="AU4" s="36" t="s">
        <v>7</v>
      </c>
      <c r="AV4" s="36" t="s">
        <v>8</v>
      </c>
      <c r="AW4" s="36" t="s">
        <v>9</v>
      </c>
      <c r="AX4" s="36" t="s">
        <v>10</v>
      </c>
      <c r="AY4" s="36" t="s">
        <v>11</v>
      </c>
      <c r="AZ4" s="36" t="s">
        <v>0</v>
      </c>
      <c r="BA4" s="36" t="s">
        <v>1</v>
      </c>
      <c r="BB4" s="36" t="s">
        <v>2</v>
      </c>
      <c r="BC4" s="36" t="s">
        <v>3</v>
      </c>
      <c r="BD4" s="7"/>
      <c r="BF4">
        <f>SUM(P6:Y6)</f>
        <v>423325</v>
      </c>
    </row>
    <row r="5" spans="1:91" ht="21" customHeight="1" x14ac:dyDescent="0.2">
      <c r="A5" s="8"/>
      <c r="B5" s="73" t="s">
        <v>109</v>
      </c>
      <c r="C5" s="73"/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8"/>
      <c r="CI5" t="s">
        <v>6</v>
      </c>
      <c r="CJ5" t="s">
        <v>7</v>
      </c>
      <c r="CK5" t="s">
        <v>8</v>
      </c>
      <c r="CL5" t="s">
        <v>9</v>
      </c>
      <c r="CM5" t="s">
        <v>10</v>
      </c>
    </row>
    <row r="6" spans="1:91" ht="18.75" customHeight="1" x14ac:dyDescent="0.25">
      <c r="A6" s="7"/>
      <c r="B6" s="9" t="s">
        <v>185</v>
      </c>
      <c r="C6" s="9"/>
      <c r="D6" s="9">
        <v>142351</v>
      </c>
      <c r="E6" s="9">
        <v>144286</v>
      </c>
      <c r="F6" s="9">
        <v>133466</v>
      </c>
      <c r="G6" s="9">
        <v>119713</v>
      </c>
      <c r="H6" s="9">
        <v>92913</v>
      </c>
      <c r="I6" s="9">
        <v>93786</v>
      </c>
      <c r="J6" s="9">
        <v>122332</v>
      </c>
      <c r="K6" s="9">
        <v>123992</v>
      </c>
      <c r="L6" s="9">
        <v>107620</v>
      </c>
      <c r="M6" s="9">
        <v>127393</v>
      </c>
      <c r="N6" s="9">
        <v>125604</v>
      </c>
      <c r="O6" s="9">
        <v>150818</v>
      </c>
      <c r="P6" s="9">
        <v>173347</v>
      </c>
      <c r="Q6" s="9">
        <v>149785</v>
      </c>
      <c r="R6" s="9">
        <v>59630</v>
      </c>
      <c r="S6" s="9">
        <v>13</v>
      </c>
      <c r="T6" s="9">
        <v>41</v>
      </c>
      <c r="U6" s="9">
        <v>1</v>
      </c>
      <c r="V6" s="9">
        <v>1752</v>
      </c>
      <c r="W6" s="9">
        <v>7636</v>
      </c>
      <c r="X6" s="9">
        <v>9605</v>
      </c>
      <c r="Y6" s="9">
        <v>21515</v>
      </c>
      <c r="Z6" s="9">
        <v>35757</v>
      </c>
      <c r="AA6" s="9">
        <v>96412</v>
      </c>
      <c r="AB6" s="9">
        <v>92021</v>
      </c>
      <c r="AC6" s="9">
        <v>96882</v>
      </c>
      <c r="AD6" s="9">
        <v>109585</v>
      </c>
      <c r="AE6" s="9">
        <v>91200</v>
      </c>
      <c r="AF6" s="9">
        <v>64613</v>
      </c>
      <c r="AG6" s="9">
        <v>56166</v>
      </c>
      <c r="AH6" s="9">
        <v>101818</v>
      </c>
      <c r="AI6" s="9">
        <v>143599</v>
      </c>
      <c r="AJ6" s="9">
        <v>114896</v>
      </c>
      <c r="AK6" s="9">
        <v>142066</v>
      </c>
      <c r="AL6" s="10">
        <v>144725</v>
      </c>
      <c r="AM6" s="10">
        <v>164284</v>
      </c>
      <c r="AN6" s="10">
        <v>131764</v>
      </c>
      <c r="AO6" s="10">
        <v>149008</v>
      </c>
      <c r="AP6" s="10">
        <v>150748</v>
      </c>
      <c r="AQ6" s="10">
        <v>145280</v>
      </c>
      <c r="AR6" s="10">
        <v>125522</v>
      </c>
      <c r="AS6" s="10">
        <v>110889</v>
      </c>
      <c r="AT6" s="10">
        <v>133561</v>
      </c>
      <c r="AU6" s="10">
        <v>131862</v>
      </c>
      <c r="AV6" s="10">
        <v>111986</v>
      </c>
      <c r="AW6" s="10">
        <v>153737</v>
      </c>
      <c r="AX6" s="10">
        <v>146886</v>
      </c>
      <c r="AY6" s="10">
        <v>184051</v>
      </c>
      <c r="AZ6" s="10">
        <v>172499</v>
      </c>
      <c r="BA6" s="10">
        <v>177915</v>
      </c>
      <c r="BB6" s="10">
        <v>173514</v>
      </c>
      <c r="BC6" s="10">
        <v>164357</v>
      </c>
      <c r="BD6" s="7"/>
      <c r="BF6">
        <f>SUM(P6:X6)</f>
        <v>401810</v>
      </c>
      <c r="BP6" t="s">
        <v>182</v>
      </c>
      <c r="BQ6" t="s">
        <v>183</v>
      </c>
      <c r="CI6">
        <v>2501.4738011599998</v>
      </c>
      <c r="CJ6">
        <v>1731.6986045700003</v>
      </c>
      <c r="CK6">
        <v>1272.0299684000001</v>
      </c>
      <c r="CL6">
        <v>1415.37366881</v>
      </c>
      <c r="CM6">
        <v>1150.4773486599997</v>
      </c>
    </row>
    <row r="7" spans="1:91" ht="18.75" customHeight="1" x14ac:dyDescent="0.25">
      <c r="A7" s="7"/>
      <c r="B7" s="12"/>
      <c r="C7" s="13" t="s">
        <v>216</v>
      </c>
      <c r="D7" s="12">
        <v>-0.48237917799791585</v>
      </c>
      <c r="E7" s="12">
        <v>1.359316056789206</v>
      </c>
      <c r="F7" s="12">
        <v>-7.4989950514949495</v>
      </c>
      <c r="G7" s="12">
        <v>-10.30449702545967</v>
      </c>
      <c r="H7" s="12">
        <v>-22.386875276703442</v>
      </c>
      <c r="I7" s="12">
        <v>0.9395886474443893</v>
      </c>
      <c r="J7" s="12">
        <v>30.437378713240793</v>
      </c>
      <c r="K7" s="12">
        <v>1.3569630186704984</v>
      </c>
      <c r="L7" s="12">
        <v>-13.204077682431127</v>
      </c>
      <c r="M7" s="12">
        <v>18.372979000185836</v>
      </c>
      <c r="N7" s="12">
        <v>-1.4043157787319553</v>
      </c>
      <c r="O7" s="12">
        <v>20.074201458552277</v>
      </c>
      <c r="P7" s="12">
        <v>1.166631650208938</v>
      </c>
      <c r="Q7" s="12">
        <v>-13.591812953209459</v>
      </c>
      <c r="R7" s="12">
        <v>-60.191873739868875</v>
      </c>
      <c r="S7" s="12">
        <v>-100</v>
      </c>
      <c r="T7" s="12" t="s">
        <v>565</v>
      </c>
      <c r="U7" s="12" t="s">
        <v>565</v>
      </c>
      <c r="V7" s="12" t="s">
        <v>565</v>
      </c>
      <c r="W7" s="12">
        <v>335.84474885844753</v>
      </c>
      <c r="X7" s="12">
        <v>25.785751702462022</v>
      </c>
      <c r="Y7" s="12">
        <v>123.99791775117129</v>
      </c>
      <c r="Z7" s="12">
        <v>66.195677434348127</v>
      </c>
      <c r="AA7" s="12">
        <v>169.63112117906985</v>
      </c>
      <c r="AB7" s="12">
        <v>-4.5544123138198556</v>
      </c>
      <c r="AC7" s="12">
        <v>5.2824898664435294</v>
      </c>
      <c r="AD7" s="12">
        <v>13.111826758324563</v>
      </c>
      <c r="AE7" s="12">
        <v>-16.776931149336129</v>
      </c>
      <c r="AF7" s="12">
        <v>-29.152412280701757</v>
      </c>
      <c r="AG7" s="12">
        <v>-13.073220559330167</v>
      </c>
      <c r="AH7" s="12">
        <v>81.28048997614215</v>
      </c>
      <c r="AI7" s="12">
        <v>41.034983991042836</v>
      </c>
      <c r="AJ7" s="12">
        <v>-19.98830075418353</v>
      </c>
      <c r="AK7" s="12">
        <v>23.64747249686674</v>
      </c>
      <c r="AL7" s="14">
        <v>1.8716652823335567</v>
      </c>
      <c r="AM7" s="14">
        <v>13.514596648816713</v>
      </c>
      <c r="AN7" s="14">
        <v>-19.794989165104326</v>
      </c>
      <c r="AO7" s="14">
        <v>13.087034394827125</v>
      </c>
      <c r="AP7" s="14">
        <v>1.1677225383871948</v>
      </c>
      <c r="AQ7" s="14">
        <v>-3.6272454692599543</v>
      </c>
      <c r="AR7" s="14">
        <v>-13.599944933920705</v>
      </c>
      <c r="AS7" s="14">
        <v>-11.657717372253472</v>
      </c>
      <c r="AT7" s="14">
        <v>20.445670896121349</v>
      </c>
      <c r="AU7" s="14">
        <v>-1.272077926939752</v>
      </c>
      <c r="AV7" s="14">
        <v>-15.073334243375648</v>
      </c>
      <c r="AW7" s="14">
        <v>37.282338863786535</v>
      </c>
      <c r="AX7" s="14">
        <v>-4.4563117531888903</v>
      </c>
      <c r="AY7" s="14">
        <v>25.301934833816709</v>
      </c>
      <c r="AZ7" s="14">
        <v>-6.2765211816290023</v>
      </c>
      <c r="BA7" s="14">
        <v>3.1397283462512915</v>
      </c>
      <c r="BB7" s="14">
        <v>-2.4736531489756297</v>
      </c>
      <c r="BC7" s="14">
        <v>-5.2773839574904668</v>
      </c>
      <c r="BD7" s="7"/>
      <c r="BE7">
        <f>((T6-S6)/S6)*100</f>
        <v>215.38461538461539</v>
      </c>
      <c r="BF7">
        <f>((X6/W6)-1)</f>
        <v>0.25785751702462023</v>
      </c>
      <c r="CI7">
        <v>2146.1514615799997</v>
      </c>
      <c r="CJ7">
        <v>2108.2543980600003</v>
      </c>
      <c r="CK7">
        <v>1759.3935676400006</v>
      </c>
      <c r="CL7">
        <v>1587.23078508</v>
      </c>
      <c r="CM7">
        <v>1507.6299224899999</v>
      </c>
    </row>
    <row r="8" spans="1:91" ht="18.75" customHeight="1" x14ac:dyDescent="0.25">
      <c r="A8" s="7"/>
      <c r="B8" s="12"/>
      <c r="C8" s="13" t="s">
        <v>786</v>
      </c>
      <c r="D8" s="12">
        <v>13.575509031722731</v>
      </c>
      <c r="E8" s="12">
        <v>19.193404487327758</v>
      </c>
      <c r="F8" s="12">
        <v>18.462699152354322</v>
      </c>
      <c r="G8" s="12">
        <v>-5.0929250087661249E-2</v>
      </c>
      <c r="H8" s="12">
        <v>-0.61824132804226828</v>
      </c>
      <c r="I8" s="12">
        <v>10.049048367792345</v>
      </c>
      <c r="J8" s="12">
        <v>8.0910094985641621</v>
      </c>
      <c r="K8" s="12">
        <v>2.2108647267331527</v>
      </c>
      <c r="L8" s="12">
        <v>1.5436292270531338</v>
      </c>
      <c r="M8" s="12">
        <v>-0.46333192692950786</v>
      </c>
      <c r="N8" s="12">
        <v>4.2304947471495193</v>
      </c>
      <c r="O8" s="12">
        <v>5.436902706217098</v>
      </c>
      <c r="P8" s="12">
        <v>14.381202491554056</v>
      </c>
      <c r="Q8" s="12">
        <v>-11.149997330691708</v>
      </c>
      <c r="R8" s="12">
        <v>-63.383749992323899</v>
      </c>
      <c r="S8" s="12">
        <v>-100</v>
      </c>
      <c r="T8" s="12">
        <v>-100</v>
      </c>
      <c r="U8" s="12">
        <v>-100</v>
      </c>
      <c r="V8" s="12">
        <v>-98.674173628768614</v>
      </c>
      <c r="W8" s="12">
        <v>-94.525542206720345</v>
      </c>
      <c r="X8" s="12" t="e">
        <v>#REF!</v>
      </c>
      <c r="Y8" s="12" t="e">
        <v>#REF!</v>
      </c>
      <c r="Z8" s="12" t="e">
        <v>#REF!</v>
      </c>
      <c r="AA8" s="12" t="e">
        <v>#REF!</v>
      </c>
      <c r="AB8" s="12" t="s">
        <v>745</v>
      </c>
      <c r="AC8" s="12" t="s">
        <v>745</v>
      </c>
      <c r="AD8" s="12" t="s">
        <v>745</v>
      </c>
      <c r="AE8" s="12" t="s">
        <v>745</v>
      </c>
      <c r="AF8" s="12" t="s">
        <v>745</v>
      </c>
      <c r="AG8" s="12" t="s">
        <v>745</v>
      </c>
      <c r="AH8" s="12" t="s">
        <v>745</v>
      </c>
      <c r="AI8" s="12" t="s">
        <v>745</v>
      </c>
      <c r="AJ8" s="12" t="s">
        <v>745</v>
      </c>
      <c r="AK8" s="12" t="s">
        <v>745</v>
      </c>
      <c r="AL8" s="14" t="s">
        <v>745</v>
      </c>
      <c r="AM8" s="14">
        <v>70.400000000000006</v>
      </c>
      <c r="AN8" s="14">
        <v>43.189054672303051</v>
      </c>
      <c r="AO8" s="14">
        <v>53.803596127247587</v>
      </c>
      <c r="AP8" s="14">
        <v>37.562622621709174</v>
      </c>
      <c r="AQ8" s="14">
        <v>59.298245614035096</v>
      </c>
      <c r="AR8" s="14">
        <v>94.267407487657266</v>
      </c>
      <c r="AS8" s="14">
        <v>97.430830039525688</v>
      </c>
      <c r="AT8" s="14">
        <v>31.176216386100684</v>
      </c>
      <c r="AU8" s="14">
        <v>-8.1734552469028383</v>
      </c>
      <c r="AV8" s="14">
        <v>-2.5327252471800565</v>
      </c>
      <c r="AW8" s="14">
        <v>8.2151957540861353</v>
      </c>
      <c r="AX8" s="14">
        <v>1.4931767144584551</v>
      </c>
      <c r="AY8" s="14">
        <v>12.032212510043582</v>
      </c>
      <c r="AZ8" s="14">
        <v>30.915120973862354</v>
      </c>
      <c r="BA8" s="14">
        <v>19.399629550091269</v>
      </c>
      <c r="BB8" s="14">
        <v>15.102024570806915</v>
      </c>
      <c r="BC8" s="14">
        <v>13.131194933920698</v>
      </c>
      <c r="BD8" s="7"/>
      <c r="BF8">
        <f>((BF9/BF10)-1)</f>
        <v>-0.55502301137921806</v>
      </c>
    </row>
    <row r="9" spans="1:91" ht="18.75" customHeight="1" x14ac:dyDescent="0.25">
      <c r="A9" s="7"/>
      <c r="B9" s="9" t="s">
        <v>184</v>
      </c>
      <c r="C9" s="9"/>
      <c r="D9" s="9">
        <v>941497</v>
      </c>
      <c r="E9" s="9">
        <v>925585</v>
      </c>
      <c r="F9" s="9">
        <v>873729</v>
      </c>
      <c r="G9" s="9">
        <v>796840</v>
      </c>
      <c r="H9" s="9">
        <v>641544</v>
      </c>
      <c r="I9" s="9">
        <v>544550</v>
      </c>
      <c r="J9" s="9">
        <v>743514</v>
      </c>
      <c r="K9" s="9">
        <v>822923</v>
      </c>
      <c r="L9" s="9">
        <v>648411</v>
      </c>
      <c r="M9" s="9">
        <v>820687</v>
      </c>
      <c r="N9" s="9">
        <v>809164</v>
      </c>
      <c r="O9" s="9">
        <v>909237</v>
      </c>
      <c r="P9" s="9">
        <v>1142718.3892667082</v>
      </c>
      <c r="Q9" s="9">
        <v>1020309.6683010989</v>
      </c>
      <c r="R9" s="9">
        <v>562302.20507965644</v>
      </c>
      <c r="S9" s="9">
        <v>8844</v>
      </c>
      <c r="T9" s="9">
        <v>4777</v>
      </c>
      <c r="U9" s="9">
        <v>2326</v>
      </c>
      <c r="V9" s="9">
        <v>24673</v>
      </c>
      <c r="W9" s="9">
        <v>71371</v>
      </c>
      <c r="X9" s="9">
        <v>75368</v>
      </c>
      <c r="Y9" s="9">
        <v>169709</v>
      </c>
      <c r="Z9" s="9">
        <v>279030</v>
      </c>
      <c r="AA9" s="9">
        <v>623284</v>
      </c>
      <c r="AB9" s="9">
        <v>835150</v>
      </c>
      <c r="AC9" s="9">
        <v>762506</v>
      </c>
      <c r="AD9" s="9">
        <v>870255</v>
      </c>
      <c r="AE9" s="9">
        <v>745954</v>
      </c>
      <c r="AF9" s="9">
        <v>600186</v>
      </c>
      <c r="AG9" s="9">
        <v>466725</v>
      </c>
      <c r="AH9" s="9">
        <v>768789</v>
      </c>
      <c r="AI9" s="9">
        <v>1013740</v>
      </c>
      <c r="AJ9" s="9">
        <v>740309</v>
      </c>
      <c r="AK9" s="9">
        <v>1021099</v>
      </c>
      <c r="AL9" s="10">
        <v>1076875</v>
      </c>
      <c r="AM9" s="10">
        <v>1171815</v>
      </c>
      <c r="AN9" s="10">
        <v>1150713</v>
      </c>
      <c r="AO9" s="10">
        <v>1100759</v>
      </c>
      <c r="AP9" s="10">
        <v>1137972</v>
      </c>
      <c r="AQ9" s="10">
        <v>1074532</v>
      </c>
      <c r="AR9" s="10">
        <v>860191</v>
      </c>
      <c r="AS9" s="10">
        <v>780786</v>
      </c>
      <c r="AT9" s="10">
        <v>993898</v>
      </c>
      <c r="AU9" s="10">
        <v>1061929</v>
      </c>
      <c r="AV9" s="10">
        <v>807036</v>
      </c>
      <c r="AW9" s="10">
        <v>1078513</v>
      </c>
      <c r="AX9" s="10">
        <v>1063274</v>
      </c>
      <c r="AY9" s="10">
        <v>1150406</v>
      </c>
      <c r="AZ9" s="10">
        <v>1342905</v>
      </c>
      <c r="BA9" s="10">
        <v>1304786</v>
      </c>
      <c r="BB9" s="10">
        <v>1248211</v>
      </c>
      <c r="BC9" s="10">
        <v>1182069</v>
      </c>
      <c r="BD9" s="7"/>
      <c r="BF9">
        <f>SUM(P9:V9)</f>
        <v>2765950.2626474635</v>
      </c>
    </row>
    <row r="10" spans="1:91" ht="18.75" customHeight="1" x14ac:dyDescent="0.25">
      <c r="A10" s="7"/>
      <c r="B10" s="12"/>
      <c r="C10" s="13" t="s">
        <v>281</v>
      </c>
      <c r="D10" s="12">
        <v>9.0847143515325754</v>
      </c>
      <c r="E10" s="12">
        <v>-1.6900744240289645</v>
      </c>
      <c r="F10" s="12">
        <v>-5.6025108444929472</v>
      </c>
      <c r="G10" s="12">
        <v>-8.8000970552654216</v>
      </c>
      <c r="H10" s="12">
        <v>-19.488981476833487</v>
      </c>
      <c r="I10" s="12">
        <v>-15.118838302594995</v>
      </c>
      <c r="J10" s="12">
        <v>36.537324396290515</v>
      </c>
      <c r="K10" s="12">
        <v>10.680229289562803</v>
      </c>
      <c r="L10" s="12">
        <v>-21.206358310558826</v>
      </c>
      <c r="M10" s="12">
        <v>26.568950866040208</v>
      </c>
      <c r="N10" s="12">
        <v>-1.4040675677816306</v>
      </c>
      <c r="O10" s="12">
        <v>12.367455793881099</v>
      </c>
      <c r="P10" s="12">
        <v>8.7925044405238406</v>
      </c>
      <c r="Q10" s="12">
        <v>-10.712063629619195</v>
      </c>
      <c r="R10" s="12">
        <v>-44.889064315548751</v>
      </c>
      <c r="S10" s="12">
        <v>-98.427180274217989</v>
      </c>
      <c r="T10" s="12">
        <v>-45.985979194934423</v>
      </c>
      <c r="U10" s="12">
        <v>-51.308352522503661</v>
      </c>
      <c r="V10" s="12">
        <v>960.74806534823733</v>
      </c>
      <c r="W10" s="12">
        <v>174.02423702022452</v>
      </c>
      <c r="X10" s="12">
        <v>5.6003138529654883</v>
      </c>
      <c r="Y10" s="12">
        <v>125.17381382018895</v>
      </c>
      <c r="Z10" s="12">
        <v>64.416736884902988</v>
      </c>
      <c r="AA10" s="12">
        <v>123.37526430849728</v>
      </c>
      <c r="AB10" s="12">
        <v>33.991888128044366</v>
      </c>
      <c r="AC10" s="12">
        <v>-8.6983176674848792</v>
      </c>
      <c r="AD10" s="12">
        <v>14.130905199434496</v>
      </c>
      <c r="AE10" s="12">
        <v>-14.283284784344819</v>
      </c>
      <c r="AF10" s="12">
        <v>-19.541151331047224</v>
      </c>
      <c r="AG10" s="12">
        <v>-22.236606651937898</v>
      </c>
      <c r="AH10" s="12">
        <v>64.719910011248601</v>
      </c>
      <c r="AI10" s="12">
        <v>31.861928305425803</v>
      </c>
      <c r="AJ10" s="12">
        <v>-26.972497879140612</v>
      </c>
      <c r="AK10" s="12">
        <v>37.928756775886832</v>
      </c>
      <c r="AL10" s="14">
        <v>5.4623498798843206</v>
      </c>
      <c r="AM10" s="14">
        <v>8.8162507254788238</v>
      </c>
      <c r="AN10" s="14">
        <v>-1.8007962007654754</v>
      </c>
      <c r="AO10" s="14">
        <v>-4.341134583514739</v>
      </c>
      <c r="AP10" s="14">
        <v>3.3806673395357256</v>
      </c>
      <c r="AQ10" s="14">
        <v>-5.5748296091643779</v>
      </c>
      <c r="AR10" s="14">
        <v>-19.947381743866167</v>
      </c>
      <c r="AS10" s="14">
        <v>-9.2310893743366318</v>
      </c>
      <c r="AT10" s="14">
        <v>27.294546777221917</v>
      </c>
      <c r="AU10" s="14">
        <v>6.8448673807573801</v>
      </c>
      <c r="AV10" s="14">
        <v>-24.002828814355759</v>
      </c>
      <c r="AW10" s="14">
        <v>33.638772000257731</v>
      </c>
      <c r="AX10" s="14">
        <v>-1.4129639605642175</v>
      </c>
      <c r="AY10" s="14">
        <v>8.1946892334431318</v>
      </c>
      <c r="AZ10" s="14">
        <v>16.733135953741552</v>
      </c>
      <c r="BA10" s="14">
        <v>-2.8385477751590726</v>
      </c>
      <c r="BB10" s="14">
        <v>-4.3359600731460946</v>
      </c>
      <c r="BC10" s="14">
        <v>-5.2989438484358775</v>
      </c>
      <c r="BD10" s="7"/>
      <c r="BF10">
        <v>6215940</v>
      </c>
    </row>
    <row r="11" spans="1:91" ht="18.75" customHeight="1" x14ac:dyDescent="0.25">
      <c r="A11" s="7"/>
      <c r="B11" s="12"/>
      <c r="C11" s="13" t="s">
        <v>282</v>
      </c>
      <c r="D11" s="12">
        <v>17.668539824554585</v>
      </c>
      <c r="E11" s="12">
        <v>19.830325542217796</v>
      </c>
      <c r="F11" s="12">
        <v>16.430173887909948</v>
      </c>
      <c r="G11" s="12">
        <v>7.3188628876728723</v>
      </c>
      <c r="H11" s="12">
        <v>6.6580005974655299</v>
      </c>
      <c r="I11" s="12">
        <v>13.238039339158746</v>
      </c>
      <c r="J11" s="12">
        <v>8.0656385178081713</v>
      </c>
      <c r="K11" s="12">
        <v>10.220067555816303</v>
      </c>
      <c r="L11" s="12">
        <v>7.3216570070081533</v>
      </c>
      <c r="M11" s="12">
        <v>3.4295473519064812</v>
      </c>
      <c r="N11" s="12">
        <v>7.8810058969752905</v>
      </c>
      <c r="O11" s="12">
        <v>5.3469723460026319</v>
      </c>
      <c r="P11" s="12">
        <v>14.448432858571604</v>
      </c>
      <c r="Q11" s="12">
        <v>6.5971350696258924E-2</v>
      </c>
      <c r="R11" s="12">
        <v>-44.147898221077661</v>
      </c>
      <c r="S11" s="12">
        <v>-99.099177097667578</v>
      </c>
      <c r="T11" s="12">
        <v>-99.334672252615633</v>
      </c>
      <c r="U11" s="12">
        <v>-99.674506407018129</v>
      </c>
      <c r="V11" s="12">
        <v>-96.823387939869292</v>
      </c>
      <c r="W11" s="12">
        <v>-92.575575719573976</v>
      </c>
      <c r="X11" s="12" t="e">
        <v>#REF!</v>
      </c>
      <c r="Y11" s="12" t="e">
        <v>#REF!</v>
      </c>
      <c r="Z11" s="12" t="e">
        <v>#REF!</v>
      </c>
      <c r="AA11" s="12" t="e">
        <v>#REF!</v>
      </c>
      <c r="AB11" s="12" t="s">
        <v>745</v>
      </c>
      <c r="AC11" s="12" t="s">
        <v>745</v>
      </c>
      <c r="AD11" s="12" t="s">
        <v>745</v>
      </c>
      <c r="AE11" s="12" t="s">
        <v>745</v>
      </c>
      <c r="AF11" s="12" t="s">
        <v>745</v>
      </c>
      <c r="AG11" s="12" t="s">
        <v>745</v>
      </c>
      <c r="AH11" s="12" t="s">
        <v>745</v>
      </c>
      <c r="AI11" s="12" t="s">
        <v>745</v>
      </c>
      <c r="AJ11" s="12" t="s">
        <v>745</v>
      </c>
      <c r="AK11" s="12" t="s">
        <v>745</v>
      </c>
      <c r="AL11" s="14" t="s">
        <v>745</v>
      </c>
      <c r="AM11" s="14">
        <v>88.006590895963967</v>
      </c>
      <c r="AN11" s="14">
        <v>37.78518828952884</v>
      </c>
      <c r="AO11" s="14">
        <v>44.360700112523709</v>
      </c>
      <c r="AP11" s="14">
        <v>30.763052208835351</v>
      </c>
      <c r="AQ11" s="14">
        <v>44.048024409011809</v>
      </c>
      <c r="AR11" s="14">
        <v>43.320737238122845</v>
      </c>
      <c r="AS11" s="14">
        <v>67.290374417483534</v>
      </c>
      <c r="AT11" s="14">
        <v>29.280986070300163</v>
      </c>
      <c r="AU11" s="14">
        <v>4.753585732041743</v>
      </c>
      <c r="AV11" s="14">
        <v>9.013398459291988</v>
      </c>
      <c r="AW11" s="14">
        <v>5.6227652754532231</v>
      </c>
      <c r="AX11" s="14">
        <v>-1.263006384213583</v>
      </c>
      <c r="AY11" s="14">
        <v>-1.8269948754709553</v>
      </c>
      <c r="AZ11" s="14">
        <v>16.701992590680725</v>
      </c>
      <c r="BA11" s="14">
        <v>18.535119858206926</v>
      </c>
      <c r="BB11" s="14">
        <v>9.6873209534153801</v>
      </c>
      <c r="BC11" s="14">
        <v>10.007798744011343</v>
      </c>
      <c r="BD11" s="7"/>
      <c r="BF11">
        <f>((X6-W6)/W6)*100</f>
        <v>25.785751702462022</v>
      </c>
    </row>
    <row r="12" spans="1:91" ht="18.75" customHeight="1" x14ac:dyDescent="0.25">
      <c r="A12" s="7"/>
      <c r="B12" s="9" t="s">
        <v>111</v>
      </c>
      <c r="C12" s="9"/>
      <c r="D12" s="9">
        <v>41602</v>
      </c>
      <c r="E12" s="9">
        <v>41710</v>
      </c>
      <c r="F12" s="9">
        <v>42050</v>
      </c>
      <c r="G12" s="9">
        <v>42688</v>
      </c>
      <c r="H12" s="9">
        <v>42736</v>
      </c>
      <c r="I12" s="9">
        <v>42822</v>
      </c>
      <c r="J12" s="9">
        <v>42929</v>
      </c>
      <c r="K12" s="9">
        <v>43099</v>
      </c>
      <c r="L12" s="9">
        <v>43660</v>
      </c>
      <c r="M12" s="9">
        <v>43806</v>
      </c>
      <c r="N12" s="9">
        <v>44345</v>
      </c>
      <c r="O12" s="9">
        <v>45565</v>
      </c>
      <c r="P12" s="9">
        <v>52016</v>
      </c>
      <c r="Q12" s="9">
        <v>52263</v>
      </c>
      <c r="R12" s="9">
        <v>52319</v>
      </c>
      <c r="S12" s="9">
        <v>52319</v>
      </c>
      <c r="T12" s="9">
        <v>52319</v>
      </c>
      <c r="U12" s="9">
        <v>52287</v>
      </c>
      <c r="V12" s="9">
        <v>52236</v>
      </c>
      <c r="W12" s="9">
        <v>52361</v>
      </c>
      <c r="X12" s="9">
        <v>52311</v>
      </c>
      <c r="Y12" s="9">
        <v>52867</v>
      </c>
      <c r="Z12" s="9">
        <v>52968</v>
      </c>
      <c r="AA12" s="9">
        <v>51827</v>
      </c>
      <c r="AB12" s="9">
        <v>52690</v>
      </c>
      <c r="AC12" s="9">
        <v>52716</v>
      </c>
      <c r="AD12" s="9">
        <v>53164</v>
      </c>
      <c r="AE12" s="9">
        <v>53872</v>
      </c>
      <c r="AF12" s="9">
        <v>53746</v>
      </c>
      <c r="AG12" s="9">
        <v>53934</v>
      </c>
      <c r="AH12" s="9">
        <v>54302</v>
      </c>
      <c r="AI12" s="9">
        <v>54908</v>
      </c>
      <c r="AJ12" s="9">
        <v>55666</v>
      </c>
      <c r="AK12" s="9">
        <v>56034</v>
      </c>
      <c r="AL12" s="10">
        <v>56463</v>
      </c>
      <c r="AM12" s="10">
        <v>57091</v>
      </c>
      <c r="AN12" s="10">
        <v>57452</v>
      </c>
      <c r="AO12" s="10">
        <v>57608</v>
      </c>
      <c r="AP12" s="10">
        <v>58044</v>
      </c>
      <c r="AQ12" s="10">
        <v>58319</v>
      </c>
      <c r="AR12" s="10">
        <v>58717</v>
      </c>
      <c r="AS12" s="10">
        <v>58893</v>
      </c>
      <c r="AT12" s="10">
        <v>58501</v>
      </c>
      <c r="AU12" s="10">
        <v>59637</v>
      </c>
      <c r="AV12" s="10">
        <v>59898</v>
      </c>
      <c r="AW12" s="10">
        <v>60434</v>
      </c>
      <c r="AX12" s="10">
        <v>60434</v>
      </c>
      <c r="AY12" s="10">
        <v>60641</v>
      </c>
      <c r="AZ12" s="10">
        <v>60936</v>
      </c>
      <c r="BA12" s="10">
        <v>61070</v>
      </c>
      <c r="BB12" s="10">
        <v>61372</v>
      </c>
      <c r="BC12" s="10">
        <v>61458</v>
      </c>
      <c r="BD12" s="7"/>
    </row>
    <row r="13" spans="1:91" ht="18.75" customHeight="1" x14ac:dyDescent="0.25">
      <c r="A13" s="7"/>
      <c r="B13" s="12"/>
      <c r="C13" s="13" t="s">
        <v>112</v>
      </c>
      <c r="D13" s="12">
        <v>40943</v>
      </c>
      <c r="E13" s="12">
        <v>40807</v>
      </c>
      <c r="F13" s="12">
        <v>41137</v>
      </c>
      <c r="G13" s="12">
        <v>41835</v>
      </c>
      <c r="H13" s="12">
        <v>41513</v>
      </c>
      <c r="I13" s="12">
        <v>41503</v>
      </c>
      <c r="J13" s="12">
        <v>41534</v>
      </c>
      <c r="K13" s="12">
        <v>41780</v>
      </c>
      <c r="L13" s="12">
        <v>42355</v>
      </c>
      <c r="M13" s="12">
        <v>42501</v>
      </c>
      <c r="N13" s="12">
        <v>42960</v>
      </c>
      <c r="O13" s="12">
        <v>43660</v>
      </c>
      <c r="P13" s="12">
        <v>50679</v>
      </c>
      <c r="Q13" s="12">
        <v>50926</v>
      </c>
      <c r="R13" s="12">
        <v>51001</v>
      </c>
      <c r="S13" s="12">
        <v>7690</v>
      </c>
      <c r="T13" s="12">
        <v>2978</v>
      </c>
      <c r="U13" s="12">
        <v>3078</v>
      </c>
      <c r="V13" s="12">
        <v>9821</v>
      </c>
      <c r="W13" s="12">
        <v>19263</v>
      </c>
      <c r="X13" s="12">
        <v>25328</v>
      </c>
      <c r="Y13" s="12">
        <v>32600</v>
      </c>
      <c r="Z13" s="12">
        <v>37378</v>
      </c>
      <c r="AA13" s="12">
        <v>42194</v>
      </c>
      <c r="AB13" s="12">
        <v>43984</v>
      </c>
      <c r="AC13" s="12">
        <v>45303</v>
      </c>
      <c r="AD13" s="12">
        <v>46179</v>
      </c>
      <c r="AE13" s="12">
        <v>48265</v>
      </c>
      <c r="AF13" s="12">
        <v>48066</v>
      </c>
      <c r="AG13" s="12">
        <v>48396</v>
      </c>
      <c r="AH13" s="12">
        <v>48752</v>
      </c>
      <c r="AI13" s="12">
        <v>50402</v>
      </c>
      <c r="AJ13" s="12">
        <v>51084</v>
      </c>
      <c r="AK13" s="12">
        <v>51740</v>
      </c>
      <c r="AL13" s="15">
        <v>52194</v>
      </c>
      <c r="AM13" s="15">
        <v>53160</v>
      </c>
      <c r="AN13" s="15">
        <v>54114</v>
      </c>
      <c r="AO13" s="15">
        <v>54172</v>
      </c>
      <c r="AP13" s="15">
        <v>54661</v>
      </c>
      <c r="AQ13" s="15">
        <v>54846</v>
      </c>
      <c r="AR13" s="15">
        <v>57595</v>
      </c>
      <c r="AS13" s="15">
        <v>57731</v>
      </c>
      <c r="AT13" s="15">
        <v>58100</v>
      </c>
      <c r="AU13" s="15">
        <v>58233</v>
      </c>
      <c r="AV13" s="15">
        <v>58776</v>
      </c>
      <c r="AW13" s="15">
        <v>59538</v>
      </c>
      <c r="AX13" s="15">
        <v>59538</v>
      </c>
      <c r="AY13" s="16">
        <v>59745</v>
      </c>
      <c r="AZ13" s="16">
        <v>60040</v>
      </c>
      <c r="BA13" s="16">
        <v>60174</v>
      </c>
      <c r="BB13" s="16">
        <v>60476</v>
      </c>
      <c r="BC13" s="16">
        <v>60562</v>
      </c>
      <c r="BD13" s="7"/>
    </row>
    <row r="14" spans="1:91" ht="18.75" customHeight="1" x14ac:dyDescent="0.25">
      <c r="A14" s="7"/>
      <c r="B14" s="9" t="s">
        <v>188</v>
      </c>
      <c r="C14" s="9"/>
      <c r="D14" s="9">
        <v>74.2</v>
      </c>
      <c r="E14" s="9">
        <v>81</v>
      </c>
      <c r="F14" s="9">
        <v>68.5</v>
      </c>
      <c r="G14" s="9">
        <v>63.5</v>
      </c>
      <c r="H14" s="9">
        <v>49.9</v>
      </c>
      <c r="I14" s="9">
        <v>43.7</v>
      </c>
      <c r="J14" s="9">
        <v>57.7</v>
      </c>
      <c r="K14" s="9">
        <v>63.5</v>
      </c>
      <c r="L14" s="9">
        <v>51</v>
      </c>
      <c r="M14" s="9">
        <v>62.3</v>
      </c>
      <c r="N14" s="9">
        <v>62.8</v>
      </c>
      <c r="O14" s="9">
        <v>66.7</v>
      </c>
      <c r="P14" s="9">
        <v>72.736012006417894</v>
      </c>
      <c r="Q14" s="9">
        <v>69.086698367008452</v>
      </c>
      <c r="R14" s="9">
        <v>35.565539516913738</v>
      </c>
      <c r="S14" s="9">
        <v>3.8</v>
      </c>
      <c r="T14" s="9">
        <v>5.2</v>
      </c>
      <c r="U14" s="9">
        <v>2.5</v>
      </c>
      <c r="V14" s="9">
        <v>8.1</v>
      </c>
      <c r="W14" s="9">
        <v>12</v>
      </c>
      <c r="X14" s="9">
        <v>9.9</v>
      </c>
      <c r="Y14" s="9">
        <v>16.8</v>
      </c>
      <c r="Z14" s="9">
        <v>24.9</v>
      </c>
      <c r="AA14" s="9">
        <v>47.7</v>
      </c>
      <c r="AB14" s="9">
        <v>61.3</v>
      </c>
      <c r="AC14" s="9">
        <v>60.1</v>
      </c>
      <c r="AD14" s="9">
        <v>60.8</v>
      </c>
      <c r="AE14" s="9">
        <v>51.5</v>
      </c>
      <c r="AF14" s="9">
        <v>40.299999999999997</v>
      </c>
      <c r="AG14" s="9">
        <v>32.1</v>
      </c>
      <c r="AH14" s="9">
        <v>50.9</v>
      </c>
      <c r="AI14" s="9">
        <v>64.900000000000006</v>
      </c>
      <c r="AJ14" s="9">
        <v>48.3</v>
      </c>
      <c r="AK14" s="9">
        <v>63.7</v>
      </c>
      <c r="AL14" s="28">
        <v>68.8</v>
      </c>
      <c r="AM14" s="28">
        <v>71.099999999999994</v>
      </c>
      <c r="AN14" s="28">
        <v>68.599999999999994</v>
      </c>
      <c r="AO14" s="28">
        <v>72.599999999999994</v>
      </c>
      <c r="AP14" s="28">
        <v>67.2</v>
      </c>
      <c r="AQ14" s="28">
        <v>65.3</v>
      </c>
      <c r="AR14" s="28">
        <v>48.2</v>
      </c>
      <c r="AS14" s="28">
        <v>45.1</v>
      </c>
      <c r="AT14" s="28">
        <v>55.2</v>
      </c>
      <c r="AU14" s="28">
        <v>58.8</v>
      </c>
      <c r="AV14" s="28">
        <v>45.8</v>
      </c>
      <c r="AW14" s="28">
        <v>58.4</v>
      </c>
      <c r="AX14" s="28">
        <v>59.5</v>
      </c>
      <c r="AY14" s="10">
        <v>62.1</v>
      </c>
      <c r="AZ14" s="10">
        <v>72.2</v>
      </c>
      <c r="BA14" s="10">
        <v>77.400000000000006</v>
      </c>
      <c r="BB14" s="10">
        <v>66.599999999999994</v>
      </c>
      <c r="BC14" s="10">
        <v>65.099999999999994</v>
      </c>
      <c r="BD14" s="7"/>
      <c r="BE14">
        <f>((T13/S13)-1)*100</f>
        <v>-61.274382314694407</v>
      </c>
      <c r="BQ14">
        <f>D13/D12*100</f>
        <v>98.415941541272062</v>
      </c>
      <c r="BR14">
        <f>F13/F12*100</f>
        <v>97.828775267538646</v>
      </c>
    </row>
    <row r="15" spans="1:91" ht="21" customHeight="1" x14ac:dyDescent="0.2">
      <c r="A15" s="7"/>
      <c r="B15" s="69" t="s">
        <v>297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  <c r="AL15" s="69"/>
      <c r="AM15" s="69"/>
      <c r="AN15" s="69"/>
      <c r="AO15" s="69"/>
      <c r="AP15" s="69"/>
      <c r="AQ15" s="69"/>
      <c r="AR15" s="69"/>
      <c r="AS15" s="69"/>
      <c r="AT15" s="69"/>
      <c r="AU15" s="69"/>
      <c r="AV15" s="69"/>
      <c r="AW15" s="69"/>
      <c r="AX15" s="69"/>
      <c r="AY15" s="69"/>
      <c r="AZ15" s="69"/>
      <c r="BA15" s="69"/>
      <c r="BB15" s="69"/>
      <c r="BC15" s="69"/>
      <c r="BD15" s="7"/>
    </row>
    <row r="16" spans="1:91" ht="18.75" customHeight="1" x14ac:dyDescent="0.25">
      <c r="A16" s="7"/>
      <c r="B16" s="21"/>
      <c r="C16" s="21"/>
      <c r="D16" s="21" t="s">
        <v>0</v>
      </c>
      <c r="E16" s="21" t="s">
        <v>1</v>
      </c>
      <c r="F16" s="21" t="s">
        <v>2</v>
      </c>
      <c r="G16" s="21" t="s">
        <v>3</v>
      </c>
      <c r="H16" s="21" t="s">
        <v>4</v>
      </c>
      <c r="I16" s="21" t="s">
        <v>5</v>
      </c>
      <c r="J16" s="21" t="s">
        <v>34</v>
      </c>
      <c r="K16" s="21" t="s">
        <v>7</v>
      </c>
      <c r="L16" s="21" t="s">
        <v>8</v>
      </c>
      <c r="M16" s="21" t="s">
        <v>9</v>
      </c>
      <c r="N16" s="21" t="s">
        <v>10</v>
      </c>
      <c r="O16" s="21" t="s">
        <v>11</v>
      </c>
      <c r="P16" s="21" t="s">
        <v>0</v>
      </c>
      <c r="Q16" s="21" t="s">
        <v>1</v>
      </c>
      <c r="R16" s="21" t="s">
        <v>2</v>
      </c>
      <c r="S16" s="21" t="s">
        <v>3</v>
      </c>
      <c r="T16" s="21" t="s">
        <v>4</v>
      </c>
      <c r="U16" s="21" t="s">
        <v>5</v>
      </c>
      <c r="V16" s="21" t="s">
        <v>6</v>
      </c>
      <c r="W16" s="21" t="s">
        <v>7</v>
      </c>
      <c r="X16" s="21" t="s">
        <v>8</v>
      </c>
      <c r="Y16" s="21" t="s">
        <v>9</v>
      </c>
      <c r="Z16" s="21" t="s">
        <v>10</v>
      </c>
      <c r="AA16" s="21" t="s">
        <v>11</v>
      </c>
      <c r="AB16" s="21" t="s">
        <v>0</v>
      </c>
      <c r="AC16" s="21" t="s">
        <v>1</v>
      </c>
      <c r="AD16" s="21" t="s">
        <v>2</v>
      </c>
      <c r="AE16" s="21" t="s">
        <v>3</v>
      </c>
      <c r="AF16" s="21" t="s">
        <v>4</v>
      </c>
      <c r="AG16" s="21" t="s">
        <v>32</v>
      </c>
      <c r="AH16" s="21" t="s">
        <v>6</v>
      </c>
      <c r="AI16" s="21" t="s">
        <v>7</v>
      </c>
      <c r="AJ16" s="21" t="s">
        <v>8</v>
      </c>
      <c r="AK16" s="21" t="s">
        <v>9</v>
      </c>
      <c r="AL16" s="22">
        <v>44501</v>
      </c>
      <c r="AM16" s="23" t="s">
        <v>11</v>
      </c>
      <c r="AN16" s="22">
        <v>44562</v>
      </c>
      <c r="AO16" s="23" t="s">
        <v>1</v>
      </c>
      <c r="AP16" s="23" t="s">
        <v>2</v>
      </c>
      <c r="AQ16" s="23" t="s">
        <v>3</v>
      </c>
      <c r="AR16" s="23" t="s">
        <v>4</v>
      </c>
      <c r="AS16" s="23" t="s">
        <v>5</v>
      </c>
      <c r="AT16" s="23" t="s">
        <v>6</v>
      </c>
      <c r="AU16" s="23" t="s">
        <v>7</v>
      </c>
      <c r="AV16" s="23" t="s">
        <v>8</v>
      </c>
      <c r="AW16" s="23" t="s">
        <v>9</v>
      </c>
      <c r="AX16" s="23" t="s">
        <v>10</v>
      </c>
      <c r="AY16" s="23" t="s">
        <v>11</v>
      </c>
      <c r="AZ16" s="23" t="s">
        <v>0</v>
      </c>
      <c r="BA16" s="23" t="s">
        <v>1</v>
      </c>
      <c r="BB16" s="23" t="s">
        <v>2</v>
      </c>
      <c r="BC16" s="23" t="s">
        <v>3</v>
      </c>
      <c r="BD16" s="7"/>
    </row>
    <row r="17" spans="1:125" ht="18.75" customHeight="1" x14ac:dyDescent="0.25">
      <c r="A17" s="7"/>
      <c r="B17" s="9" t="s">
        <v>113</v>
      </c>
      <c r="C17" s="9"/>
      <c r="D17" s="9">
        <v>100.3080354049906</v>
      </c>
      <c r="E17" s="9">
        <v>100.5889379845798</v>
      </c>
      <c r="F17" s="9">
        <v>100.36914265771628</v>
      </c>
      <c r="G17" s="9">
        <v>98.675962135639367</v>
      </c>
      <c r="H17" s="9">
        <v>98.333590380322832</v>
      </c>
      <c r="I17" s="9">
        <v>98.527003581220356</v>
      </c>
      <c r="J17" s="9">
        <v>99.063681315133991</v>
      </c>
      <c r="K17" s="9">
        <v>100.42653983467346</v>
      </c>
      <c r="L17" s="9">
        <v>99.746804574647825</v>
      </c>
      <c r="M17" s="9">
        <v>99.296979863463861</v>
      </c>
      <c r="N17" s="9">
        <v>99.372603580483627</v>
      </c>
      <c r="O17" s="9">
        <v>99.112278592910101</v>
      </c>
      <c r="P17" s="9">
        <v>100.25</v>
      </c>
      <c r="Q17" s="9">
        <v>100.25305581995573</v>
      </c>
      <c r="R17" s="9">
        <v>99.13</v>
      </c>
      <c r="S17" s="9">
        <v>95.928851542873616</v>
      </c>
      <c r="T17" s="9">
        <v>95.98</v>
      </c>
      <c r="U17" s="9">
        <v>95.58</v>
      </c>
      <c r="V17" s="9">
        <v>98.27</v>
      </c>
      <c r="W17" s="9">
        <v>98.8</v>
      </c>
      <c r="X17" s="9">
        <v>98.88</v>
      </c>
      <c r="Y17" s="9">
        <v>98.89643815543414</v>
      </c>
      <c r="Z17" s="9">
        <v>99.02</v>
      </c>
      <c r="AA17" s="9">
        <v>99.053803617897771</v>
      </c>
      <c r="AB17" s="9">
        <v>99.3</v>
      </c>
      <c r="AC17" s="9">
        <v>99.25</v>
      </c>
      <c r="AD17" s="9">
        <v>99.05</v>
      </c>
      <c r="AE17" s="9">
        <v>99.138737098928999</v>
      </c>
      <c r="AF17" s="9">
        <v>98.61</v>
      </c>
      <c r="AG17" s="9">
        <v>96.47</v>
      </c>
      <c r="AH17" s="9">
        <v>99.17</v>
      </c>
      <c r="AI17" s="9">
        <v>99.25</v>
      </c>
      <c r="AJ17" s="9">
        <v>98.95</v>
      </c>
      <c r="AK17" s="9">
        <v>99.04</v>
      </c>
      <c r="AL17" s="29">
        <v>99.15</v>
      </c>
      <c r="AM17" s="29">
        <v>99.08</v>
      </c>
      <c r="AN17" s="29">
        <v>99.474050677965849</v>
      </c>
      <c r="AO17" s="29">
        <v>99.810756115237481</v>
      </c>
      <c r="AP17" s="29">
        <v>100.09806614298641</v>
      </c>
      <c r="AQ17" s="29">
        <v>100.36361932496609</v>
      </c>
      <c r="AR17" s="29">
        <v>101.03104983611776</v>
      </c>
      <c r="AS17" s="29">
        <v>101.48245489146068</v>
      </c>
      <c r="AT17" s="29">
        <v>101.63297130984708</v>
      </c>
      <c r="AU17" s="29">
        <v>101.86028655854543</v>
      </c>
      <c r="AV17" s="29">
        <v>102.02081733161938</v>
      </c>
      <c r="AW17" s="29">
        <v>101.946419084986</v>
      </c>
      <c r="AX17" s="29">
        <v>101.96551919088198</v>
      </c>
      <c r="AY17" s="29">
        <v>100.49003711803641</v>
      </c>
      <c r="AZ17" s="29">
        <v>101.45083290683624</v>
      </c>
      <c r="BA17" s="29">
        <v>101.6780132053055</v>
      </c>
      <c r="BB17" s="29">
        <v>102.07</v>
      </c>
      <c r="BC17" s="29">
        <v>102.28151796320527</v>
      </c>
      <c r="BD17" s="7"/>
    </row>
    <row r="18" spans="1:125" ht="18.75" customHeight="1" x14ac:dyDescent="0.25">
      <c r="A18" s="7"/>
      <c r="B18" s="12"/>
      <c r="C18" s="13" t="s">
        <v>179</v>
      </c>
      <c r="D18" s="12">
        <v>100.47418308036032</v>
      </c>
      <c r="E18" s="12">
        <v>100.3974744910297</v>
      </c>
      <c r="F18" s="12">
        <v>100.37393225569002</v>
      </c>
      <c r="G18" s="12">
        <v>98.066565235418906</v>
      </c>
      <c r="H18" s="12">
        <v>98.011434234124636</v>
      </c>
      <c r="I18" s="12">
        <v>98.52328291738462</v>
      </c>
      <c r="J18" s="12">
        <v>98.652167326173924</v>
      </c>
      <c r="K18" s="12">
        <v>99.989853144170169</v>
      </c>
      <c r="L18" s="12">
        <v>99.705214863001885</v>
      </c>
      <c r="M18" s="12">
        <v>99.112207138623347</v>
      </c>
      <c r="N18" s="12">
        <v>99.165278847861828</v>
      </c>
      <c r="O18" s="12">
        <v>99.075322210971379</v>
      </c>
      <c r="P18" s="12">
        <v>100.23</v>
      </c>
      <c r="Q18" s="12">
        <v>100.08154399619121</v>
      </c>
      <c r="R18" s="12">
        <v>99.01</v>
      </c>
      <c r="S18" s="12">
        <v>95.621445839373834</v>
      </c>
      <c r="T18" s="12">
        <v>95.59</v>
      </c>
      <c r="U18" s="12">
        <v>95.36</v>
      </c>
      <c r="V18" s="12">
        <v>98.21</v>
      </c>
      <c r="W18" s="12">
        <v>98.73</v>
      </c>
      <c r="X18" s="12">
        <v>98.8</v>
      </c>
      <c r="Y18" s="12">
        <v>98.821496350642292</v>
      </c>
      <c r="Z18" s="12">
        <v>99.05</v>
      </c>
      <c r="AA18" s="12">
        <v>99.100443819210284</v>
      </c>
      <c r="AB18" s="12">
        <v>99.48</v>
      </c>
      <c r="AC18" s="12">
        <v>99.46</v>
      </c>
      <c r="AD18" s="12">
        <v>99.11</v>
      </c>
      <c r="AE18" s="12">
        <v>98.975942465727556</v>
      </c>
      <c r="AF18" s="12">
        <v>98.4</v>
      </c>
      <c r="AG18" s="12">
        <v>96.2</v>
      </c>
      <c r="AH18" s="12">
        <v>99.074401072006125</v>
      </c>
      <c r="AI18" s="12">
        <v>99.2</v>
      </c>
      <c r="AJ18" s="12">
        <v>98.87</v>
      </c>
      <c r="AK18" s="12">
        <v>98.89</v>
      </c>
      <c r="AL18" s="18">
        <v>99.05</v>
      </c>
      <c r="AM18" s="18">
        <v>99.02</v>
      </c>
      <c r="AN18" s="18">
        <v>99.46</v>
      </c>
      <c r="AO18" s="18">
        <v>99.8</v>
      </c>
      <c r="AP18" s="18">
        <v>99.81</v>
      </c>
      <c r="AQ18" s="18">
        <v>100.24394115803601</v>
      </c>
      <c r="AR18" s="18">
        <v>100.76</v>
      </c>
      <c r="AS18" s="18">
        <v>101.64</v>
      </c>
      <c r="AT18" s="18">
        <v>101.22914876428393</v>
      </c>
      <c r="AU18" s="18">
        <v>101.52612006031929</v>
      </c>
      <c r="AV18" s="18">
        <v>101.36413672988212</v>
      </c>
      <c r="AW18" s="18">
        <v>101.48876001514653</v>
      </c>
      <c r="AX18" s="18">
        <v>101.80140669214428</v>
      </c>
      <c r="AY18" s="18">
        <v>100.49</v>
      </c>
      <c r="AZ18" s="18">
        <v>101.45</v>
      </c>
      <c r="BA18" s="18">
        <v>101.68</v>
      </c>
      <c r="BB18" s="18">
        <v>102.04886021100479</v>
      </c>
      <c r="BC18" s="18">
        <v>102.33682961497399</v>
      </c>
      <c r="BD18" s="7"/>
    </row>
    <row r="19" spans="1:125" ht="18.75" customHeight="1" x14ac:dyDescent="0.25">
      <c r="A19" s="7"/>
      <c r="B19" s="12"/>
      <c r="C19" s="13" t="s">
        <v>175</v>
      </c>
      <c r="D19" s="12">
        <v>98.503059431957709</v>
      </c>
      <c r="E19" s="12">
        <v>102.66893702640583</v>
      </c>
      <c r="F19" s="12">
        <v>100.3171099750803</v>
      </c>
      <c r="G19" s="12">
        <v>105.29625796879199</v>
      </c>
      <c r="H19" s="12">
        <v>101.83339320427662</v>
      </c>
      <c r="I19" s="12">
        <v>98.567423700323559</v>
      </c>
      <c r="J19" s="12">
        <v>103.53423957594987</v>
      </c>
      <c r="K19" s="12">
        <v>105.17056639024783</v>
      </c>
      <c r="L19" s="12">
        <v>100.19862209228168</v>
      </c>
      <c r="M19" s="12">
        <v>101.30429250305733</v>
      </c>
      <c r="N19" s="12">
        <v>101.62491412388941</v>
      </c>
      <c r="O19" s="12">
        <v>99.513761077098138</v>
      </c>
      <c r="P19" s="12">
        <v>100.8</v>
      </c>
      <c r="Q19" s="12">
        <v>104.26098135174566</v>
      </c>
      <c r="R19" s="12">
        <v>101.93</v>
      </c>
      <c r="S19" s="12">
        <v>103.11237475796284</v>
      </c>
      <c r="T19" s="12">
        <v>105.19</v>
      </c>
      <c r="U19" s="12">
        <v>100.75</v>
      </c>
      <c r="V19" s="12">
        <v>99.81</v>
      </c>
      <c r="W19" s="12">
        <v>100.45</v>
      </c>
      <c r="X19" s="12">
        <v>100.66</v>
      </c>
      <c r="Y19" s="12">
        <v>100.64769451916997</v>
      </c>
      <c r="Z19" s="12">
        <v>98.24</v>
      </c>
      <c r="AA19" s="12">
        <v>97.963905268352619</v>
      </c>
      <c r="AB19" s="12">
        <v>95.15</v>
      </c>
      <c r="AC19" s="12">
        <v>94.41</v>
      </c>
      <c r="AD19" s="12">
        <v>97.7</v>
      </c>
      <c r="AE19" s="12">
        <v>102.94295742919775</v>
      </c>
      <c r="AF19" s="12">
        <v>103.51</v>
      </c>
      <c r="AG19" s="12">
        <v>102.91</v>
      </c>
      <c r="AH19" s="12">
        <v>101.43</v>
      </c>
      <c r="AI19" s="12">
        <v>100.49</v>
      </c>
      <c r="AJ19" s="12">
        <v>100.91</v>
      </c>
      <c r="AK19" s="12">
        <v>102.36</v>
      </c>
      <c r="AL19" s="18">
        <v>101.51</v>
      </c>
      <c r="AM19" s="18">
        <v>100.38</v>
      </c>
      <c r="AN19" s="18">
        <v>99.71</v>
      </c>
      <c r="AO19" s="18">
        <v>100.16</v>
      </c>
      <c r="AP19" s="18">
        <v>101.28</v>
      </c>
      <c r="AQ19" s="18">
        <v>103.16028471111051</v>
      </c>
      <c r="AR19" s="18">
        <v>107.32948026351279</v>
      </c>
      <c r="AS19" s="18">
        <v>111.02338727215187</v>
      </c>
      <c r="AT19" s="18">
        <v>111.0695842217193</v>
      </c>
      <c r="AU19" s="18">
        <v>108.07408916789376</v>
      </c>
      <c r="AV19" s="18">
        <v>113.02282581336131</v>
      </c>
      <c r="AW19" s="18">
        <v>112.64109558369515</v>
      </c>
      <c r="AX19" s="18">
        <v>105.80053568910044</v>
      </c>
      <c r="AY19" s="18">
        <v>99.74</v>
      </c>
      <c r="AZ19" s="18">
        <v>101.38</v>
      </c>
      <c r="BA19" s="18">
        <v>101.19</v>
      </c>
      <c r="BB19" s="18">
        <v>102.48257244329992</v>
      </c>
      <c r="BC19" s="18">
        <v>101.10511376860653</v>
      </c>
      <c r="BD19" s="7"/>
    </row>
    <row r="20" spans="1:125" ht="18.75" customHeight="1" x14ac:dyDescent="0.25">
      <c r="A20" s="7"/>
      <c r="B20" s="12"/>
      <c r="C20" s="13" t="s">
        <v>180</v>
      </c>
      <c r="D20" s="12">
        <v>102.80452745582895</v>
      </c>
      <c r="E20" s="12">
        <v>103.44938094155043</v>
      </c>
      <c r="F20" s="12">
        <v>102.3719218899398</v>
      </c>
      <c r="G20" s="12">
        <v>99.94620344614988</v>
      </c>
      <c r="H20" s="12">
        <v>98.973258776173836</v>
      </c>
      <c r="I20" s="12">
        <v>97.603810446093433</v>
      </c>
      <c r="J20" s="12">
        <v>99.254342103384147</v>
      </c>
      <c r="K20" s="12">
        <v>103.77943096787921</v>
      </c>
      <c r="L20" s="12">
        <v>101.0376350828474</v>
      </c>
      <c r="M20" s="12">
        <v>99.117960545886802</v>
      </c>
      <c r="N20" s="12">
        <v>99.461914572451192</v>
      </c>
      <c r="O20" s="12">
        <v>98.808573804297211</v>
      </c>
      <c r="P20" s="12">
        <v>102.47</v>
      </c>
      <c r="Q20" s="12">
        <v>102.56569068815743</v>
      </c>
      <c r="R20" s="12">
        <v>101.618955</v>
      </c>
      <c r="S20" s="12">
        <v>102.4835359313046</v>
      </c>
      <c r="T20" s="12">
        <v>103.55</v>
      </c>
      <c r="U20" s="12">
        <v>101.66</v>
      </c>
      <c r="V20" s="12">
        <v>101.22</v>
      </c>
      <c r="W20" s="12">
        <v>102.39</v>
      </c>
      <c r="X20" s="12">
        <v>103.09</v>
      </c>
      <c r="Y20" s="12">
        <v>103.076285795557</v>
      </c>
      <c r="Z20" s="12">
        <v>102.78</v>
      </c>
      <c r="AA20" s="12">
        <v>102.79573917929575</v>
      </c>
      <c r="AB20" s="12">
        <v>103.22</v>
      </c>
      <c r="AC20" s="12">
        <v>103.9</v>
      </c>
      <c r="AD20" s="12">
        <v>103.38</v>
      </c>
      <c r="AE20" s="12">
        <v>103.77284770697182</v>
      </c>
      <c r="AF20" s="12">
        <v>103.75</v>
      </c>
      <c r="AG20" s="12">
        <v>104.08</v>
      </c>
      <c r="AH20" s="12">
        <v>104.01</v>
      </c>
      <c r="AI20" s="12">
        <v>104.94</v>
      </c>
      <c r="AJ20" s="12">
        <v>104.82</v>
      </c>
      <c r="AK20" s="12">
        <v>105.43</v>
      </c>
      <c r="AL20" s="18">
        <v>105.42</v>
      </c>
      <c r="AM20" s="18">
        <v>105.13</v>
      </c>
      <c r="AN20" s="18">
        <v>105.22</v>
      </c>
      <c r="AO20" s="18">
        <v>105.63</v>
      </c>
      <c r="AP20" s="18">
        <v>106.34</v>
      </c>
      <c r="AQ20" s="18">
        <v>107.57141911746757</v>
      </c>
      <c r="AR20" s="18">
        <v>108.64814478500331</v>
      </c>
      <c r="AS20" s="18">
        <v>109.49431485666204</v>
      </c>
      <c r="AT20" s="18">
        <v>110.232036484421</v>
      </c>
      <c r="AU20" s="18">
        <v>113.2610991887244</v>
      </c>
      <c r="AV20" s="18">
        <v>114.22638102909414</v>
      </c>
      <c r="AW20" s="18">
        <v>111.68702468017899</v>
      </c>
      <c r="AX20" s="18">
        <v>111.43802845681842</v>
      </c>
      <c r="AY20" s="18">
        <v>100.26</v>
      </c>
      <c r="AZ20" s="18">
        <v>101.66</v>
      </c>
      <c r="BA20" s="18">
        <v>101.99</v>
      </c>
      <c r="BB20" s="18">
        <v>103.0558804937836</v>
      </c>
      <c r="BC20" s="18">
        <v>102.66124327445891</v>
      </c>
      <c r="BD20" s="7"/>
    </row>
    <row r="21" spans="1:125" ht="18.75" customHeight="1" x14ac:dyDescent="0.25">
      <c r="A21" s="7"/>
      <c r="B21" s="12"/>
      <c r="C21" s="13" t="s">
        <v>178</v>
      </c>
      <c r="D21" s="12">
        <v>104.59734502967714</v>
      </c>
      <c r="E21" s="12">
        <v>103.77466374237774</v>
      </c>
      <c r="F21" s="12">
        <v>103.22835111165401</v>
      </c>
      <c r="G21" s="12">
        <v>97.716343380700252</v>
      </c>
      <c r="H21" s="12">
        <v>97.781177552318454</v>
      </c>
      <c r="I21" s="12">
        <v>97.202184125267692</v>
      </c>
      <c r="J21" s="12">
        <v>97.470514963323552</v>
      </c>
      <c r="K21" s="12">
        <v>103.1996168162955</v>
      </c>
      <c r="L21" s="12">
        <v>101.38732900729958</v>
      </c>
      <c r="M21" s="12">
        <v>98.20671481923516</v>
      </c>
      <c r="N21" s="12">
        <v>98.560393606463819</v>
      </c>
      <c r="O21" s="12">
        <v>98.514657371926802</v>
      </c>
      <c r="P21" s="12">
        <v>102.86</v>
      </c>
      <c r="Q21" s="12">
        <v>102.17619569512593</v>
      </c>
      <c r="R21" s="12">
        <v>101.55</v>
      </c>
      <c r="S21" s="12">
        <v>102.33905948271212</v>
      </c>
      <c r="T21" s="12">
        <v>103.17</v>
      </c>
      <c r="U21" s="12">
        <v>101.87</v>
      </c>
      <c r="V21" s="12">
        <v>101.54</v>
      </c>
      <c r="W21" s="12">
        <v>102.84</v>
      </c>
      <c r="X21" s="12">
        <v>103.65</v>
      </c>
      <c r="Y21" s="12">
        <v>103.63425745350885</v>
      </c>
      <c r="Z21" s="12">
        <v>103.83</v>
      </c>
      <c r="AA21" s="12">
        <v>103.90585861538624</v>
      </c>
      <c r="AB21" s="12">
        <v>105.07</v>
      </c>
      <c r="AC21" s="12">
        <v>106.09</v>
      </c>
      <c r="AD21" s="12">
        <v>104.69</v>
      </c>
      <c r="AE21" s="12">
        <v>103.9635159592669</v>
      </c>
      <c r="AF21" s="12">
        <v>103.8</v>
      </c>
      <c r="AG21" s="12">
        <v>104.34</v>
      </c>
      <c r="AH21" s="12">
        <v>104.6</v>
      </c>
      <c r="AI21" s="12">
        <v>105.97</v>
      </c>
      <c r="AJ21" s="12">
        <v>105.72</v>
      </c>
      <c r="AK21" s="12">
        <v>106.13</v>
      </c>
      <c r="AL21" s="18">
        <v>106.32</v>
      </c>
      <c r="AM21" s="18">
        <v>106.22</v>
      </c>
      <c r="AN21" s="18">
        <v>106.49</v>
      </c>
      <c r="AO21" s="18">
        <v>106.89</v>
      </c>
      <c r="AP21" s="18">
        <v>107.5</v>
      </c>
      <c r="AQ21" s="18">
        <v>108.58488235522789</v>
      </c>
      <c r="AR21" s="18">
        <v>108.95110948577134</v>
      </c>
      <c r="AS21" s="18">
        <v>107.15992115733299</v>
      </c>
      <c r="AT21" s="18">
        <v>110.03960892193352</v>
      </c>
      <c r="AU21" s="18">
        <v>111.81935610045819</v>
      </c>
      <c r="AV21" s="18">
        <v>110.26973027072981</v>
      </c>
      <c r="AW21" s="18">
        <v>111.46782578532449</v>
      </c>
      <c r="AX21" s="18">
        <v>112.73324894817048</v>
      </c>
      <c r="AY21" s="18">
        <v>100.73</v>
      </c>
      <c r="AZ21" s="18">
        <v>101.91</v>
      </c>
      <c r="BA21" s="18">
        <v>102.22</v>
      </c>
      <c r="BB21" s="18">
        <v>103.19137534553295</v>
      </c>
      <c r="BC21" s="18">
        <v>103.02901682398486</v>
      </c>
      <c r="BD21" s="7"/>
    </row>
    <row r="22" spans="1:125" ht="18.75" customHeight="1" x14ac:dyDescent="0.25">
      <c r="A22" s="7"/>
      <c r="B22" s="12"/>
      <c r="C22" s="13" t="s">
        <v>181</v>
      </c>
      <c r="D22" s="12">
        <v>93.473754401635603</v>
      </c>
      <c r="E22" s="12">
        <v>93.780122661872426</v>
      </c>
      <c r="F22" s="12">
        <v>93.998173689846311</v>
      </c>
      <c r="G22" s="12">
        <v>94.082151096742507</v>
      </c>
      <c r="H22" s="12">
        <v>94.36482385514266</v>
      </c>
      <c r="I22" s="12">
        <v>94.530435292486416</v>
      </c>
      <c r="J22" s="12">
        <v>94.876234123395975</v>
      </c>
      <c r="K22" s="12">
        <v>95.127240082637471</v>
      </c>
      <c r="L22" s="12">
        <v>95.638930379102774</v>
      </c>
      <c r="M22" s="12">
        <v>96.263827521569496</v>
      </c>
      <c r="N22" s="12">
        <v>96.873700333748999</v>
      </c>
      <c r="O22" s="12">
        <v>97.31950984036412</v>
      </c>
      <c r="P22" s="12">
        <v>100.13947693376284</v>
      </c>
      <c r="Q22" s="12">
        <v>100.13947693376284</v>
      </c>
      <c r="R22" s="12">
        <v>100.06</v>
      </c>
      <c r="S22" s="12">
        <v>95.043301505239413</v>
      </c>
      <c r="T22" s="12">
        <v>94.57</v>
      </c>
      <c r="U22" s="12">
        <v>94.38</v>
      </c>
      <c r="V22" s="12">
        <v>94.17</v>
      </c>
      <c r="W22" s="12">
        <v>94.11</v>
      </c>
      <c r="X22" s="12">
        <v>93.76</v>
      </c>
      <c r="Y22" s="12">
        <v>93.823584868861587</v>
      </c>
      <c r="Z22" s="12">
        <v>93.9</v>
      </c>
      <c r="AA22" s="12">
        <v>93.903419959032618</v>
      </c>
      <c r="AB22" s="12">
        <v>93.9</v>
      </c>
      <c r="AC22" s="12">
        <v>93.81</v>
      </c>
      <c r="AD22" s="12">
        <v>94.09</v>
      </c>
      <c r="AE22" s="12">
        <v>94.119831691158168</v>
      </c>
      <c r="AF22" s="12">
        <v>94.12</v>
      </c>
      <c r="AG22" s="12">
        <v>94.1</v>
      </c>
      <c r="AH22" s="12">
        <v>94.047721844786182</v>
      </c>
      <c r="AI22" s="12">
        <v>94.27</v>
      </c>
      <c r="AJ22" s="12">
        <v>94.27</v>
      </c>
      <c r="AK22" s="12">
        <v>94.27</v>
      </c>
      <c r="AL22" s="18">
        <v>94.33</v>
      </c>
      <c r="AM22" s="18">
        <v>94.38</v>
      </c>
      <c r="AN22" s="18">
        <v>94.6</v>
      </c>
      <c r="AO22" s="18">
        <v>94.52</v>
      </c>
      <c r="AP22" s="18">
        <v>94.47</v>
      </c>
      <c r="AQ22" s="18">
        <v>94.371583236885854</v>
      </c>
      <c r="AR22" s="18">
        <v>94.236062832517305</v>
      </c>
      <c r="AS22" s="18">
        <v>94.148970516212842</v>
      </c>
      <c r="AT22" s="18">
        <v>94.148970516212842</v>
      </c>
      <c r="AU22" s="18">
        <v>94.148970536328065</v>
      </c>
      <c r="AV22" s="18">
        <v>94.154441604017237</v>
      </c>
      <c r="AW22" s="18">
        <v>93.444075940107126</v>
      </c>
      <c r="AX22" s="18">
        <v>93.754122798701459</v>
      </c>
      <c r="AY22" s="18">
        <v>100</v>
      </c>
      <c r="AZ22" s="18">
        <v>99.99</v>
      </c>
      <c r="BA22" s="18">
        <v>99.99</v>
      </c>
      <c r="BB22" s="18">
        <v>99.992138667940239</v>
      </c>
      <c r="BC22" s="18">
        <v>99.992138667940239</v>
      </c>
      <c r="BD22" s="7"/>
    </row>
    <row r="23" spans="1:125" ht="18.75" customHeight="1" x14ac:dyDescent="0.25">
      <c r="A23" s="7"/>
      <c r="B23" s="9" t="s">
        <v>114</v>
      </c>
      <c r="C23" s="9"/>
      <c r="D23" s="9">
        <v>98.305640503689204</v>
      </c>
      <c r="E23" s="9">
        <v>98.764469616412995</v>
      </c>
      <c r="F23" s="9">
        <v>98.436431848860977</v>
      </c>
      <c r="G23" s="9">
        <v>97.179551096290254</v>
      </c>
      <c r="H23" s="9">
        <v>97.276376985585628</v>
      </c>
      <c r="I23" s="9">
        <v>97.505044362531962</v>
      </c>
      <c r="J23" s="9">
        <v>97.602094736078243</v>
      </c>
      <c r="K23" s="9">
        <v>99.088313789530616</v>
      </c>
      <c r="L23" s="9">
        <v>98.593738384410869</v>
      </c>
      <c r="M23" s="9">
        <v>98.581157389409512</v>
      </c>
      <c r="N23" s="9">
        <v>98.518803191376477</v>
      </c>
      <c r="O23" s="9">
        <v>98.610174936837538</v>
      </c>
      <c r="P23" s="9">
        <v>100.2</v>
      </c>
      <c r="Q23" s="9">
        <v>100.26016493377236</v>
      </c>
      <c r="R23" s="9">
        <v>99.18</v>
      </c>
      <c r="S23" s="9">
        <v>95.431492749228184</v>
      </c>
      <c r="T23" s="9">
        <v>95.37</v>
      </c>
      <c r="U23" s="9">
        <v>95.24</v>
      </c>
      <c r="V23" s="9">
        <v>97.94</v>
      </c>
      <c r="W23" s="9">
        <v>98.28</v>
      </c>
      <c r="X23" s="9">
        <v>98.34</v>
      </c>
      <c r="Y23" s="9">
        <v>98.289570271670499</v>
      </c>
      <c r="Z23" s="9">
        <v>98.27</v>
      </c>
      <c r="AA23" s="9">
        <v>98.251623022707449</v>
      </c>
      <c r="AB23" s="9">
        <v>98.564641967132104</v>
      </c>
      <c r="AC23" s="9">
        <v>98.5</v>
      </c>
      <c r="AD23" s="9">
        <v>98.27</v>
      </c>
      <c r="AE23" s="9">
        <v>98.38103428451457</v>
      </c>
      <c r="AF23" s="9">
        <v>97.94</v>
      </c>
      <c r="AG23" s="9">
        <v>95.862765072231596</v>
      </c>
      <c r="AH23" s="9">
        <v>98.45</v>
      </c>
      <c r="AI23" s="9">
        <v>98.64</v>
      </c>
      <c r="AJ23" s="9">
        <v>98.1</v>
      </c>
      <c r="AK23" s="9">
        <v>98.11</v>
      </c>
      <c r="AL23" s="29">
        <v>98.33</v>
      </c>
      <c r="AM23" s="29">
        <v>98.41</v>
      </c>
      <c r="AN23" s="29">
        <v>99.117221801025337</v>
      </c>
      <c r="AO23" s="29">
        <v>99.527672453604254</v>
      </c>
      <c r="AP23" s="29">
        <v>99.717481995780005</v>
      </c>
      <c r="AQ23" s="29">
        <v>99.767027538039457</v>
      </c>
      <c r="AR23" s="29">
        <v>100.63595155219198</v>
      </c>
      <c r="AS23" s="29">
        <v>100.97186573033383</v>
      </c>
      <c r="AT23" s="29">
        <v>100.97186573033383</v>
      </c>
      <c r="AU23" s="29">
        <v>101.35477436050039</v>
      </c>
      <c r="AV23" s="29">
        <v>101.54018991531667</v>
      </c>
      <c r="AW23" s="29">
        <v>101.38914528263406</v>
      </c>
      <c r="AX23" s="29">
        <v>101.31740879243276</v>
      </c>
      <c r="AY23" s="29">
        <v>100.38</v>
      </c>
      <c r="AZ23" s="29">
        <v>101.47</v>
      </c>
      <c r="BA23" s="29">
        <v>101.61</v>
      </c>
      <c r="BB23" s="31">
        <v>101.90844943918357</v>
      </c>
      <c r="BC23" s="31">
        <v>102.23182328032195</v>
      </c>
      <c r="BD23" s="7"/>
    </row>
    <row r="24" spans="1:125" ht="18.75" customHeight="1" x14ac:dyDescent="0.25">
      <c r="A24" s="7"/>
      <c r="B24" s="9" t="s">
        <v>115</v>
      </c>
      <c r="C24" s="9"/>
      <c r="D24" s="9">
        <v>102.13661580961822</v>
      </c>
      <c r="E24" s="9">
        <v>102.25503646731386</v>
      </c>
      <c r="F24" s="9">
        <v>102.13408777947417</v>
      </c>
      <c r="G24" s="9">
        <v>100.04247975014384</v>
      </c>
      <c r="H24" s="9">
        <v>99.299034157606741</v>
      </c>
      <c r="I24" s="9">
        <v>99.460253361474898</v>
      </c>
      <c r="J24" s="9">
        <v>100.39839734761644</v>
      </c>
      <c r="K24" s="9">
        <v>101.6486034353745</v>
      </c>
      <c r="L24" s="9">
        <v>100.79978080792512</v>
      </c>
      <c r="M24" s="9">
        <v>99.95066658050321</v>
      </c>
      <c r="N24" s="9">
        <v>100.15229127344082</v>
      </c>
      <c r="O24" s="9">
        <v>99.570797991850668</v>
      </c>
      <c r="P24" s="9">
        <v>100.33</v>
      </c>
      <c r="Q24" s="9">
        <v>100.24358992162354</v>
      </c>
      <c r="R24" s="9">
        <v>99.07</v>
      </c>
      <c r="S24" s="9">
        <v>96.591092702135128</v>
      </c>
      <c r="T24" s="9">
        <v>96.79</v>
      </c>
      <c r="U24" s="9">
        <v>96.04</v>
      </c>
      <c r="V24" s="9">
        <v>98.72</v>
      </c>
      <c r="W24" s="9">
        <v>99.5</v>
      </c>
      <c r="X24" s="9">
        <v>99.6</v>
      </c>
      <c r="Y24" s="9">
        <v>99.704492413239635</v>
      </c>
      <c r="Z24" s="9">
        <v>100.01</v>
      </c>
      <c r="AA24" s="9">
        <v>100.12191986331926</v>
      </c>
      <c r="AB24" s="9">
        <v>100.28</v>
      </c>
      <c r="AC24" s="9">
        <v>100.25</v>
      </c>
      <c r="AD24" s="9">
        <v>100.1</v>
      </c>
      <c r="AE24" s="9">
        <v>100.14763047048412</v>
      </c>
      <c r="AF24" s="9">
        <v>99.5</v>
      </c>
      <c r="AG24" s="9">
        <v>97.28</v>
      </c>
      <c r="AH24" s="9">
        <v>100.13</v>
      </c>
      <c r="AI24" s="9">
        <v>100.05</v>
      </c>
      <c r="AJ24" s="9">
        <v>100.09</v>
      </c>
      <c r="AK24" s="9">
        <v>100.27</v>
      </c>
      <c r="AL24" s="29">
        <v>100.24</v>
      </c>
      <c r="AM24" s="29">
        <v>99.97</v>
      </c>
      <c r="AN24" s="29">
        <v>99.949174013759318</v>
      </c>
      <c r="AO24" s="29">
        <v>100.18768652170296</v>
      </c>
      <c r="AP24" s="29">
        <v>100.60481999968439</v>
      </c>
      <c r="AQ24" s="29">
        <v>101.15799079608121</v>
      </c>
      <c r="AR24" s="29">
        <v>101.55712949714359</v>
      </c>
      <c r="AS24" s="29">
        <v>102.16231249585246</v>
      </c>
      <c r="AT24" s="29">
        <v>102.29745801612023</v>
      </c>
      <c r="AU24" s="29">
        <v>102.5333841056913</v>
      </c>
      <c r="AV24" s="29">
        <v>102.66078039533082</v>
      </c>
      <c r="AW24" s="29">
        <v>102.68843803309926</v>
      </c>
      <c r="AX24" s="29">
        <v>102.82848851419995</v>
      </c>
      <c r="AY24" s="29">
        <v>100.65</v>
      </c>
      <c r="AZ24" s="29">
        <v>101.42</v>
      </c>
      <c r="BA24" s="29">
        <v>101.78</v>
      </c>
      <c r="BB24" s="31">
        <v>102.30785563486918</v>
      </c>
      <c r="BC24" s="31">
        <v>102.35596312909693</v>
      </c>
      <c r="BD24" s="7"/>
      <c r="DU24" s="1" t="s">
        <v>225</v>
      </c>
    </row>
    <row r="25" spans="1:125" ht="18.75" customHeight="1" x14ac:dyDescent="0.25">
      <c r="A25" s="7"/>
      <c r="B25" s="9" t="s">
        <v>116</v>
      </c>
      <c r="C25" s="9"/>
      <c r="D25" s="9">
        <v>0.31</v>
      </c>
      <c r="E25" s="9">
        <v>0.28000000000000003</v>
      </c>
      <c r="F25" s="9">
        <v>-0.22</v>
      </c>
      <c r="G25" s="9" t="s">
        <v>226</v>
      </c>
      <c r="H25" s="9" t="s">
        <v>227</v>
      </c>
      <c r="I25" s="9">
        <v>0.2</v>
      </c>
      <c r="J25" s="9">
        <v>0.54470116253075851</v>
      </c>
      <c r="K25" s="9">
        <v>1.375739828609901</v>
      </c>
      <c r="L25" s="9">
        <v>-0.68</v>
      </c>
      <c r="M25" s="9">
        <v>-0.45096653782761287</v>
      </c>
      <c r="N25" s="9">
        <v>0.08</v>
      </c>
      <c r="O25" s="9">
        <v>-0.26196856899567411</v>
      </c>
      <c r="P25" s="9">
        <v>-0.14000000000000001</v>
      </c>
      <c r="Q25" s="9">
        <v>1.0706320213543969E-3</v>
      </c>
      <c r="R25" s="9">
        <v>-1.1200000000000001</v>
      </c>
      <c r="S25" s="9">
        <v>-3.2334997714336162</v>
      </c>
      <c r="T25" s="9">
        <v>0.05</v>
      </c>
      <c r="U25" s="9">
        <v>-0.41</v>
      </c>
      <c r="V25" s="9">
        <v>2.81</v>
      </c>
      <c r="W25" s="9">
        <v>0.53901179832456658</v>
      </c>
      <c r="X25" s="9">
        <v>7.0000000000000007E-2</v>
      </c>
      <c r="Y25" s="9">
        <v>1.8641482090523562E-2</v>
      </c>
      <c r="Z25" s="9">
        <v>0.12497771094945613</v>
      </c>
      <c r="AA25" s="9">
        <v>3.4101136482458307E-2</v>
      </c>
      <c r="AB25" s="9">
        <v>0.25093878688499666</v>
      </c>
      <c r="AC25" s="9">
        <v>-0.05</v>
      </c>
      <c r="AD25" s="9">
        <v>-0.2</v>
      </c>
      <c r="AE25" s="9">
        <v>8.4802956668667009E-2</v>
      </c>
      <c r="AF25" s="9">
        <v>-0.54</v>
      </c>
      <c r="AG25" s="9">
        <v>-2.1659297143803489</v>
      </c>
      <c r="AH25" s="9">
        <v>2.8</v>
      </c>
      <c r="AI25" s="9">
        <v>0.08</v>
      </c>
      <c r="AJ25" s="9">
        <v>-0.3</v>
      </c>
      <c r="AK25" s="9">
        <v>0.08</v>
      </c>
      <c r="AL25" s="29">
        <v>0.12</v>
      </c>
      <c r="AM25" s="29">
        <v>-7.0000000000000007E-2</v>
      </c>
      <c r="AN25" s="29">
        <v>0.3993782310830491</v>
      </c>
      <c r="AO25" s="29">
        <v>0.33848570051869309</v>
      </c>
      <c r="AP25" s="29">
        <v>0.28785477530819764</v>
      </c>
      <c r="AQ25" s="29">
        <v>0.26529301934799671</v>
      </c>
      <c r="AR25" s="29">
        <v>0.6650123975607134</v>
      </c>
      <c r="AS25" s="29">
        <v>0.4467983417722971</v>
      </c>
      <c r="AT25" s="29">
        <v>0.14831767574738461</v>
      </c>
      <c r="AU25" s="29">
        <v>0.22366289774735931</v>
      </c>
      <c r="AV25" s="29">
        <v>0.15759898042471268</v>
      </c>
      <c r="AW25" s="29">
        <v>-7.2924574198956871E-2</v>
      </c>
      <c r="AX25" s="29">
        <v>1.8735435797889721E-2</v>
      </c>
      <c r="AY25" s="29">
        <v>0.49</v>
      </c>
      <c r="AZ25" s="29">
        <v>0.96</v>
      </c>
      <c r="BA25" s="29">
        <v>0.22</v>
      </c>
      <c r="BB25" s="30">
        <v>0.38388177773607257</v>
      </c>
      <c r="BC25" s="30">
        <v>0.20886143578366523</v>
      </c>
      <c r="BD25" s="7"/>
    </row>
    <row r="26" spans="1:125" ht="18.75" customHeight="1" x14ac:dyDescent="0.25">
      <c r="A26" s="7"/>
      <c r="B26" s="9" t="s">
        <v>117</v>
      </c>
      <c r="C26" s="9"/>
      <c r="D26" s="9">
        <v>0.23</v>
      </c>
      <c r="E26" s="9">
        <v>0.47</v>
      </c>
      <c r="F26" s="9">
        <v>-0.3</v>
      </c>
      <c r="G26" s="9" t="s">
        <v>289</v>
      </c>
      <c r="H26" s="9" t="s">
        <v>290</v>
      </c>
      <c r="I26" s="9">
        <v>0.24</v>
      </c>
      <c r="J26" s="9">
        <v>9.953369508293175E-2</v>
      </c>
      <c r="K26" s="9">
        <v>1.5227327420289427</v>
      </c>
      <c r="L26" s="9">
        <v>-0.5</v>
      </c>
      <c r="M26" s="9">
        <v>-1.2760440173487098E-2</v>
      </c>
      <c r="N26" s="9">
        <v>-0.06</v>
      </c>
      <c r="O26" s="9">
        <v>9.2745488679524257E-2</v>
      </c>
      <c r="P26" s="9">
        <v>-0.11</v>
      </c>
      <c r="Q26" s="9">
        <v>6.3554688981576637E-2</v>
      </c>
      <c r="R26" s="9">
        <v>-1.08</v>
      </c>
      <c r="S26" s="9">
        <v>-3.7807618099540559</v>
      </c>
      <c r="T26" s="9">
        <v>-0.06</v>
      </c>
      <c r="U26" s="9">
        <v>-0.14000000000000001</v>
      </c>
      <c r="V26" s="9">
        <v>2.84</v>
      </c>
      <c r="W26" s="9">
        <v>0.35376242611830255</v>
      </c>
      <c r="X26" s="9">
        <v>0.05</v>
      </c>
      <c r="Y26" s="9">
        <v>-4.7394239512184383E-2</v>
      </c>
      <c r="Z26" s="9">
        <v>-1.6259714270355701E-2</v>
      </c>
      <c r="AA26" s="9">
        <v>-2.2351524938645156E-2</v>
      </c>
      <c r="AB26" s="9">
        <v>0.31858908259694796</v>
      </c>
      <c r="AC26" s="9">
        <v>-0.06</v>
      </c>
      <c r="AD26" s="9">
        <v>-0.24</v>
      </c>
      <c r="AE26" s="9">
        <v>0.11440761687162504</v>
      </c>
      <c r="AF26" s="9">
        <v>-0.45145029112414842</v>
      </c>
      <c r="AG26" s="9">
        <v>-2.1178206566462352</v>
      </c>
      <c r="AH26" s="9">
        <v>2.7</v>
      </c>
      <c r="AI26" s="9">
        <v>0.2</v>
      </c>
      <c r="AJ26" s="9">
        <v>-0.55000000000000004</v>
      </c>
      <c r="AK26" s="9">
        <v>0.01</v>
      </c>
      <c r="AL26" s="29">
        <v>0.23</v>
      </c>
      <c r="AM26" s="29">
        <v>0.08</v>
      </c>
      <c r="AN26" s="29">
        <v>0.71986656208891209</v>
      </c>
      <c r="AO26" s="29">
        <v>0.41410629265102167</v>
      </c>
      <c r="AP26" s="29">
        <v>0.19071031954880008</v>
      </c>
      <c r="AQ26" s="29">
        <v>4.9685913911813859E-2</v>
      </c>
      <c r="AR26" s="29">
        <v>0.87095309502051699</v>
      </c>
      <c r="AS26" s="29">
        <v>0.33379142638467157</v>
      </c>
      <c r="AT26" s="29">
        <v>0.16050047774332443</v>
      </c>
      <c r="AU26" s="29">
        <v>0.21837212485756105</v>
      </c>
      <c r="AV26" s="29">
        <v>0.18293716895545414</v>
      </c>
      <c r="AW26" s="29">
        <v>-0.14875354557499071</v>
      </c>
      <c r="AX26" s="29">
        <v>-7.0753619631891418E-2</v>
      </c>
      <c r="AY26" s="29">
        <v>0.38</v>
      </c>
      <c r="AZ26" s="29">
        <v>1.08</v>
      </c>
      <c r="BA26" s="29">
        <v>0.14000000000000001</v>
      </c>
      <c r="BB26" s="31">
        <v>0.29418278438899659</v>
      </c>
      <c r="BC26" s="31">
        <v>0.31731798778015785</v>
      </c>
      <c r="BD26" s="7"/>
    </row>
    <row r="27" spans="1:125" ht="18.75" customHeight="1" x14ac:dyDescent="0.25">
      <c r="A27" s="7"/>
      <c r="B27" s="9" t="s">
        <v>118</v>
      </c>
      <c r="C27" s="9"/>
      <c r="D27" s="9">
        <v>0.38</v>
      </c>
      <c r="E27" s="9">
        <v>0.12</v>
      </c>
      <c r="F27" s="9">
        <v>-0.1</v>
      </c>
      <c r="G27" s="9" t="s">
        <v>291</v>
      </c>
      <c r="H27" s="9" t="s">
        <v>292</v>
      </c>
      <c r="I27" s="9">
        <v>0.16</v>
      </c>
      <c r="J27" s="9">
        <v>0.94323506570206384</v>
      </c>
      <c r="K27" s="9">
        <v>1.2452450644504065</v>
      </c>
      <c r="L27" s="9">
        <v>-0.85</v>
      </c>
      <c r="M27" s="9">
        <v>-0.84237705738655633</v>
      </c>
      <c r="N27" s="9">
        <v>0.2</v>
      </c>
      <c r="O27" s="9">
        <v>-0.58060906465188244</v>
      </c>
      <c r="P27" s="9">
        <v>-0.18</v>
      </c>
      <c r="Q27" s="9">
        <v>-8.2020582617950352E-2</v>
      </c>
      <c r="R27" s="9">
        <v>-1.17</v>
      </c>
      <c r="S27" s="9">
        <v>-2.5040066780278614</v>
      </c>
      <c r="T27" s="9">
        <v>0.2</v>
      </c>
      <c r="U27" s="9">
        <v>-0.77</v>
      </c>
      <c r="V27" s="9">
        <v>2.79</v>
      </c>
      <c r="W27" s="9">
        <v>0.78371471529335435</v>
      </c>
      <c r="X27" s="9">
        <v>0.1</v>
      </c>
      <c r="Y27" s="9">
        <v>0.10545385434461244</v>
      </c>
      <c r="Z27" s="9">
        <v>0.31036880589563776</v>
      </c>
      <c r="AA27" s="9">
        <v>0.10796075344468334</v>
      </c>
      <c r="AB27" s="9">
        <v>0.16254400426116858</v>
      </c>
      <c r="AC27" s="9">
        <v>-0.03</v>
      </c>
      <c r="AD27" s="9">
        <v>-0.15</v>
      </c>
      <c r="AE27" s="9">
        <v>4.610564805474552E-2</v>
      </c>
      <c r="AF27" s="9">
        <v>-0.644405105309099</v>
      </c>
      <c r="AG27" s="9">
        <v>-2.2289799239272332</v>
      </c>
      <c r="AH27" s="9">
        <v>2.93</v>
      </c>
      <c r="AI27" s="9">
        <v>-0.08</v>
      </c>
      <c r="AJ27" s="9">
        <v>0.04</v>
      </c>
      <c r="AK27" s="9">
        <v>0.17</v>
      </c>
      <c r="AL27" s="29">
        <v>-0.03</v>
      </c>
      <c r="AM27" s="29">
        <v>-0.27</v>
      </c>
      <c r="AN27" s="29">
        <v>-2.0693521799226167E-2</v>
      </c>
      <c r="AO27" s="29">
        <v>0.23863379592392112</v>
      </c>
      <c r="AP27" s="29">
        <v>0.41635204131705006</v>
      </c>
      <c r="AQ27" s="29">
        <v>0.54984522252368073</v>
      </c>
      <c r="AR27" s="29">
        <v>0.39456962116515887</v>
      </c>
      <c r="AS27" s="29">
        <v>0.59590400172337576</v>
      </c>
      <c r="AT27" s="29">
        <v>0.13228510295639245</v>
      </c>
      <c r="AU27" s="29">
        <v>0.23062751914508817</v>
      </c>
      <c r="AV27" s="29">
        <v>0.1242485954703304</v>
      </c>
      <c r="AW27" s="29">
        <v>2.6940802185544281E-2</v>
      </c>
      <c r="AX27" s="29">
        <v>0.13638388486885145</v>
      </c>
      <c r="AY27" s="29">
        <v>0.65</v>
      </c>
      <c r="AZ27" s="29">
        <v>0.76</v>
      </c>
      <c r="BA27" s="29">
        <v>0.35</v>
      </c>
      <c r="BB27" s="31">
        <v>0.51802958618885064</v>
      </c>
      <c r="BC27" s="31">
        <v>4.7022287711163693E-2</v>
      </c>
      <c r="BD27" s="7"/>
    </row>
    <row r="28" spans="1:125" ht="18.75" customHeight="1" x14ac:dyDescent="0.25">
      <c r="A28" s="7"/>
      <c r="B28" s="9" t="s">
        <v>217</v>
      </c>
      <c r="C28" s="9"/>
      <c r="D28" s="9">
        <v>1.0900000000000001</v>
      </c>
      <c r="E28" s="9">
        <v>1.02</v>
      </c>
      <c r="F28" s="9">
        <v>0.14000000000000001</v>
      </c>
      <c r="G28" s="9" t="s">
        <v>228</v>
      </c>
      <c r="H28" s="9" t="s">
        <v>229</v>
      </c>
      <c r="I28" s="9">
        <v>-0.93</v>
      </c>
      <c r="J28" s="9">
        <v>-0.31604514801567563</v>
      </c>
      <c r="K28" s="9">
        <v>1.4223991355686971</v>
      </c>
      <c r="L28" s="9">
        <v>0.22</v>
      </c>
      <c r="M28" s="9">
        <v>3.5539820525909427E-2</v>
      </c>
      <c r="N28" s="9">
        <v>0.28999999999999998</v>
      </c>
      <c r="O28" s="9">
        <v>-0.88714438134169793</v>
      </c>
      <c r="P28" s="9">
        <v>1.24</v>
      </c>
      <c r="Q28" s="9">
        <v>0.91424177979161736</v>
      </c>
      <c r="R28" s="9">
        <v>1.6677136603384572E-3</v>
      </c>
      <c r="S28" s="9">
        <v>-3.6217777486366889</v>
      </c>
      <c r="T28" s="9">
        <v>-3.8727859620309384</v>
      </c>
      <c r="U28" s="9">
        <v>-4.5021590962959497</v>
      </c>
      <c r="V28" s="9">
        <v>-1.0964004112024588</v>
      </c>
      <c r="W28" s="9">
        <v>-1.1958626674802844</v>
      </c>
      <c r="X28" s="9">
        <v>-0.89063048366341802</v>
      </c>
      <c r="Y28" s="9">
        <v>-1.1458733500277913</v>
      </c>
      <c r="Z28" s="9">
        <v>-0.89251471263491322</v>
      </c>
      <c r="AA28" s="9">
        <v>-1.3312655438254635</v>
      </c>
      <c r="AB28" s="9">
        <v>-0.94722761134691835</v>
      </c>
      <c r="AC28" s="9">
        <v>-1</v>
      </c>
      <c r="AD28" s="9">
        <v>-0.08</v>
      </c>
      <c r="AE28" s="9">
        <v>3.3461106897759372</v>
      </c>
      <c r="AF28" s="9">
        <v>2.7378242696687449</v>
      </c>
      <c r="AG28" s="9">
        <v>0.93</v>
      </c>
      <c r="AH28" s="9">
        <v>0.91</v>
      </c>
      <c r="AI28" s="9">
        <v>0.45</v>
      </c>
      <c r="AJ28" s="9">
        <v>0.08</v>
      </c>
      <c r="AK28" s="9">
        <v>0.14000000000000001</v>
      </c>
      <c r="AL28" s="29">
        <v>0.13</v>
      </c>
      <c r="AM28" s="29">
        <v>0.02</v>
      </c>
      <c r="AN28" s="29">
        <v>0.17288877426586599</v>
      </c>
      <c r="AO28" s="29">
        <v>0.5634073835609823</v>
      </c>
      <c r="AP28" s="29">
        <v>1.0532867315757883</v>
      </c>
      <c r="AQ28" s="29">
        <v>1.2355233301134396</v>
      </c>
      <c r="AR28" s="29">
        <v>2.4569499468976352</v>
      </c>
      <c r="AS28" s="29">
        <v>5.1931352746937547</v>
      </c>
      <c r="AT28" s="29">
        <v>2.4823173873081132</v>
      </c>
      <c r="AU28" s="29">
        <v>2.6315896111020627</v>
      </c>
      <c r="AV28" s="29">
        <v>3.098244610642459</v>
      </c>
      <c r="AW28" s="29">
        <v>2.93820056422912</v>
      </c>
      <c r="AX28" s="31">
        <v>2.84</v>
      </c>
      <c r="AY28" s="31">
        <v>3.42</v>
      </c>
      <c r="AZ28" s="31">
        <v>3.99</v>
      </c>
      <c r="BA28" s="31">
        <v>3.87</v>
      </c>
      <c r="BB28" s="31">
        <v>3.9725474460163812</v>
      </c>
      <c r="BC28" s="31">
        <v>3.9140293354827236</v>
      </c>
      <c r="BD28" s="7"/>
    </row>
    <row r="29" spans="1:125" ht="18.75" customHeight="1" x14ac:dyDescent="0.25">
      <c r="A29" s="7"/>
      <c r="B29" s="9" t="s">
        <v>119</v>
      </c>
      <c r="C29" s="9"/>
      <c r="D29" s="9">
        <v>2.11</v>
      </c>
      <c r="E29" s="9">
        <v>2.4</v>
      </c>
      <c r="F29" s="9">
        <v>1.9</v>
      </c>
      <c r="G29" s="9" t="s">
        <v>293</v>
      </c>
      <c r="H29" s="9" t="s">
        <v>294</v>
      </c>
      <c r="I29" s="9">
        <v>1.1599999999999999</v>
      </c>
      <c r="J29" s="9">
        <v>0.78927744887864471</v>
      </c>
      <c r="K29" s="9">
        <v>2.5795972912064258</v>
      </c>
      <c r="L29" s="9">
        <v>1.45</v>
      </c>
      <c r="M29" s="9">
        <v>1.4117153424512807</v>
      </c>
      <c r="N29" s="9">
        <v>1.28</v>
      </c>
      <c r="O29" s="9">
        <v>0.53992468185874998</v>
      </c>
      <c r="P29" s="9">
        <v>1.73</v>
      </c>
      <c r="Q29" s="9">
        <v>1.6347139391777843</v>
      </c>
      <c r="R29" s="9">
        <v>0.49</v>
      </c>
      <c r="S29" s="9">
        <v>-3.8353949731113017</v>
      </c>
      <c r="T29" s="9">
        <v>-4.1055479439080607</v>
      </c>
      <c r="U29" s="9">
        <v>-4.7489822155639354</v>
      </c>
      <c r="V29" s="9">
        <v>-1.2719887008636459</v>
      </c>
      <c r="W29" s="9">
        <v>-1.7154896184941322</v>
      </c>
      <c r="X29" s="9">
        <v>-1.4956801573798988</v>
      </c>
      <c r="Y29" s="9">
        <v>-1.977759406197797</v>
      </c>
      <c r="Z29" s="9">
        <v>-1.6998043906722671</v>
      </c>
      <c r="AA29" s="9">
        <v>-2.0440471055419849</v>
      </c>
      <c r="AB29" s="9">
        <v>-1.6286433560834965</v>
      </c>
      <c r="AC29" s="9">
        <v>-1.75</v>
      </c>
      <c r="AD29" s="9">
        <v>-0.92</v>
      </c>
      <c r="AE29" s="9">
        <v>3.090742322387324</v>
      </c>
      <c r="AF29" s="9">
        <v>2.6868407178352682</v>
      </c>
      <c r="AG29" s="9">
        <v>0.66</v>
      </c>
      <c r="AH29" s="9">
        <v>0.52</v>
      </c>
      <c r="AI29" s="9">
        <v>0.37</v>
      </c>
      <c r="AJ29" s="9">
        <v>-0.24</v>
      </c>
      <c r="AK29" s="9">
        <v>-0.18</v>
      </c>
      <c r="AL29" s="29">
        <v>0.06</v>
      </c>
      <c r="AM29" s="29">
        <v>0.16</v>
      </c>
      <c r="AN29" s="29">
        <v>0.56062683622134957</v>
      </c>
      <c r="AO29" s="29">
        <v>1.041714451382882</v>
      </c>
      <c r="AP29" s="29">
        <v>1.4744021716892204</v>
      </c>
      <c r="AQ29" s="29">
        <v>1.4088012629717253</v>
      </c>
      <c r="AR29" s="29">
        <v>2.7559162392039549</v>
      </c>
      <c r="AS29" s="29">
        <v>5.3295986760371266</v>
      </c>
      <c r="AT29" s="29">
        <v>2.7279898004226899</v>
      </c>
      <c r="AU29" s="29">
        <v>2.747948885243936</v>
      </c>
      <c r="AV29" s="29">
        <v>3.5075240744791727</v>
      </c>
      <c r="AW29" s="29">
        <v>3.3415695731692843</v>
      </c>
      <c r="AX29" s="31">
        <v>3.04</v>
      </c>
      <c r="AY29" s="31">
        <v>3.35</v>
      </c>
      <c r="AZ29" s="31">
        <v>3.72</v>
      </c>
      <c r="BA29" s="31">
        <v>3.44</v>
      </c>
      <c r="BB29" s="31">
        <v>3.5435294251581664</v>
      </c>
      <c r="BC29" s="31">
        <v>3.8205075012267553</v>
      </c>
      <c r="BD29" s="7"/>
    </row>
    <row r="30" spans="1:125" ht="18.75" customHeight="1" x14ac:dyDescent="0.25">
      <c r="A30" s="7"/>
      <c r="B30" s="9" t="s">
        <v>120</v>
      </c>
      <c r="C30" s="9"/>
      <c r="D30" s="9">
        <v>0.21</v>
      </c>
      <c r="E30" s="9">
        <v>-0.18</v>
      </c>
      <c r="F30" s="9">
        <v>-1.3</v>
      </c>
      <c r="G30" s="9" t="s">
        <v>295</v>
      </c>
      <c r="H30" s="9" t="s">
        <v>296</v>
      </c>
      <c r="I30" s="9">
        <v>-2.73</v>
      </c>
      <c r="J30" s="9">
        <v>-1.2771901539896713</v>
      </c>
      <c r="K30" s="9">
        <v>0.41401402648526542</v>
      </c>
      <c r="L30" s="9">
        <v>-0.86</v>
      </c>
      <c r="M30" s="9">
        <v>-1.1723758171726772</v>
      </c>
      <c r="N30" s="9">
        <v>-0.57999999999999996</v>
      </c>
      <c r="O30" s="9">
        <v>-2.1433217863645937</v>
      </c>
      <c r="P30" s="9">
        <v>0.82</v>
      </c>
      <c r="Q30" s="9">
        <v>0.2621127786379433</v>
      </c>
      <c r="R30" s="9">
        <v>-0.46</v>
      </c>
      <c r="S30" s="9">
        <v>-3.2193473837646316</v>
      </c>
      <c r="T30" s="9">
        <v>-3.4087484585032848</v>
      </c>
      <c r="U30" s="9">
        <v>-4.1327174286476538</v>
      </c>
      <c r="V30" s="9">
        <v>-0.79515558616545778</v>
      </c>
      <c r="W30" s="9">
        <v>-0.50397110183470772</v>
      </c>
      <c r="X30" s="9">
        <v>-8.3814869314478888E-2</v>
      </c>
      <c r="Y30" s="9">
        <v>-3.2250295217789944E-2</v>
      </c>
      <c r="Z30" s="9">
        <v>0.18393997866767603</v>
      </c>
      <c r="AA30" s="9">
        <v>-0.38413230483918803</v>
      </c>
      <c r="AB30" s="9">
        <v>-4.1081873394551875E-2</v>
      </c>
      <c r="AC30" s="9">
        <v>0.01</v>
      </c>
      <c r="AD30" s="9">
        <v>1.04</v>
      </c>
      <c r="AE30" s="9">
        <v>3.6820556314820236</v>
      </c>
      <c r="AF30" s="9">
        <v>2.8047184022521368</v>
      </c>
      <c r="AG30" s="9">
        <v>1.29</v>
      </c>
      <c r="AH30" s="9">
        <v>1.43</v>
      </c>
      <c r="AI30" s="9">
        <v>0.56000000000000005</v>
      </c>
      <c r="AJ30" s="9">
        <v>0.5</v>
      </c>
      <c r="AK30" s="9">
        <v>0.56999999999999995</v>
      </c>
      <c r="AL30" s="29">
        <v>0.23</v>
      </c>
      <c r="AM30" s="29">
        <v>-0.15</v>
      </c>
      <c r="AN30" s="29">
        <v>-0.33453573100914991</v>
      </c>
      <c r="AO30" s="29">
        <v>-6.235731684908196E-2</v>
      </c>
      <c r="AP30" s="29">
        <v>0.50283170063005922</v>
      </c>
      <c r="AQ30" s="29">
        <v>1.0088709247043726</v>
      </c>
      <c r="AR30" s="29">
        <v>2.0651341794481288</v>
      </c>
      <c r="AS30" s="29">
        <v>5.0140873220926512</v>
      </c>
      <c r="AT30" s="29">
        <v>2.1607071344497761</v>
      </c>
      <c r="AU30" s="29">
        <v>2.4788374650404834</v>
      </c>
      <c r="AV30" s="29">
        <v>2.5641436363845704</v>
      </c>
      <c r="AW30" s="29">
        <v>2.4126706421760078</v>
      </c>
      <c r="AX30" s="31">
        <v>2.58</v>
      </c>
      <c r="AY30" s="31">
        <v>3.53</v>
      </c>
      <c r="AZ30" s="31">
        <v>4.34</v>
      </c>
      <c r="BA30" s="31">
        <v>4.46</v>
      </c>
      <c r="BB30" s="31">
        <v>4.5691663490434733</v>
      </c>
      <c r="BC30" s="31">
        <v>4.0462438622095798</v>
      </c>
      <c r="BD30" s="7"/>
    </row>
    <row r="31" spans="1:125" ht="21" customHeight="1" x14ac:dyDescent="0.2">
      <c r="A31" s="7"/>
      <c r="B31" s="69" t="s">
        <v>110</v>
      </c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69"/>
      <c r="AF31" s="69"/>
      <c r="AG31" s="69"/>
      <c r="AH31" s="69"/>
      <c r="AI31" s="69"/>
      <c r="AJ31" s="69"/>
      <c r="AK31" s="69"/>
      <c r="AL31" s="69"/>
      <c r="AM31" s="69"/>
      <c r="AN31" s="69"/>
      <c r="AO31" s="69"/>
      <c r="AP31" s="69"/>
      <c r="AQ31" s="69"/>
      <c r="AR31" s="69"/>
      <c r="AS31" s="69"/>
      <c r="AT31" s="69"/>
      <c r="AU31" s="69"/>
      <c r="AV31" s="69"/>
      <c r="AW31" s="69"/>
      <c r="AX31" s="69"/>
      <c r="AY31" s="69"/>
      <c r="AZ31" s="69"/>
      <c r="BA31" s="69"/>
      <c r="BB31" s="69"/>
      <c r="BC31" s="69"/>
      <c r="BD31" s="7"/>
      <c r="CB31" t="s">
        <v>0</v>
      </c>
      <c r="CC31" t="s">
        <v>1</v>
      </c>
      <c r="CD31" t="s">
        <v>2</v>
      </c>
      <c r="CE31" t="s">
        <v>3</v>
      </c>
      <c r="CF31" t="s">
        <v>4</v>
      </c>
      <c r="CG31" t="s">
        <v>5</v>
      </c>
      <c r="CH31" t="s">
        <v>6</v>
      </c>
      <c r="CI31" t="s">
        <v>7</v>
      </c>
      <c r="CJ31" t="s">
        <v>8</v>
      </c>
      <c r="CK31" t="s">
        <v>9</v>
      </c>
      <c r="CL31" t="s">
        <v>10</v>
      </c>
      <c r="CM31" t="s">
        <v>11</v>
      </c>
    </row>
    <row r="32" spans="1:125" ht="18.75" customHeight="1" x14ac:dyDescent="0.25">
      <c r="A32" s="7"/>
      <c r="B32" s="21"/>
      <c r="C32" s="21"/>
      <c r="D32" s="21" t="s">
        <v>0</v>
      </c>
      <c r="E32" s="21" t="s">
        <v>1</v>
      </c>
      <c r="F32" s="21" t="s">
        <v>2</v>
      </c>
      <c r="G32" s="21" t="s">
        <v>3</v>
      </c>
      <c r="H32" s="21" t="s">
        <v>4</v>
      </c>
      <c r="I32" s="21" t="s">
        <v>5</v>
      </c>
      <c r="J32" s="21" t="s">
        <v>34</v>
      </c>
      <c r="K32" s="21" t="s">
        <v>7</v>
      </c>
      <c r="L32" s="21" t="s">
        <v>8</v>
      </c>
      <c r="M32" s="21" t="s">
        <v>9</v>
      </c>
      <c r="N32" s="21" t="s">
        <v>10</v>
      </c>
      <c r="O32" s="21" t="s">
        <v>11</v>
      </c>
      <c r="P32" s="21" t="s">
        <v>0</v>
      </c>
      <c r="Q32" s="21" t="s">
        <v>1</v>
      </c>
      <c r="R32" s="21" t="s">
        <v>2</v>
      </c>
      <c r="S32" s="21" t="s">
        <v>3</v>
      </c>
      <c r="T32" s="21" t="s">
        <v>4</v>
      </c>
      <c r="U32" s="21" t="s">
        <v>5</v>
      </c>
      <c r="V32" s="21" t="s">
        <v>6</v>
      </c>
      <c r="W32" s="21" t="s">
        <v>7</v>
      </c>
      <c r="X32" s="21" t="s">
        <v>8</v>
      </c>
      <c r="Y32" s="21" t="s">
        <v>9</v>
      </c>
      <c r="Z32" s="21" t="s">
        <v>10</v>
      </c>
      <c r="AA32" s="21" t="s">
        <v>11</v>
      </c>
      <c r="AB32" s="21" t="s">
        <v>0</v>
      </c>
      <c r="AC32" s="21" t="s">
        <v>1</v>
      </c>
      <c r="AD32" s="21" t="s">
        <v>2</v>
      </c>
      <c r="AE32" s="21" t="s">
        <v>3</v>
      </c>
      <c r="AF32" s="21" t="s">
        <v>4</v>
      </c>
      <c r="AG32" s="21" t="s">
        <v>32</v>
      </c>
      <c r="AH32" s="21" t="s">
        <v>34</v>
      </c>
      <c r="AI32" s="21" t="s">
        <v>242</v>
      </c>
      <c r="AJ32" s="21" t="s">
        <v>8</v>
      </c>
      <c r="AK32" s="21" t="s">
        <v>9</v>
      </c>
      <c r="AL32" s="22">
        <v>44501</v>
      </c>
      <c r="AM32" s="23" t="s">
        <v>11</v>
      </c>
      <c r="AN32" s="22">
        <v>44562</v>
      </c>
      <c r="AO32" s="23" t="s">
        <v>1</v>
      </c>
      <c r="AP32" s="23" t="s">
        <v>2</v>
      </c>
      <c r="AQ32" s="23" t="s">
        <v>3</v>
      </c>
      <c r="AR32" s="23" t="s">
        <v>4</v>
      </c>
      <c r="AS32" s="23" t="s">
        <v>5</v>
      </c>
      <c r="AT32" s="23" t="s">
        <v>6</v>
      </c>
      <c r="AU32" s="23" t="s">
        <v>7</v>
      </c>
      <c r="AV32" s="23" t="s">
        <v>8</v>
      </c>
      <c r="AW32" s="23" t="s">
        <v>9</v>
      </c>
      <c r="AX32" s="23" t="s">
        <v>10</v>
      </c>
      <c r="AY32" s="23" t="s">
        <v>11</v>
      </c>
      <c r="AZ32" s="23" t="s">
        <v>0</v>
      </c>
      <c r="BA32" s="23" t="s">
        <v>1</v>
      </c>
      <c r="BB32" s="23" t="s">
        <v>2</v>
      </c>
      <c r="BC32" s="23" t="s">
        <v>3</v>
      </c>
      <c r="BD32" s="7"/>
    </row>
    <row r="33" spans="1:91" ht="18.75" customHeight="1" x14ac:dyDescent="0.25">
      <c r="A33" s="7"/>
      <c r="B33" s="9" t="s">
        <v>121</v>
      </c>
      <c r="C33" s="9"/>
      <c r="D33" s="9">
        <v>2483.7209659999994</v>
      </c>
      <c r="E33" s="9">
        <v>1764.4219770099999</v>
      </c>
      <c r="F33" s="9">
        <v>2004.6042887400004</v>
      </c>
      <c r="G33" s="9">
        <v>1523.20349096</v>
      </c>
      <c r="H33" s="9">
        <v>1324.3072860099999</v>
      </c>
      <c r="I33" s="9">
        <v>1854.10839917</v>
      </c>
      <c r="J33" s="9">
        <v>2608.5204234500002</v>
      </c>
      <c r="K33" s="9">
        <v>1518.3503638799998</v>
      </c>
      <c r="L33" s="9">
        <v>1566.3906827399999</v>
      </c>
      <c r="M33" s="9">
        <v>1529.7287729199998</v>
      </c>
      <c r="N33" s="9">
        <v>1631.0244491799999</v>
      </c>
      <c r="O33" s="9">
        <v>1842.8962410600006</v>
      </c>
      <c r="P33" s="9">
        <v>2258.0274440899998</v>
      </c>
      <c r="Q33" s="9">
        <v>1817.7722710999994</v>
      </c>
      <c r="R33" s="9">
        <v>1502.5261202100003</v>
      </c>
      <c r="S33" s="9">
        <v>673.60270771000012</v>
      </c>
      <c r="T33" s="9">
        <v>291.93508877999994</v>
      </c>
      <c r="U33" s="9">
        <v>753.97309003999999</v>
      </c>
      <c r="V33" s="9">
        <v>1416.3676352700004</v>
      </c>
      <c r="W33" s="9">
        <v>2211.7627215900002</v>
      </c>
      <c r="X33" s="9">
        <v>1007.9473604400001</v>
      </c>
      <c r="Y33" s="9">
        <v>905.19263189999992</v>
      </c>
      <c r="Z33" s="9">
        <v>795.90987008000013</v>
      </c>
      <c r="AA33" s="9">
        <v>1466.7328423900001</v>
      </c>
      <c r="AB33" s="9">
        <v>2292.0860411199997</v>
      </c>
      <c r="AC33" s="9">
        <v>1396.3499100000001</v>
      </c>
      <c r="AD33" s="9">
        <v>1970.0702820000001</v>
      </c>
      <c r="AE33" s="9">
        <v>1849.2521250000002</v>
      </c>
      <c r="AF33" s="9">
        <v>1123.165354</v>
      </c>
      <c r="AG33" s="9">
        <v>1533.1392680000001</v>
      </c>
      <c r="AH33" s="9">
        <v>1104.351545</v>
      </c>
      <c r="AI33" s="9">
        <v>1814.9363849999997</v>
      </c>
      <c r="AJ33" s="9">
        <v>2324.0008560000001</v>
      </c>
      <c r="AK33" s="9">
        <v>1522.1020900000003</v>
      </c>
      <c r="AL33" s="11">
        <v>1796.6</v>
      </c>
      <c r="AM33" s="11">
        <v>2784.9</v>
      </c>
      <c r="AN33" s="11">
        <v>2859.6</v>
      </c>
      <c r="AO33" s="11">
        <v>1881.2</v>
      </c>
      <c r="AP33" s="11">
        <v>2770</v>
      </c>
      <c r="AQ33" s="11">
        <v>2164.6999999999998</v>
      </c>
      <c r="AR33" s="11">
        <v>1744.1</v>
      </c>
      <c r="AS33" s="11">
        <v>2911.9</v>
      </c>
      <c r="AT33" s="11">
        <v>3045.8</v>
      </c>
      <c r="AU33" s="11">
        <v>1898.3</v>
      </c>
      <c r="AV33" s="11">
        <v>2108.9</v>
      </c>
      <c r="AW33" s="11">
        <v>1764.9</v>
      </c>
      <c r="AX33" s="11">
        <v>1941.8</v>
      </c>
      <c r="AY33" s="11">
        <v>3424.6</v>
      </c>
      <c r="AZ33" s="11">
        <v>4054.1</v>
      </c>
      <c r="BA33" s="11">
        <v>2435.4</v>
      </c>
      <c r="BB33" s="11">
        <v>2655.8675922399993</v>
      </c>
      <c r="BC33" s="11">
        <v>2463.00669075</v>
      </c>
      <c r="BD33" s="7"/>
      <c r="CA33" t="s">
        <v>17</v>
      </c>
      <c r="CB33">
        <v>128.05000000000001</v>
      </c>
      <c r="CC33">
        <v>126.6172</v>
      </c>
      <c r="CD33">
        <v>129.79150000000001</v>
      </c>
      <c r="CE33">
        <v>128.3391</v>
      </c>
      <c r="CF33">
        <v>129.64490000000001</v>
      </c>
      <c r="CG33">
        <v>130.1311</v>
      </c>
      <c r="CH33">
        <v>129.51</v>
      </c>
      <c r="CI33">
        <v>52.387999999999998</v>
      </c>
      <c r="CJ33">
        <v>50.396000000000001</v>
      </c>
      <c r="CK33">
        <v>62.432000000000002</v>
      </c>
      <c r="CL33">
        <v>61.985999999999997</v>
      </c>
      <c r="CM33">
        <v>65.594999999999999</v>
      </c>
    </row>
    <row r="34" spans="1:91" ht="18.75" customHeight="1" x14ac:dyDescent="0.25">
      <c r="A34" s="7"/>
      <c r="B34" s="12"/>
      <c r="C34" s="13" t="s">
        <v>122</v>
      </c>
      <c r="D34" s="12">
        <v>518.87172462000001</v>
      </c>
      <c r="E34" s="12">
        <v>588.79112911999994</v>
      </c>
      <c r="F34" s="12">
        <v>542.96157129000005</v>
      </c>
      <c r="G34" s="12">
        <v>458.60802856000004</v>
      </c>
      <c r="H34" s="12">
        <v>412.98042848999995</v>
      </c>
      <c r="I34" s="12">
        <v>247.11475175999999</v>
      </c>
      <c r="J34" s="12">
        <v>255.57487173000001</v>
      </c>
      <c r="K34" s="12">
        <v>300.39402895000006</v>
      </c>
      <c r="L34" s="12">
        <v>291.77729462000002</v>
      </c>
      <c r="M34" s="12">
        <v>363.91640007000007</v>
      </c>
      <c r="N34" s="12">
        <v>392.88408887999998</v>
      </c>
      <c r="O34" s="12">
        <v>409.46400268000014</v>
      </c>
      <c r="P34" s="12">
        <v>519.58196447</v>
      </c>
      <c r="Q34" s="12">
        <v>491.52011122999988</v>
      </c>
      <c r="R34" s="12">
        <v>422.1009537700001</v>
      </c>
      <c r="S34" s="12">
        <v>130.34287198000004</v>
      </c>
      <c r="T34" s="12">
        <v>52.769519819999985</v>
      </c>
      <c r="U34" s="12">
        <v>39.305121980000003</v>
      </c>
      <c r="V34" s="12">
        <v>48.443091769999995</v>
      </c>
      <c r="W34" s="12">
        <v>34.546119950000005</v>
      </c>
      <c r="X34" s="12">
        <v>67.236050309999982</v>
      </c>
      <c r="Y34" s="12">
        <v>57.965224889999988</v>
      </c>
      <c r="Z34" s="12">
        <v>130.10228945000003</v>
      </c>
      <c r="AA34" s="12">
        <v>226.10297143999995</v>
      </c>
      <c r="AB34" s="12">
        <v>509.88002045999991</v>
      </c>
      <c r="AC34" s="12">
        <v>486.33313900000002</v>
      </c>
      <c r="AD34" s="12">
        <v>594.36450100000002</v>
      </c>
      <c r="AE34" s="12">
        <v>503.86707200000001</v>
      </c>
      <c r="AF34" s="12">
        <v>364.83888300000001</v>
      </c>
      <c r="AG34" s="12">
        <v>341.372589</v>
      </c>
      <c r="AH34" s="12">
        <v>160.97061099999999</v>
      </c>
      <c r="AI34" s="12">
        <v>359.38972999999999</v>
      </c>
      <c r="AJ34" s="12">
        <v>354.25254999999999</v>
      </c>
      <c r="AK34" s="12">
        <v>350.42233199999998</v>
      </c>
      <c r="AL34" s="14">
        <v>483.3</v>
      </c>
      <c r="AM34" s="14">
        <v>738.6</v>
      </c>
      <c r="AN34" s="14">
        <v>763.9</v>
      </c>
      <c r="AO34" s="14">
        <v>741.7</v>
      </c>
      <c r="AP34" s="14">
        <v>851.8</v>
      </c>
      <c r="AQ34" s="14">
        <v>683.7</v>
      </c>
      <c r="AR34" s="14">
        <v>552</v>
      </c>
      <c r="AS34" s="14">
        <v>358.4</v>
      </c>
      <c r="AT34" s="14">
        <v>328.9</v>
      </c>
      <c r="AU34" s="14">
        <v>399.2</v>
      </c>
      <c r="AV34" s="14">
        <v>389.2</v>
      </c>
      <c r="AW34" s="14">
        <v>402.6</v>
      </c>
      <c r="AX34" s="14">
        <v>507.5</v>
      </c>
      <c r="AY34" s="14">
        <v>617.79999999999995</v>
      </c>
      <c r="AZ34" s="14">
        <v>1223.8</v>
      </c>
      <c r="BA34" s="14">
        <v>856.5</v>
      </c>
      <c r="BB34" s="14">
        <v>929.42895367000006</v>
      </c>
      <c r="BC34" s="14">
        <v>816.86023769000008</v>
      </c>
      <c r="BD34" s="7"/>
      <c r="CA34" t="s">
        <v>14</v>
      </c>
      <c r="CB34">
        <v>1.4075093032777541</v>
      </c>
      <c r="CC34">
        <v>-1.1189379148770162</v>
      </c>
      <c r="CD34">
        <v>2.5070053673592607</v>
      </c>
      <c r="CE34">
        <v>-1.1190255139974625</v>
      </c>
      <c r="CF34">
        <v>1.0174607738405506</v>
      </c>
      <c r="CG34">
        <v>0.37502439355501238</v>
      </c>
      <c r="CH34">
        <v>-0.48</v>
      </c>
      <c r="CI34">
        <v>1.0882988576721213</v>
      </c>
      <c r="CJ34">
        <v>-0.5741117051709449</v>
      </c>
      <c r="CK34">
        <v>10.767702215992767</v>
      </c>
      <c r="CL34">
        <v>6.9443246320801899</v>
      </c>
      <c r="CM34">
        <v>4.821183163412055</v>
      </c>
    </row>
    <row r="35" spans="1:91" ht="18.75" customHeight="1" x14ac:dyDescent="0.25">
      <c r="A35" s="7"/>
      <c r="B35" s="12"/>
      <c r="C35" s="13" t="s">
        <v>123</v>
      </c>
      <c r="D35" s="12">
        <v>247.26458805000007</v>
      </c>
      <c r="E35" s="12">
        <v>238.57205621000006</v>
      </c>
      <c r="F35" s="12">
        <v>216.84556503000013</v>
      </c>
      <c r="G35" s="12">
        <v>298.74121031000016</v>
      </c>
      <c r="H35" s="12">
        <v>223.99531775999992</v>
      </c>
      <c r="I35" s="12">
        <v>222.87491818000004</v>
      </c>
      <c r="J35" s="12">
        <v>278.00347160000007</v>
      </c>
      <c r="K35" s="12">
        <v>285.34200779999998</v>
      </c>
      <c r="L35" s="12">
        <v>264.67079786999989</v>
      </c>
      <c r="M35" s="12">
        <v>257.84839079999983</v>
      </c>
      <c r="N35" s="12">
        <v>261.11614287999993</v>
      </c>
      <c r="O35" s="12">
        <v>326.27043062000007</v>
      </c>
      <c r="P35" s="12">
        <v>264.70734382000001</v>
      </c>
      <c r="Q35" s="12">
        <v>289.36407655999972</v>
      </c>
      <c r="R35" s="12">
        <v>226.57801805999995</v>
      </c>
      <c r="S35" s="12">
        <v>127.27960016999999</v>
      </c>
      <c r="T35" s="12">
        <v>50.07487771000001</v>
      </c>
      <c r="U35" s="12">
        <v>151.91206935000002</v>
      </c>
      <c r="V35" s="12">
        <v>57.041749770000024</v>
      </c>
      <c r="W35" s="12">
        <v>174.25892369999997</v>
      </c>
      <c r="X35" s="12">
        <v>43.9676197</v>
      </c>
      <c r="Y35" s="12">
        <v>384.97301070999993</v>
      </c>
      <c r="Z35" s="12">
        <v>227.95057543999999</v>
      </c>
      <c r="AA35" s="12">
        <v>192.83689071999993</v>
      </c>
      <c r="AB35" s="12">
        <v>206.60547767000006</v>
      </c>
      <c r="AC35" s="12">
        <v>221.84934000000001</v>
      </c>
      <c r="AD35" s="12">
        <v>240.38637299999999</v>
      </c>
      <c r="AE35" s="12">
        <v>225.79101900000001</v>
      </c>
      <c r="AF35" s="12">
        <v>207.029291</v>
      </c>
      <c r="AG35" s="12">
        <v>213.257859</v>
      </c>
      <c r="AH35" s="12">
        <v>206.28838300000001</v>
      </c>
      <c r="AI35" s="12">
        <v>243.28157400000001</v>
      </c>
      <c r="AJ35" s="12">
        <v>241.92065299999999</v>
      </c>
      <c r="AK35" s="12">
        <v>253.30256600000001</v>
      </c>
      <c r="AL35" s="14">
        <v>274.39999999999998</v>
      </c>
      <c r="AM35" s="14">
        <v>309</v>
      </c>
      <c r="AN35" s="14">
        <v>267</v>
      </c>
      <c r="AO35" s="14">
        <v>270.3</v>
      </c>
      <c r="AP35" s="14">
        <v>273.7</v>
      </c>
      <c r="AQ35" s="14">
        <v>300.89999999999998</v>
      </c>
      <c r="AR35" s="14">
        <v>255.9</v>
      </c>
      <c r="AS35" s="14">
        <v>338.2</v>
      </c>
      <c r="AT35" s="14">
        <v>269.89999999999998</v>
      </c>
      <c r="AU35" s="14">
        <v>313</v>
      </c>
      <c r="AV35" s="14">
        <v>287.10000000000002</v>
      </c>
      <c r="AW35" s="14">
        <v>305.60000000000002</v>
      </c>
      <c r="AX35" s="14">
        <v>307.39999999999998</v>
      </c>
      <c r="AY35" s="14">
        <v>308.3</v>
      </c>
      <c r="AZ35" s="14">
        <v>298.89999999999998</v>
      </c>
      <c r="BA35" s="14">
        <v>254.5</v>
      </c>
      <c r="BB35" s="14">
        <v>270.51726330999873</v>
      </c>
      <c r="BC35" s="14">
        <v>261.07104648999979</v>
      </c>
      <c r="BD35" s="7"/>
      <c r="CA35" t="s">
        <v>18</v>
      </c>
      <c r="CB35">
        <v>131.72989999999999</v>
      </c>
      <c r="CC35">
        <v>131.6542</v>
      </c>
      <c r="CD35">
        <v>133.86000000000001</v>
      </c>
      <c r="CE35">
        <v>132.68</v>
      </c>
      <c r="CF35">
        <v>133.22999999999999</v>
      </c>
      <c r="CG35">
        <v>134.5</v>
      </c>
      <c r="CH35">
        <v>133.69999999999999</v>
      </c>
      <c r="CI35">
        <v>422.125</v>
      </c>
      <c r="CJ35">
        <v>379.642</v>
      </c>
      <c r="CK35">
        <v>461.279</v>
      </c>
      <c r="CL35">
        <v>456.69</v>
      </c>
      <c r="CM35">
        <v>471.57499999999999</v>
      </c>
    </row>
    <row r="36" spans="1:91" ht="18.75" customHeight="1" x14ac:dyDescent="0.25">
      <c r="A36" s="7"/>
      <c r="B36" s="12"/>
      <c r="C36" s="13" t="s">
        <v>124</v>
      </c>
      <c r="D36" s="12">
        <v>0</v>
      </c>
      <c r="E36" s="12">
        <v>77.92992120000001</v>
      </c>
      <c r="F36" s="12">
        <v>68.008254249999993</v>
      </c>
      <c r="G36" s="12">
        <v>3.6</v>
      </c>
      <c r="H36" s="12">
        <v>0</v>
      </c>
      <c r="I36" s="12">
        <v>254.8230835</v>
      </c>
      <c r="J36" s="12">
        <v>0</v>
      </c>
      <c r="K36" s="12">
        <v>0</v>
      </c>
      <c r="L36" s="12">
        <v>60.149000000000001</v>
      </c>
      <c r="M36" s="12">
        <v>60</v>
      </c>
      <c r="N36" s="12">
        <v>272.83352120000001</v>
      </c>
      <c r="O36" s="12">
        <v>0</v>
      </c>
      <c r="P36" s="12">
        <v>0</v>
      </c>
      <c r="Q36" s="12">
        <v>0</v>
      </c>
      <c r="R36" s="12">
        <v>21.475519999999999</v>
      </c>
      <c r="S36" s="12">
        <v>0</v>
      </c>
      <c r="T36" s="12">
        <v>0</v>
      </c>
      <c r="U36" s="12">
        <v>226.47558599999999</v>
      </c>
      <c r="V36" s="12">
        <v>169.27066208000002</v>
      </c>
      <c r="W36" s="12">
        <v>75</v>
      </c>
      <c r="X36" s="12">
        <v>0.87</v>
      </c>
      <c r="Y36" s="12">
        <v>0</v>
      </c>
      <c r="Z36" s="12">
        <v>0</v>
      </c>
      <c r="AA36" s="12">
        <v>0</v>
      </c>
      <c r="AB36" s="12">
        <v>155.44205952000002</v>
      </c>
      <c r="AC36" s="12">
        <v>0</v>
      </c>
      <c r="AD36" s="12">
        <v>81.491947999999994</v>
      </c>
      <c r="AE36" s="12">
        <v>33.160293000000003</v>
      </c>
      <c r="AF36" s="12">
        <v>0</v>
      </c>
      <c r="AG36" s="12">
        <v>66.793210999999999</v>
      </c>
      <c r="AH36" s="12">
        <v>70.338824000000002</v>
      </c>
      <c r="AI36" s="12">
        <v>86.644658000000007</v>
      </c>
      <c r="AJ36" s="12">
        <v>27.322329</v>
      </c>
      <c r="AK36" s="12">
        <v>37.374079000000002</v>
      </c>
      <c r="AL36" s="14" t="s">
        <v>782</v>
      </c>
      <c r="AM36" s="14">
        <v>64.599999999999994</v>
      </c>
      <c r="AN36" s="14">
        <v>19.399999999999999</v>
      </c>
      <c r="AO36" s="14">
        <v>10.7</v>
      </c>
      <c r="AP36" s="14">
        <v>35.9</v>
      </c>
      <c r="AQ36" s="14">
        <v>57.2</v>
      </c>
      <c r="AR36" s="14">
        <v>68.5</v>
      </c>
      <c r="AS36" s="14">
        <v>79.7</v>
      </c>
      <c r="AT36" s="14" t="s">
        <v>788</v>
      </c>
      <c r="AU36" s="14">
        <v>65.599999999999994</v>
      </c>
      <c r="AV36" s="14">
        <v>266.3</v>
      </c>
      <c r="AW36" s="14">
        <v>85.6</v>
      </c>
      <c r="AX36" s="14">
        <v>27.6</v>
      </c>
      <c r="AY36" s="14">
        <v>20</v>
      </c>
      <c r="AZ36" s="14">
        <v>67.599999999999994</v>
      </c>
      <c r="BA36" s="14">
        <v>70</v>
      </c>
      <c r="BB36" s="14">
        <v>60.004882930000008</v>
      </c>
      <c r="BC36" s="14">
        <v>10</v>
      </c>
      <c r="BD36" s="7"/>
      <c r="BQ36">
        <f>D33-D40</f>
        <v>472.12480937999976</v>
      </c>
      <c r="CA36" t="s">
        <v>16</v>
      </c>
      <c r="CB36">
        <v>-6.0920930246688432E-2</v>
      </c>
      <c r="CC36">
        <v>-5.7466072622835984E-2</v>
      </c>
      <c r="CD36">
        <v>1.6754497767636822</v>
      </c>
      <c r="CE36">
        <v>-0.88</v>
      </c>
      <c r="CF36">
        <v>0.42</v>
      </c>
      <c r="CG36">
        <v>0.96</v>
      </c>
      <c r="CH36">
        <v>-0.6</v>
      </c>
      <c r="CI36">
        <v>66.919698811644196</v>
      </c>
      <c r="CJ36">
        <v>62.7</v>
      </c>
      <c r="CK36">
        <v>73.599999999999994</v>
      </c>
      <c r="CL36">
        <v>75.099999999999994</v>
      </c>
      <c r="CM36">
        <v>74.400000000000006</v>
      </c>
    </row>
    <row r="37" spans="1:91" ht="18.75" customHeight="1" x14ac:dyDescent="0.25">
      <c r="A37" s="7"/>
      <c r="B37" s="12"/>
      <c r="C37" s="13" t="s">
        <v>125</v>
      </c>
      <c r="D37" s="12">
        <v>80.189960239999991</v>
      </c>
      <c r="E37" s="12">
        <v>3.8273366500000003</v>
      </c>
      <c r="F37" s="12">
        <v>311.20774235000005</v>
      </c>
      <c r="G37" s="12">
        <v>55.437669039999996</v>
      </c>
      <c r="H37" s="12">
        <v>3.1290208899999996</v>
      </c>
      <c r="I37" s="12">
        <v>247.11271862999996</v>
      </c>
      <c r="J37" s="12">
        <v>96.290245289999987</v>
      </c>
      <c r="K37" s="12">
        <v>7.2753800000000002</v>
      </c>
      <c r="L37" s="12">
        <v>265.16459338999999</v>
      </c>
      <c r="M37" s="12">
        <v>107.91283842999999</v>
      </c>
      <c r="N37" s="12">
        <v>6.2759370699999995</v>
      </c>
      <c r="O37" s="12">
        <v>342.16219520999999</v>
      </c>
      <c r="P37" s="12">
        <v>40.118893640000003</v>
      </c>
      <c r="Q37" s="12">
        <v>2.3919983899999999</v>
      </c>
      <c r="R37" s="12">
        <v>131.63972024000003</v>
      </c>
      <c r="S37" s="12">
        <v>133.02089606999999</v>
      </c>
      <c r="T37" s="12">
        <v>11.927220949999999</v>
      </c>
      <c r="U37" s="12">
        <v>47.512693749999997</v>
      </c>
      <c r="V37" s="12">
        <v>7.1588901999999992</v>
      </c>
      <c r="W37" s="12">
        <v>2.7325743999999994</v>
      </c>
      <c r="X37" s="12">
        <v>9.9836927600000021</v>
      </c>
      <c r="Y37" s="12">
        <v>-0.81453755999999999</v>
      </c>
      <c r="Z37" s="12">
        <v>3.0179002000000001</v>
      </c>
      <c r="AA37" s="12">
        <v>311.79752936</v>
      </c>
      <c r="AB37" s="12">
        <v>52.330670640000001</v>
      </c>
      <c r="AC37" s="12">
        <v>10.194317</v>
      </c>
      <c r="AD37" s="12">
        <v>354.26673799999998</v>
      </c>
      <c r="AE37" s="12">
        <v>127.828033</v>
      </c>
      <c r="AF37" s="12">
        <v>15.140718</v>
      </c>
      <c r="AG37" s="12">
        <v>369.531612</v>
      </c>
      <c r="AH37" s="12">
        <v>111.901898</v>
      </c>
      <c r="AI37" s="12">
        <v>32.999619000000003</v>
      </c>
      <c r="AJ37" s="12">
        <v>410.13539900000001</v>
      </c>
      <c r="AK37" s="12">
        <v>65.105509999999995</v>
      </c>
      <c r="AL37" s="14">
        <v>37.4</v>
      </c>
      <c r="AM37" s="14">
        <v>485.4</v>
      </c>
      <c r="AN37" s="14">
        <v>83.9</v>
      </c>
      <c r="AO37" s="14">
        <v>22.3</v>
      </c>
      <c r="AP37" s="14">
        <v>541.29999999999995</v>
      </c>
      <c r="AQ37" s="14">
        <v>34.799999999999997</v>
      </c>
      <c r="AR37" s="14">
        <v>46.7</v>
      </c>
      <c r="AS37" s="14">
        <v>418.6</v>
      </c>
      <c r="AT37" s="14">
        <v>3.3</v>
      </c>
      <c r="AU37" s="14">
        <v>-25.7</v>
      </c>
      <c r="AV37" s="14">
        <v>297.60000000000002</v>
      </c>
      <c r="AW37" s="14">
        <v>100.6</v>
      </c>
      <c r="AX37" s="14">
        <v>10.7</v>
      </c>
      <c r="AY37" s="14">
        <v>359.5</v>
      </c>
      <c r="AZ37" s="14">
        <v>94</v>
      </c>
      <c r="BA37" s="14">
        <v>7.3</v>
      </c>
      <c r="BB37" s="14">
        <v>305.61586551000005</v>
      </c>
      <c r="BC37" s="14">
        <v>116.48604612000001</v>
      </c>
      <c r="BD37" s="7"/>
      <c r="CA37" t="s">
        <v>19</v>
      </c>
      <c r="CB37">
        <v>129.93039999999999</v>
      </c>
      <c r="CC37">
        <v>129.19110000000001</v>
      </c>
      <c r="CD37">
        <v>131.87100000000001</v>
      </c>
      <c r="CE37">
        <v>130.54</v>
      </c>
      <c r="CF37">
        <v>131.46</v>
      </c>
      <c r="CG37">
        <v>132.35</v>
      </c>
      <c r="CH37">
        <v>131.65</v>
      </c>
    </row>
    <row r="38" spans="1:91" ht="18.75" customHeight="1" x14ac:dyDescent="0.25">
      <c r="A38" s="7"/>
      <c r="B38" s="12"/>
      <c r="C38" s="13" t="s">
        <v>126</v>
      </c>
      <c r="D38" s="12">
        <v>301.19290389999998</v>
      </c>
      <c r="E38" s="12">
        <v>199.89356764999999</v>
      </c>
      <c r="F38" s="12">
        <v>255.24360693</v>
      </c>
      <c r="G38" s="12">
        <v>263.21986900000002</v>
      </c>
      <c r="H38" s="12">
        <v>233.72005796000002</v>
      </c>
      <c r="I38" s="12">
        <v>182.29469997000004</v>
      </c>
      <c r="J38" s="12">
        <v>270.95802669</v>
      </c>
      <c r="K38" s="12">
        <v>234.79920499000002</v>
      </c>
      <c r="L38" s="12">
        <v>197.83112710000003</v>
      </c>
      <c r="M38" s="12">
        <v>295.74913346</v>
      </c>
      <c r="N38" s="12">
        <v>236.12514593</v>
      </c>
      <c r="O38" s="12">
        <v>231.77999207999997</v>
      </c>
      <c r="P38" s="12">
        <v>287.60175173000005</v>
      </c>
      <c r="Q38" s="12">
        <v>132.21049123</v>
      </c>
      <c r="R38" s="12">
        <v>215.38648047999999</v>
      </c>
      <c r="S38" s="12">
        <v>107.210272</v>
      </c>
      <c r="T38" s="12">
        <v>58.870033909999997</v>
      </c>
      <c r="U38" s="12">
        <v>92.949189000000004</v>
      </c>
      <c r="V38" s="12">
        <v>238.72154057</v>
      </c>
      <c r="W38" s="12">
        <v>257.16071679999999</v>
      </c>
      <c r="X38" s="12">
        <v>149.87813085000002</v>
      </c>
      <c r="Y38" s="12">
        <v>189.50391038000001</v>
      </c>
      <c r="Z38" s="12">
        <v>178.53306535000002</v>
      </c>
      <c r="AA38" s="12">
        <v>178.42592086000002</v>
      </c>
      <c r="AB38" s="12">
        <v>224.47474484</v>
      </c>
      <c r="AC38" s="12">
        <v>239.84267</v>
      </c>
      <c r="AD38" s="12">
        <v>191.86208300000001</v>
      </c>
      <c r="AE38" s="12">
        <v>236.42756399999999</v>
      </c>
      <c r="AF38" s="12">
        <v>131.35426000000001</v>
      </c>
      <c r="AG38" s="12">
        <v>161.543948</v>
      </c>
      <c r="AH38" s="12">
        <v>131.054496</v>
      </c>
      <c r="AI38" s="12">
        <v>326.04771699999998</v>
      </c>
      <c r="AJ38" s="12">
        <v>186.910596</v>
      </c>
      <c r="AK38" s="12">
        <v>234.55951999999999</v>
      </c>
      <c r="AL38" s="14">
        <v>207.8</v>
      </c>
      <c r="AM38" s="14">
        <v>213.8</v>
      </c>
      <c r="AN38" s="14">
        <v>288.8</v>
      </c>
      <c r="AO38" s="14">
        <v>213.2</v>
      </c>
      <c r="AP38" s="14">
        <v>252.1</v>
      </c>
      <c r="AQ38" s="14">
        <v>294.10000000000002</v>
      </c>
      <c r="AR38" s="14">
        <v>277.5</v>
      </c>
      <c r="AS38" s="14">
        <v>248.8</v>
      </c>
      <c r="AT38" s="14">
        <v>249</v>
      </c>
      <c r="AU38" s="14">
        <v>238.5</v>
      </c>
      <c r="AV38" s="14">
        <v>248.2</v>
      </c>
      <c r="AW38" s="14">
        <v>300.8</v>
      </c>
      <c r="AX38" s="14">
        <v>280.10000000000002</v>
      </c>
      <c r="AY38" s="14">
        <v>262.89999999999998</v>
      </c>
      <c r="AZ38" s="14">
        <v>397.5</v>
      </c>
      <c r="BA38" s="14">
        <v>327.10000000000002</v>
      </c>
      <c r="BB38" s="14">
        <v>365.72469578999994</v>
      </c>
      <c r="BC38" s="14">
        <v>398.53521112999999</v>
      </c>
      <c r="BD38" s="7"/>
      <c r="CA38" t="s">
        <v>15</v>
      </c>
      <c r="CB38">
        <v>3.4231104702459936</v>
      </c>
      <c r="CC38">
        <v>1.1857736202019353</v>
      </c>
      <c r="CD38">
        <v>0.82878178572964867</v>
      </c>
      <c r="CE38">
        <v>-0.3029315521839604</v>
      </c>
      <c r="CF38">
        <v>0.75965858228270733</v>
      </c>
      <c r="CG38">
        <v>-9.0943691034139906E-2</v>
      </c>
      <c r="CH38">
        <v>-1.9861394321378456</v>
      </c>
    </row>
    <row r="39" spans="1:91" ht="18.75" customHeight="1" x14ac:dyDescent="0.25">
      <c r="A39" s="7"/>
      <c r="B39" s="12"/>
      <c r="C39" s="13" t="s">
        <v>127</v>
      </c>
      <c r="D39" s="12">
        <v>744.89540249999993</v>
      </c>
      <c r="E39" s="12">
        <v>80.635295790000001</v>
      </c>
      <c r="F39" s="12">
        <v>66.281215829999994</v>
      </c>
      <c r="G39" s="12">
        <v>7.0277748499999992</v>
      </c>
      <c r="H39" s="12">
        <v>8.0160728399999996</v>
      </c>
      <c r="I39" s="12">
        <v>117.41663763</v>
      </c>
      <c r="J39" s="12">
        <v>778.21735577999993</v>
      </c>
      <c r="K39" s="12">
        <v>191.26326982999998</v>
      </c>
      <c r="L39" s="12">
        <v>13.60713164</v>
      </c>
      <c r="M39" s="12">
        <v>16.952576829999998</v>
      </c>
      <c r="N39" s="12">
        <v>13.185791140000001</v>
      </c>
      <c r="O39" s="12">
        <v>40.192411069999991</v>
      </c>
      <c r="P39" s="12">
        <v>567.33494379000001</v>
      </c>
      <c r="Q39" s="12">
        <v>350.69673445000006</v>
      </c>
      <c r="R39" s="12">
        <v>11.397360969999999</v>
      </c>
      <c r="S39" s="12">
        <v>2.3353609999999998</v>
      </c>
      <c r="T39" s="12">
        <v>1.4951458400000002</v>
      </c>
      <c r="U39" s="12">
        <v>12.85635967</v>
      </c>
      <c r="V39" s="12">
        <v>23.584089760000001</v>
      </c>
      <c r="W39" s="12">
        <v>771.41050901000006</v>
      </c>
      <c r="X39" s="12">
        <v>189.57283953000004</v>
      </c>
      <c r="Y39" s="12">
        <v>34.432746380000012</v>
      </c>
      <c r="Z39" s="12">
        <v>19.961952920000005</v>
      </c>
      <c r="AA39" s="12">
        <v>148.70165587</v>
      </c>
      <c r="AB39" s="12">
        <v>397.89780168999999</v>
      </c>
      <c r="AC39" s="12">
        <v>50.045385000000003</v>
      </c>
      <c r="AD39" s="12">
        <v>57.415484999999997</v>
      </c>
      <c r="AE39" s="12">
        <v>16.902453000000001</v>
      </c>
      <c r="AF39" s="12">
        <v>16.951294999999998</v>
      </c>
      <c r="AG39" s="12">
        <v>9.9150329999999993</v>
      </c>
      <c r="AH39" s="12">
        <v>19.723637</v>
      </c>
      <c r="AI39" s="12">
        <v>119.97769599999999</v>
      </c>
      <c r="AJ39" s="12">
        <v>344.039109</v>
      </c>
      <c r="AK39" s="12">
        <v>39.321672</v>
      </c>
      <c r="AL39" s="14">
        <v>23.5</v>
      </c>
      <c r="AM39" s="14">
        <v>10</v>
      </c>
      <c r="AN39" s="14">
        <v>370.20480091000002</v>
      </c>
      <c r="AO39" s="14">
        <v>29.797470599999997</v>
      </c>
      <c r="AP39" s="14">
        <v>72.262031259999986</v>
      </c>
      <c r="AQ39" s="14">
        <v>12.365627079999999</v>
      </c>
      <c r="AR39" s="14">
        <v>12.159466119999999</v>
      </c>
      <c r="AS39" s="14">
        <v>542.27698444000009</v>
      </c>
      <c r="AT39" s="14">
        <v>804.57733216999975</v>
      </c>
      <c r="AU39" s="14">
        <v>121.54391106</v>
      </c>
      <c r="AV39" s="14">
        <v>58.013621969999996</v>
      </c>
      <c r="AW39" s="14">
        <v>49.981886549999992</v>
      </c>
      <c r="AX39" s="14">
        <v>20.313814589999982</v>
      </c>
      <c r="AY39" s="14">
        <v>53.043376610000003</v>
      </c>
      <c r="AZ39" s="14">
        <v>740.29477402999987</v>
      </c>
      <c r="BA39" s="14">
        <v>41.167625389999976</v>
      </c>
      <c r="BB39" s="14">
        <v>44.389649950000006</v>
      </c>
      <c r="BC39" s="14">
        <v>30.105805180000001</v>
      </c>
      <c r="BD39" s="7"/>
      <c r="CI39" t="s">
        <v>7</v>
      </c>
      <c r="CJ39" t="s">
        <v>8</v>
      </c>
      <c r="CK39" t="s">
        <v>9</v>
      </c>
      <c r="CL39" t="s">
        <v>10</v>
      </c>
      <c r="CM39" t="s">
        <v>11</v>
      </c>
    </row>
    <row r="40" spans="1:91" ht="18.75" customHeight="1" x14ac:dyDescent="0.25">
      <c r="A40" s="7"/>
      <c r="B40" s="9" t="s">
        <v>128</v>
      </c>
      <c r="C40" s="9"/>
      <c r="D40" s="9">
        <v>2011.5961566199996</v>
      </c>
      <c r="E40" s="9">
        <v>1632.7453371200002</v>
      </c>
      <c r="F40" s="9">
        <v>2441.2750837599997</v>
      </c>
      <c r="G40" s="9">
        <v>2232.1098779699996</v>
      </c>
      <c r="H40" s="9">
        <v>2191.9646183099999</v>
      </c>
      <c r="I40" s="9">
        <v>2272.6883656299997</v>
      </c>
      <c r="J40" s="9">
        <v>2142.8608808199997</v>
      </c>
      <c r="K40" s="9">
        <v>1981.8580898800003</v>
      </c>
      <c r="L40" s="9">
        <v>2019.6251495700003</v>
      </c>
      <c r="M40" s="9">
        <v>2289.2866334999999</v>
      </c>
      <c r="N40" s="9">
        <v>2006.2496642799997</v>
      </c>
      <c r="O40" s="9">
        <v>2273.57424279</v>
      </c>
      <c r="P40" s="9">
        <v>1632.2183004700003</v>
      </c>
      <c r="Q40" s="9">
        <v>2522.0855987799996</v>
      </c>
      <c r="R40" s="9">
        <v>2537.75038989</v>
      </c>
      <c r="S40" s="9">
        <v>2134.3902935000006</v>
      </c>
      <c r="T40" s="9">
        <v>2126.0102720100003</v>
      </c>
      <c r="U40" s="9">
        <v>2282.4551855299997</v>
      </c>
      <c r="V40" s="9">
        <v>2260.6317490800002</v>
      </c>
      <c r="W40" s="9">
        <v>2598.1429050400002</v>
      </c>
      <c r="X40" s="9">
        <v>2387.2205890700002</v>
      </c>
      <c r="Y40" s="9">
        <v>2224.0846431800001</v>
      </c>
      <c r="Z40" s="9">
        <v>2136.3300343699993</v>
      </c>
      <c r="AA40" s="9">
        <v>2809.4378465300006</v>
      </c>
      <c r="AB40" s="9">
        <v>1973.9168652999997</v>
      </c>
      <c r="AC40" s="9">
        <v>2010.826462</v>
      </c>
      <c r="AD40" s="9">
        <v>2996.9481759999999</v>
      </c>
      <c r="AE40" s="9">
        <v>2569.7573649999999</v>
      </c>
      <c r="AF40" s="9">
        <v>2445.434201</v>
      </c>
      <c r="AG40" s="9">
        <v>2501.0259270000001</v>
      </c>
      <c r="AH40" s="9">
        <v>2408.0214209999999</v>
      </c>
      <c r="AI40" s="9">
        <v>3249.2756860000004</v>
      </c>
      <c r="AJ40" s="9">
        <v>2956.3775479999999</v>
      </c>
      <c r="AK40" s="9">
        <v>2989.1853709999996</v>
      </c>
      <c r="AL40" s="11">
        <v>3025.2</v>
      </c>
      <c r="AM40" s="11">
        <v>3688.6</v>
      </c>
      <c r="AN40" s="11">
        <v>2538.5</v>
      </c>
      <c r="AO40" s="11">
        <v>3022.3</v>
      </c>
      <c r="AP40" s="11">
        <v>4138.2</v>
      </c>
      <c r="AQ40" s="11">
        <v>2716.4</v>
      </c>
      <c r="AR40" s="11">
        <v>3132.6</v>
      </c>
      <c r="AS40" s="11">
        <v>3365.4</v>
      </c>
      <c r="AT40" s="11">
        <v>2763.3</v>
      </c>
      <c r="AU40" s="11">
        <v>3329.3</v>
      </c>
      <c r="AV40" s="11">
        <v>3537.5</v>
      </c>
      <c r="AW40" s="11">
        <v>3260.5</v>
      </c>
      <c r="AX40" s="11">
        <v>2646.3</v>
      </c>
      <c r="AY40" s="11">
        <v>5426.5</v>
      </c>
      <c r="AZ40" s="11">
        <v>3450.7</v>
      </c>
      <c r="BA40" s="11">
        <v>3175.1</v>
      </c>
      <c r="BB40" s="11">
        <v>4119.4438225500007</v>
      </c>
      <c r="BC40" s="11">
        <v>3749.621502949999</v>
      </c>
      <c r="BD40" s="7"/>
      <c r="CA40" t="s">
        <v>20</v>
      </c>
      <c r="CI40">
        <v>8.2857462625999982</v>
      </c>
      <c r="CJ40">
        <v>7.7843200000000001</v>
      </c>
      <c r="CK40">
        <v>9.6</v>
      </c>
      <c r="CL40">
        <v>7.2122799999999998</v>
      </c>
      <c r="CM40">
        <v>8.5</v>
      </c>
    </row>
    <row r="41" spans="1:91" ht="18.75" customHeight="1" x14ac:dyDescent="0.25">
      <c r="A41" s="7"/>
      <c r="B41" s="12"/>
      <c r="C41" s="13" t="s">
        <v>129</v>
      </c>
      <c r="D41" s="12">
        <v>1161.2973741399999</v>
      </c>
      <c r="E41" s="12">
        <v>1371.5426036200001</v>
      </c>
      <c r="F41" s="12">
        <v>1413.3538089799997</v>
      </c>
      <c r="G41" s="12">
        <v>1366.52492889</v>
      </c>
      <c r="H41" s="12">
        <v>1667.85844896</v>
      </c>
      <c r="I41" s="12">
        <v>1380.4640604099998</v>
      </c>
      <c r="J41" s="12">
        <v>1538.5431241200001</v>
      </c>
      <c r="K41" s="12">
        <v>1516.9132348800003</v>
      </c>
      <c r="L41" s="12">
        <v>1515.4627475100001</v>
      </c>
      <c r="M41" s="12">
        <v>1560.9571104200002</v>
      </c>
      <c r="N41" s="12">
        <v>1631.1024926099997</v>
      </c>
      <c r="O41" s="12">
        <v>1860.7994958599998</v>
      </c>
      <c r="P41" s="12">
        <v>1380.2150666900002</v>
      </c>
      <c r="Q41" s="12">
        <v>1571.2250449599999</v>
      </c>
      <c r="R41" s="12">
        <v>2025.5660707599998</v>
      </c>
      <c r="S41" s="12">
        <v>1536.1646130300005</v>
      </c>
      <c r="T41" s="12">
        <v>1462.96585308</v>
      </c>
      <c r="U41" s="12">
        <v>1439.2392189099996</v>
      </c>
      <c r="V41" s="12">
        <v>1433.70971396</v>
      </c>
      <c r="W41" s="12">
        <v>1603.2122749300001</v>
      </c>
      <c r="X41" s="12">
        <v>1553.8068245600002</v>
      </c>
      <c r="Y41" s="12">
        <v>1677.4717112500002</v>
      </c>
      <c r="Z41" s="12">
        <v>1733.1628823799997</v>
      </c>
      <c r="AA41" s="12">
        <v>2073.0631552100003</v>
      </c>
      <c r="AB41" s="12">
        <v>1492.7726282699998</v>
      </c>
      <c r="AC41" s="12">
        <v>1604.8562429999999</v>
      </c>
      <c r="AD41" s="12">
        <v>2244.1764289999996</v>
      </c>
      <c r="AE41" s="12">
        <v>2189.321524</v>
      </c>
      <c r="AF41" s="12">
        <v>1807.619717</v>
      </c>
      <c r="AG41" s="12">
        <v>1925.9352000000001</v>
      </c>
      <c r="AH41" s="12">
        <v>1721.0495020000001</v>
      </c>
      <c r="AI41" s="12">
        <v>2086.4389910000004</v>
      </c>
      <c r="AJ41" s="12">
        <v>1977.9212379999999</v>
      </c>
      <c r="AK41" s="12">
        <v>2362.8586249999998</v>
      </c>
      <c r="AL41" s="14">
        <v>2074.4</v>
      </c>
      <c r="AM41" s="14">
        <v>2503.6</v>
      </c>
      <c r="AN41" s="14">
        <v>1905.3</v>
      </c>
      <c r="AO41" s="14">
        <v>2192.6</v>
      </c>
      <c r="AP41" s="14">
        <v>2844.9</v>
      </c>
      <c r="AQ41" s="14">
        <v>2084.6999999999998</v>
      </c>
      <c r="AR41" s="14">
        <v>2259.1</v>
      </c>
      <c r="AS41" s="14">
        <v>2405.3000000000002</v>
      </c>
      <c r="AT41" s="14">
        <v>2060.1</v>
      </c>
      <c r="AU41" s="14">
        <v>2456.3000000000002</v>
      </c>
      <c r="AV41" s="14">
        <v>2736.7</v>
      </c>
      <c r="AW41" s="14">
        <v>2391.6999999999998</v>
      </c>
      <c r="AX41" s="14">
        <v>2079.1</v>
      </c>
      <c r="AY41" s="14">
        <v>2589</v>
      </c>
      <c r="AZ41" s="14">
        <v>2682.2</v>
      </c>
      <c r="BA41" s="14">
        <v>2387.1999999999998</v>
      </c>
      <c r="BB41" s="14">
        <v>2551.5407472600004</v>
      </c>
      <c r="BC41" s="14">
        <v>2714.7222411299995</v>
      </c>
      <c r="BD41" s="7"/>
      <c r="CB41">
        <v>2016</v>
      </c>
      <c r="CI41">
        <v>8.9866000000000001E-2</v>
      </c>
      <c r="CJ41">
        <v>2.8119999999999998</v>
      </c>
      <c r="CK41">
        <v>0.250913</v>
      </c>
      <c r="CL41">
        <v>1.528586</v>
      </c>
      <c r="CM41">
        <v>3.4923539999999997</v>
      </c>
    </row>
    <row r="42" spans="1:91" ht="18.75" customHeight="1" x14ac:dyDescent="0.25">
      <c r="A42" s="7"/>
      <c r="B42" s="12"/>
      <c r="C42" s="13" t="s">
        <v>130</v>
      </c>
      <c r="D42" s="12">
        <v>850.29878247999977</v>
      </c>
      <c r="E42" s="12">
        <v>261.20273349999997</v>
      </c>
      <c r="F42" s="12">
        <v>1027.92127478</v>
      </c>
      <c r="G42" s="12">
        <v>865.58494907999977</v>
      </c>
      <c r="H42" s="12">
        <v>524.10616934999996</v>
      </c>
      <c r="I42" s="12">
        <v>892.22430522000013</v>
      </c>
      <c r="J42" s="12">
        <v>604.31775669999979</v>
      </c>
      <c r="K42" s="12">
        <v>464.9448549999999</v>
      </c>
      <c r="L42" s="12">
        <v>504.16240206000015</v>
      </c>
      <c r="M42" s="12">
        <v>728.32952307999994</v>
      </c>
      <c r="N42" s="12">
        <v>375.14717167000003</v>
      </c>
      <c r="O42" s="12">
        <v>412.77474693000005</v>
      </c>
      <c r="P42" s="12">
        <v>252.00323377999999</v>
      </c>
      <c r="Q42" s="12">
        <v>950.86055381999995</v>
      </c>
      <c r="R42" s="12">
        <v>512.18431913000018</v>
      </c>
      <c r="S42" s="12">
        <v>598.22568047000004</v>
      </c>
      <c r="T42" s="12">
        <v>663.04441893000012</v>
      </c>
      <c r="U42" s="12">
        <v>843.21596662000002</v>
      </c>
      <c r="V42" s="12">
        <v>826.92203511999992</v>
      </c>
      <c r="W42" s="12">
        <v>994.93063011000015</v>
      </c>
      <c r="X42" s="12">
        <v>833.41376450999996</v>
      </c>
      <c r="Y42" s="12">
        <v>546.61293193000006</v>
      </c>
      <c r="Z42" s="12">
        <v>403.16715198999987</v>
      </c>
      <c r="AA42" s="12">
        <v>736.37469132000001</v>
      </c>
      <c r="AB42" s="12">
        <v>481.14423703</v>
      </c>
      <c r="AC42" s="12">
        <v>405.97021899999999</v>
      </c>
      <c r="AD42" s="12">
        <v>752.771747</v>
      </c>
      <c r="AE42" s="12">
        <v>380.43584100000004</v>
      </c>
      <c r="AF42" s="12">
        <v>637.81448399999999</v>
      </c>
      <c r="AG42" s="12">
        <v>575.09072700000002</v>
      </c>
      <c r="AH42" s="12">
        <v>686.97191899999996</v>
      </c>
      <c r="AI42" s="12">
        <v>1162.836695</v>
      </c>
      <c r="AJ42" s="12">
        <v>978.45631000000003</v>
      </c>
      <c r="AK42" s="12">
        <v>626.32674599999996</v>
      </c>
      <c r="AL42" s="14">
        <v>950.7</v>
      </c>
      <c r="AM42" s="14">
        <v>1185</v>
      </c>
      <c r="AN42" s="14">
        <v>633.1</v>
      </c>
      <c r="AO42" s="14">
        <v>829.8</v>
      </c>
      <c r="AP42" s="14">
        <v>1293.3</v>
      </c>
      <c r="AQ42" s="14">
        <v>631.70000000000005</v>
      </c>
      <c r="AR42" s="14">
        <v>873.5</v>
      </c>
      <c r="AS42" s="14">
        <v>960.2</v>
      </c>
      <c r="AT42" s="14">
        <v>703.1</v>
      </c>
      <c r="AU42" s="14">
        <v>873</v>
      </c>
      <c r="AV42" s="14">
        <v>800.8</v>
      </c>
      <c r="AW42" s="14">
        <v>868.8</v>
      </c>
      <c r="AX42" s="14">
        <v>567.20000000000005</v>
      </c>
      <c r="AY42" s="14">
        <v>2837.6</v>
      </c>
      <c r="AZ42" s="14">
        <v>768.5</v>
      </c>
      <c r="BA42" s="14">
        <v>787.8</v>
      </c>
      <c r="BB42" s="14">
        <v>1567.9030752900001</v>
      </c>
      <c r="BC42" s="14">
        <v>1034.8992618199998</v>
      </c>
      <c r="BD42" s="7"/>
      <c r="CB42" t="s">
        <v>11</v>
      </c>
      <c r="CC42" t="s">
        <v>0</v>
      </c>
      <c r="CD42" t="s">
        <v>1</v>
      </c>
      <c r="CE42" t="s">
        <v>2</v>
      </c>
      <c r="CF42" t="s">
        <v>3</v>
      </c>
      <c r="CG42" t="s">
        <v>4</v>
      </c>
      <c r="CH42" t="s">
        <v>5</v>
      </c>
      <c r="CI42">
        <v>4.0711311900000009</v>
      </c>
      <c r="CJ42">
        <v>3.7228473799999997</v>
      </c>
      <c r="CK42">
        <v>2.52196541</v>
      </c>
      <c r="CL42">
        <v>2.6551186499999999</v>
      </c>
      <c r="CM42">
        <v>5.9981307100000008</v>
      </c>
    </row>
    <row r="43" spans="1:91" ht="18.75" customHeight="1" x14ac:dyDescent="0.25">
      <c r="A43" s="7"/>
      <c r="B43" s="12"/>
      <c r="C43" s="13" t="s">
        <v>94</v>
      </c>
      <c r="D43" s="12">
        <v>714.45875956999987</v>
      </c>
      <c r="E43" s="12">
        <v>715.55971268999997</v>
      </c>
      <c r="F43" s="12">
        <v>760.49148311999977</v>
      </c>
      <c r="G43" s="12">
        <v>739.09234987999992</v>
      </c>
      <c r="H43" s="12">
        <v>866.5577066799998</v>
      </c>
      <c r="I43" s="12">
        <v>762.61741281000002</v>
      </c>
      <c r="J43" s="12">
        <v>778.03040020000026</v>
      </c>
      <c r="K43" s="12">
        <v>762.70544929000016</v>
      </c>
      <c r="L43" s="12">
        <v>784.34657814000002</v>
      </c>
      <c r="M43" s="12">
        <v>786.30203860000017</v>
      </c>
      <c r="N43" s="12">
        <v>768.6255825799999</v>
      </c>
      <c r="O43" s="12">
        <v>752.01638439999954</v>
      </c>
      <c r="P43" s="12">
        <v>832.09897936000016</v>
      </c>
      <c r="Q43" s="12">
        <v>801.34199298999988</v>
      </c>
      <c r="R43" s="12">
        <v>823.31363482999996</v>
      </c>
      <c r="S43" s="12">
        <v>898.68956469000022</v>
      </c>
      <c r="T43" s="12">
        <v>766.54404609999995</v>
      </c>
      <c r="U43" s="12">
        <v>817.63793683999984</v>
      </c>
      <c r="V43" s="12">
        <v>782.84331996999992</v>
      </c>
      <c r="W43" s="12">
        <v>809.27658636000012</v>
      </c>
      <c r="X43" s="12">
        <v>871.83736482000018</v>
      </c>
      <c r="Y43" s="12">
        <v>805.84806346000028</v>
      </c>
      <c r="Z43" s="12">
        <v>823.2163820699999</v>
      </c>
      <c r="AA43" s="12">
        <v>812.35092112999996</v>
      </c>
      <c r="AB43" s="12">
        <v>826.60483193999983</v>
      </c>
      <c r="AC43" s="12">
        <v>824.20365900000002</v>
      </c>
      <c r="AD43" s="12">
        <v>841.01505999999995</v>
      </c>
      <c r="AE43" s="12">
        <v>979.15917300000001</v>
      </c>
      <c r="AF43" s="12">
        <v>850.94375700000001</v>
      </c>
      <c r="AG43" s="12">
        <v>851.74509000000012</v>
      </c>
      <c r="AH43" s="12">
        <v>799.605459</v>
      </c>
      <c r="AI43" s="12">
        <v>873.27533700000004</v>
      </c>
      <c r="AJ43" s="12">
        <v>851.114642</v>
      </c>
      <c r="AK43" s="12">
        <v>856.47096199999987</v>
      </c>
      <c r="AL43" s="14">
        <v>856.9</v>
      </c>
      <c r="AM43" s="14">
        <v>926.7</v>
      </c>
      <c r="AN43" s="14">
        <v>838.3</v>
      </c>
      <c r="AO43" s="14">
        <v>928.8</v>
      </c>
      <c r="AP43" s="14">
        <v>1005.8</v>
      </c>
      <c r="AQ43" s="14">
        <v>892.9</v>
      </c>
      <c r="AR43" s="14">
        <v>924.2</v>
      </c>
      <c r="AS43" s="14">
        <v>951.9</v>
      </c>
      <c r="AT43" s="14">
        <v>910.4</v>
      </c>
      <c r="AU43" s="14">
        <v>917.6</v>
      </c>
      <c r="AV43" s="14">
        <v>932</v>
      </c>
      <c r="AW43" s="14">
        <v>930.6</v>
      </c>
      <c r="AX43" s="14">
        <v>934.4</v>
      </c>
      <c r="AY43" s="14">
        <v>933.5</v>
      </c>
      <c r="AZ43" s="14">
        <v>940.7</v>
      </c>
      <c r="BA43" s="14">
        <v>946.8</v>
      </c>
      <c r="BB43" s="14">
        <v>1067.4719578800002</v>
      </c>
      <c r="BC43" s="14">
        <v>970.71830198999953</v>
      </c>
      <c r="BD43" s="7"/>
      <c r="CA43" t="s">
        <v>13</v>
      </c>
      <c r="CB43">
        <v>119.53</v>
      </c>
      <c r="CC43">
        <v>125.336</v>
      </c>
      <c r="CD43">
        <v>121.05200000000001</v>
      </c>
      <c r="CE43">
        <v>112.66500000000001</v>
      </c>
      <c r="CF43">
        <v>119.774</v>
      </c>
      <c r="CG43">
        <v>93.491</v>
      </c>
      <c r="CH43">
        <v>85.221999999999994</v>
      </c>
      <c r="CI43" t="s">
        <v>5</v>
      </c>
      <c r="CJ43" t="s">
        <v>6</v>
      </c>
      <c r="CK43" t="s">
        <v>7</v>
      </c>
      <c r="CL43" t="s">
        <v>8</v>
      </c>
      <c r="CM43" t="s">
        <v>9</v>
      </c>
    </row>
    <row r="44" spans="1:91" ht="18.75" customHeight="1" x14ac:dyDescent="0.25">
      <c r="A44" s="7"/>
      <c r="B44" s="12"/>
      <c r="C44" s="13" t="s">
        <v>38</v>
      </c>
      <c r="D44" s="12">
        <v>446.68011209999997</v>
      </c>
      <c r="E44" s="12">
        <v>655.48419164000006</v>
      </c>
      <c r="F44" s="12">
        <v>651.75209754000002</v>
      </c>
      <c r="G44" s="12">
        <v>622.89306033000014</v>
      </c>
      <c r="H44" s="12">
        <v>798.55916832000014</v>
      </c>
      <c r="I44" s="12">
        <v>569.56209852999996</v>
      </c>
      <c r="J44" s="12">
        <v>743.94775031999984</v>
      </c>
      <c r="K44" s="12">
        <v>731.33657684000013</v>
      </c>
      <c r="L44" s="12">
        <v>714.83084971000017</v>
      </c>
      <c r="M44" s="12">
        <v>773.82630032999998</v>
      </c>
      <c r="N44" s="12">
        <v>860.43956536999997</v>
      </c>
      <c r="O44" s="12">
        <v>1107.8610018900001</v>
      </c>
      <c r="P44" s="12">
        <v>547.34565911999994</v>
      </c>
      <c r="Q44" s="12">
        <v>768.87525068000002</v>
      </c>
      <c r="R44" s="12">
        <v>1126.7380726699998</v>
      </c>
      <c r="S44" s="12">
        <v>635.67939399000034</v>
      </c>
      <c r="T44" s="12">
        <v>695.70765319999987</v>
      </c>
      <c r="U44" s="12">
        <v>620.31681220999985</v>
      </c>
      <c r="V44" s="12">
        <v>650.44975030000001</v>
      </c>
      <c r="W44" s="12">
        <v>700.76957989000005</v>
      </c>
      <c r="X44" s="12">
        <v>681.71550167999999</v>
      </c>
      <c r="Y44" s="12">
        <v>868.72214336000002</v>
      </c>
      <c r="Z44" s="12">
        <v>909.26546422000001</v>
      </c>
      <c r="AA44" s="12">
        <v>1253.0229315900001</v>
      </c>
      <c r="AB44" s="12">
        <v>666.10363899000004</v>
      </c>
      <c r="AC44" s="12">
        <v>777.61900300000002</v>
      </c>
      <c r="AD44" s="12">
        <v>1218.71623</v>
      </c>
      <c r="AE44" s="12">
        <v>1203.407784</v>
      </c>
      <c r="AF44" s="12">
        <v>935.847533</v>
      </c>
      <c r="AG44" s="12">
        <v>1072.126839</v>
      </c>
      <c r="AH44" s="12">
        <v>919.17438800000002</v>
      </c>
      <c r="AI44" s="12">
        <v>1210.724637</v>
      </c>
      <c r="AJ44" s="12">
        <v>1124.0600509999999</v>
      </c>
      <c r="AK44" s="12">
        <v>1505.5177880000001</v>
      </c>
      <c r="AL44" s="14">
        <v>1213.8</v>
      </c>
      <c r="AM44" s="14">
        <v>1576.4</v>
      </c>
      <c r="AN44" s="14">
        <v>1064.9000000000001</v>
      </c>
      <c r="AO44" s="14">
        <v>1261.8</v>
      </c>
      <c r="AP44" s="14">
        <v>1838.4</v>
      </c>
      <c r="AQ44" s="14">
        <v>1190</v>
      </c>
      <c r="AR44" s="14">
        <v>1306.4000000000001</v>
      </c>
      <c r="AS44" s="14">
        <v>1450.8</v>
      </c>
      <c r="AT44" s="14">
        <v>1148.2</v>
      </c>
      <c r="AU44" s="14">
        <v>1535.3</v>
      </c>
      <c r="AV44" s="14">
        <v>1804.6</v>
      </c>
      <c r="AW44" s="14">
        <v>1459.9</v>
      </c>
      <c r="AX44" s="14">
        <v>1144.2</v>
      </c>
      <c r="AY44" s="14">
        <v>1654.8</v>
      </c>
      <c r="AZ44" s="14">
        <v>1741</v>
      </c>
      <c r="BA44" s="14">
        <v>1347.3</v>
      </c>
      <c r="BB44" s="14">
        <v>1481.8112910899999</v>
      </c>
      <c r="BC44" s="14">
        <v>1742.6475523799998</v>
      </c>
      <c r="BD44" s="7"/>
      <c r="CA44" t="s">
        <v>40</v>
      </c>
      <c r="CB44">
        <v>685.95500000000004</v>
      </c>
      <c r="CC44">
        <v>810.22</v>
      </c>
      <c r="CD44">
        <v>776.87900000000002</v>
      </c>
      <c r="CE44">
        <v>753.15099999999995</v>
      </c>
      <c r="CF44">
        <v>733.81399999999996</v>
      </c>
      <c r="CG44">
        <v>604.803</v>
      </c>
      <c r="CH44">
        <v>482.47199999999998</v>
      </c>
      <c r="CI44">
        <v>131.13999999999999</v>
      </c>
      <c r="CJ44">
        <v>131.38999999999999</v>
      </c>
      <c r="CK44">
        <v>130.81</v>
      </c>
      <c r="CL44">
        <v>134.02000000000001</v>
      </c>
      <c r="CM44">
        <v>133.11000000000001</v>
      </c>
    </row>
    <row r="45" spans="1:91" ht="18.75" customHeight="1" x14ac:dyDescent="0.25">
      <c r="A45" s="7"/>
      <c r="B45" s="12"/>
      <c r="C45" s="13" t="s">
        <v>49</v>
      </c>
      <c r="D45" s="12">
        <v>51.317672409999993</v>
      </c>
      <c r="E45" s="12">
        <v>58.518770109999991</v>
      </c>
      <c r="F45" s="12">
        <v>46.322503269999999</v>
      </c>
      <c r="G45" s="12">
        <v>47.706613730000001</v>
      </c>
      <c r="H45" s="12">
        <v>82.341619609999995</v>
      </c>
      <c r="I45" s="12">
        <v>107.69506026000001</v>
      </c>
      <c r="J45" s="12">
        <v>126.23668287999999</v>
      </c>
      <c r="K45" s="12">
        <v>82.740127220000005</v>
      </c>
      <c r="L45" s="12">
        <v>129.62154132000001</v>
      </c>
      <c r="M45" s="12">
        <v>114.56186676</v>
      </c>
      <c r="N45" s="12">
        <v>100.36555895000001</v>
      </c>
      <c r="O45" s="12">
        <v>195.20709023000001</v>
      </c>
      <c r="P45" s="12">
        <v>130.85779356</v>
      </c>
      <c r="Q45" s="12">
        <v>104.31435112</v>
      </c>
      <c r="R45" s="12">
        <v>140.96537867000001</v>
      </c>
      <c r="S45" s="12">
        <v>130.4143684</v>
      </c>
      <c r="T45" s="12">
        <v>91.585176750000002</v>
      </c>
      <c r="U45" s="12">
        <v>15.798303669999997</v>
      </c>
      <c r="V45" s="12">
        <v>60.20306308</v>
      </c>
      <c r="W45" s="12">
        <v>98.690783139999994</v>
      </c>
      <c r="X45" s="12">
        <v>94.211588969999994</v>
      </c>
      <c r="Y45" s="12">
        <v>131.27621822999998</v>
      </c>
      <c r="Z45" s="12">
        <v>107.00619990000001</v>
      </c>
      <c r="AA45" s="12">
        <v>139.80672325999998</v>
      </c>
      <c r="AB45" s="12">
        <v>46.892540459999999</v>
      </c>
      <c r="AC45" s="12">
        <v>47.483536999999998</v>
      </c>
      <c r="AD45" s="12">
        <v>86.435875999999993</v>
      </c>
      <c r="AE45" s="12">
        <v>101.041726</v>
      </c>
      <c r="AF45" s="12">
        <v>93.535352000000003</v>
      </c>
      <c r="AG45" s="12">
        <v>125.67779</v>
      </c>
      <c r="AH45" s="12">
        <v>142.99639199999999</v>
      </c>
      <c r="AI45" s="12">
        <v>73.120144999999994</v>
      </c>
      <c r="AJ45" s="12">
        <v>107.835787</v>
      </c>
      <c r="AK45" s="12">
        <v>127.683166</v>
      </c>
      <c r="AL45" s="14">
        <v>88.7</v>
      </c>
      <c r="AM45" s="14">
        <v>73.599999999999994</v>
      </c>
      <c r="AN45" s="14">
        <v>168.7</v>
      </c>
      <c r="AO45" s="14">
        <v>280.7</v>
      </c>
      <c r="AP45" s="14">
        <v>339.4</v>
      </c>
      <c r="AQ45" s="14">
        <v>212.3</v>
      </c>
      <c r="AR45" s="14">
        <v>337.8</v>
      </c>
      <c r="AS45" s="14">
        <v>384.4</v>
      </c>
      <c r="AT45" s="14">
        <v>400.6</v>
      </c>
      <c r="AU45" s="14">
        <v>359.9</v>
      </c>
      <c r="AV45" s="14">
        <v>316.2</v>
      </c>
      <c r="AW45" s="14">
        <v>308.2</v>
      </c>
      <c r="AX45" s="14">
        <v>281.89999999999998</v>
      </c>
      <c r="AY45" s="14">
        <v>305.2</v>
      </c>
      <c r="AZ45" s="14">
        <v>437.5</v>
      </c>
      <c r="BA45" s="14">
        <v>341.5</v>
      </c>
      <c r="BB45" s="14">
        <v>420.40122270000006</v>
      </c>
      <c r="BC45" s="14">
        <v>241.55601809000004</v>
      </c>
      <c r="BD45" s="7"/>
      <c r="CI45">
        <v>1.26</v>
      </c>
      <c r="CJ45">
        <v>0.2</v>
      </c>
      <c r="CK45">
        <v>-0.44</v>
      </c>
      <c r="CL45">
        <v>2.4500000000000002</v>
      </c>
      <c r="CM45">
        <v>-0.68</v>
      </c>
    </row>
    <row r="46" spans="1:91" ht="18.75" customHeight="1" x14ac:dyDescent="0.25">
      <c r="A46" s="7"/>
      <c r="B46" s="12"/>
      <c r="C46" s="13" t="s">
        <v>95</v>
      </c>
      <c r="D46" s="12">
        <v>0</v>
      </c>
      <c r="E46" s="12">
        <v>156.66538239000002</v>
      </c>
      <c r="F46" s="12">
        <v>116.56062335999998</v>
      </c>
      <c r="G46" s="12">
        <v>127.18288959000002</v>
      </c>
      <c r="H46" s="12">
        <v>162.53437959000001</v>
      </c>
      <c r="I46" s="12">
        <v>105.33006318999996</v>
      </c>
      <c r="J46" s="12">
        <v>97.676723950000053</v>
      </c>
      <c r="K46" s="12">
        <v>192.39167801000008</v>
      </c>
      <c r="L46" s="12">
        <v>54.854931789999995</v>
      </c>
      <c r="M46" s="12">
        <v>118.25208232000003</v>
      </c>
      <c r="N46" s="12">
        <v>175.86493018999997</v>
      </c>
      <c r="O46" s="12">
        <v>180.27130683999991</v>
      </c>
      <c r="P46" s="12">
        <v>0</v>
      </c>
      <c r="Q46" s="12">
        <v>98.28804432999992</v>
      </c>
      <c r="R46" s="12">
        <v>237.25351681999976</v>
      </c>
      <c r="S46" s="12">
        <v>83.812053369999958</v>
      </c>
      <c r="T46" s="12">
        <v>51.932435960000021</v>
      </c>
      <c r="U46" s="12">
        <v>76.411634320000005</v>
      </c>
      <c r="V46" s="12">
        <v>98.261978999999982</v>
      </c>
      <c r="W46" s="12">
        <v>63.917907490000012</v>
      </c>
      <c r="X46" s="12">
        <v>91.276207289999945</v>
      </c>
      <c r="Y46" s="12">
        <v>104.42474668999999</v>
      </c>
      <c r="Z46" s="12">
        <v>124.01247608999995</v>
      </c>
      <c r="AA46" s="12">
        <v>176.90837778999986</v>
      </c>
      <c r="AB46" s="12">
        <v>48.601948059999998</v>
      </c>
      <c r="AC46" s="12">
        <v>136.18644800000001</v>
      </c>
      <c r="AD46" s="12">
        <v>153.38270199999999</v>
      </c>
      <c r="AE46" s="12">
        <v>195.77788899999999</v>
      </c>
      <c r="AF46" s="12">
        <v>98.463228000000001</v>
      </c>
      <c r="AG46" s="12">
        <v>125.398079</v>
      </c>
      <c r="AH46" s="12">
        <v>84.940307000000004</v>
      </c>
      <c r="AI46" s="12">
        <v>154.73569000000001</v>
      </c>
      <c r="AJ46" s="12">
        <v>114.369595</v>
      </c>
      <c r="AK46" s="12">
        <v>125.70886</v>
      </c>
      <c r="AL46" s="14">
        <v>171.1</v>
      </c>
      <c r="AM46" s="14">
        <v>153.80000000000001</v>
      </c>
      <c r="AN46" s="14">
        <v>68.5</v>
      </c>
      <c r="AO46" s="14">
        <v>189.7</v>
      </c>
      <c r="AP46" s="14">
        <v>190.4</v>
      </c>
      <c r="AQ46" s="14">
        <v>119.2</v>
      </c>
      <c r="AR46" s="14">
        <v>197.5</v>
      </c>
      <c r="AS46" s="14">
        <v>105.5</v>
      </c>
      <c r="AT46" s="14">
        <v>59.3</v>
      </c>
      <c r="AU46" s="14">
        <v>171</v>
      </c>
      <c r="AV46" s="14">
        <v>217.7</v>
      </c>
      <c r="AW46" s="14">
        <v>144.9</v>
      </c>
      <c r="AX46" s="14">
        <v>224.1</v>
      </c>
      <c r="AY46" s="14">
        <v>156.6</v>
      </c>
      <c r="AZ46" s="14">
        <v>334.6</v>
      </c>
      <c r="BA46" s="14">
        <v>135.80000000000001</v>
      </c>
      <c r="BB46" s="14">
        <v>165.22989041000005</v>
      </c>
      <c r="BC46" s="14">
        <v>214.33207748000007</v>
      </c>
      <c r="BD46" s="7"/>
      <c r="CI46">
        <v>135.19</v>
      </c>
      <c r="CJ46">
        <v>134.65</v>
      </c>
      <c r="CK46">
        <v>133.53</v>
      </c>
      <c r="CL46">
        <v>136.61000000000001</v>
      </c>
      <c r="CM46">
        <v>135.4</v>
      </c>
    </row>
    <row r="47" spans="1:91" ht="18.75" customHeight="1" x14ac:dyDescent="0.25">
      <c r="A47" s="7"/>
      <c r="B47" s="9" t="s">
        <v>131</v>
      </c>
      <c r="C47" s="9"/>
      <c r="D47" s="9">
        <v>612.23289858999976</v>
      </c>
      <c r="E47" s="9">
        <v>223.50084010999967</v>
      </c>
      <c r="F47" s="9">
        <v>-328.46329221999935</v>
      </c>
      <c r="G47" s="9">
        <v>-637.8748736499997</v>
      </c>
      <c r="H47" s="9">
        <v>-652.76407220999999</v>
      </c>
      <c r="I47" s="9">
        <v>-365.29409167999972</v>
      </c>
      <c r="J47" s="9">
        <v>562.7144550000005</v>
      </c>
      <c r="K47" s="9">
        <v>-350.95661222000052</v>
      </c>
      <c r="L47" s="9">
        <v>-355.99720152000043</v>
      </c>
      <c r="M47" s="9">
        <v>-614.82011226000009</v>
      </c>
      <c r="N47" s="9">
        <v>-149.95865767999976</v>
      </c>
      <c r="O47" s="9">
        <v>-346.5310179599993</v>
      </c>
      <c r="P47" s="9">
        <v>758.46437238999954</v>
      </c>
      <c r="Q47" s="9">
        <v>-614.39080658000012</v>
      </c>
      <c r="R47" s="9">
        <v>-857.87703113999964</v>
      </c>
      <c r="S47" s="9">
        <v>-1410.4001420800003</v>
      </c>
      <c r="T47" s="9">
        <v>-1624.6890182700004</v>
      </c>
      <c r="U47" s="9">
        <v>-1436.3038453699996</v>
      </c>
      <c r="V47" s="9">
        <v>-743.26379688999975</v>
      </c>
      <c r="W47" s="9">
        <v>-269.13348710000002</v>
      </c>
      <c r="X47" s="9">
        <v>-1281.3457374100001</v>
      </c>
      <c r="Y47" s="9">
        <v>-1148.6224083800003</v>
      </c>
      <c r="Z47" s="9">
        <v>-1078.0772272699992</v>
      </c>
      <c r="AA47" s="9">
        <v>-1253.2672581900006</v>
      </c>
      <c r="AB47" s="9">
        <v>446.84778936999999</v>
      </c>
      <c r="AC47" s="9">
        <v>-514.82873199999983</v>
      </c>
      <c r="AD47" s="9">
        <v>-832.28815699999973</v>
      </c>
      <c r="AE47" s="9">
        <v>-449.68949799999973</v>
      </c>
      <c r="AF47" s="9">
        <v>-1149.2312690000001</v>
      </c>
      <c r="AG47" s="9">
        <v>-864.79998000000001</v>
      </c>
      <c r="AH47" s="9">
        <v>-1189.2783319999999</v>
      </c>
      <c r="AI47" s="9">
        <v>-1327.2582080000006</v>
      </c>
      <c r="AJ47" s="9">
        <v>-447.89671099999981</v>
      </c>
      <c r="AK47" s="9">
        <v>-929.09903999999926</v>
      </c>
      <c r="AL47" s="11">
        <v>-1085.5</v>
      </c>
      <c r="AM47" s="11">
        <v>-856.2</v>
      </c>
      <c r="AN47" s="11">
        <v>756</v>
      </c>
      <c r="AO47" s="11">
        <v>-952.9</v>
      </c>
      <c r="AP47" s="11">
        <v>-745.4</v>
      </c>
      <c r="AQ47" s="11">
        <v>-323</v>
      </c>
      <c r="AR47" s="11">
        <v>-1212.7</v>
      </c>
      <c r="AS47" s="11">
        <v>-269.39999999999998</v>
      </c>
      <c r="AT47" s="11">
        <v>444.6</v>
      </c>
      <c r="AU47" s="11">
        <v>-1144.8</v>
      </c>
      <c r="AV47" s="11">
        <v>-807.3</v>
      </c>
      <c r="AW47" s="11">
        <v>-1261.9000000000001</v>
      </c>
      <c r="AX47" s="11">
        <v>-629.79999999999995</v>
      </c>
      <c r="AY47" s="11">
        <v>-1761.8</v>
      </c>
      <c r="AZ47" s="11">
        <v>926.7</v>
      </c>
      <c r="BA47" s="11">
        <v>-523.79999999999995</v>
      </c>
      <c r="BB47" s="11">
        <v>-1287.2644462800013</v>
      </c>
      <c r="BC47" s="11">
        <v>-685.79392825999912</v>
      </c>
      <c r="BD47" s="7"/>
      <c r="BQ47">
        <f>-D40</f>
        <v>-2011.5961566199996</v>
      </c>
      <c r="CI47">
        <v>1.1100000000000001</v>
      </c>
      <c r="CJ47">
        <v>-0.4</v>
      </c>
      <c r="CK47">
        <v>-0.83</v>
      </c>
      <c r="CL47">
        <v>2.2999999999999998</v>
      </c>
      <c r="CM47">
        <v>-0.8</v>
      </c>
    </row>
    <row r="48" spans="1:91" ht="18.75" customHeight="1" x14ac:dyDescent="0.25">
      <c r="A48" s="7"/>
      <c r="B48" s="9" t="s">
        <v>132</v>
      </c>
      <c r="C48" s="9"/>
      <c r="D48" s="9">
        <v>472.12480937999976</v>
      </c>
      <c r="E48" s="9">
        <v>131.67663988999971</v>
      </c>
      <c r="F48" s="9">
        <v>-436.67079501999933</v>
      </c>
      <c r="G48" s="9">
        <v>-708.90638700999966</v>
      </c>
      <c r="H48" s="9">
        <v>-867.65733230000001</v>
      </c>
      <c r="I48" s="9">
        <v>-418.5799664599997</v>
      </c>
      <c r="J48" s="9">
        <v>465.65954263000049</v>
      </c>
      <c r="K48" s="9">
        <v>-463.5077260000005</v>
      </c>
      <c r="L48" s="9">
        <v>-453.23446683000043</v>
      </c>
      <c r="M48" s="9">
        <v>-759.55786058000012</v>
      </c>
      <c r="N48" s="9">
        <v>-375.22521509999979</v>
      </c>
      <c r="O48" s="9">
        <v>-430.67800172999932</v>
      </c>
      <c r="P48" s="9">
        <v>625.80914361999953</v>
      </c>
      <c r="Q48" s="9">
        <v>-704.31332768000016</v>
      </c>
      <c r="R48" s="9">
        <v>-1035.2242696799997</v>
      </c>
      <c r="S48" s="9">
        <v>-1460.7875857900003</v>
      </c>
      <c r="T48" s="9">
        <v>-1834.0751832300004</v>
      </c>
      <c r="U48" s="9">
        <v>-1528.4820954899997</v>
      </c>
      <c r="V48" s="9">
        <v>-844.2641138099998</v>
      </c>
      <c r="W48" s="9">
        <v>-386.38018345</v>
      </c>
      <c r="X48" s="9">
        <v>-1379.2732286300002</v>
      </c>
      <c r="Y48" s="9">
        <v>-1318.8920112800001</v>
      </c>
      <c r="Z48" s="9">
        <v>-1340.4201642899993</v>
      </c>
      <c r="AA48" s="9">
        <v>-1342.7050041400005</v>
      </c>
      <c r="AB48" s="9">
        <v>318.16917581999996</v>
      </c>
      <c r="AC48" s="9">
        <v>-614.47655199999986</v>
      </c>
      <c r="AD48" s="9">
        <v>-1026.8778939999997</v>
      </c>
      <c r="AE48" s="9">
        <v>-720.50523999999973</v>
      </c>
      <c r="AF48" s="9">
        <v>-1322.2688470000001</v>
      </c>
      <c r="AG48" s="9">
        <v>-967.88665900000001</v>
      </c>
      <c r="AH48" s="9">
        <v>-1303.6698759999999</v>
      </c>
      <c r="AI48" s="9">
        <v>-1434.3393010000007</v>
      </c>
      <c r="AJ48" s="9">
        <v>-632.37669199999982</v>
      </c>
      <c r="AK48" s="9">
        <v>-1467.0832809999993</v>
      </c>
      <c r="AL48" s="11">
        <v>-1228.5</v>
      </c>
      <c r="AM48" s="11">
        <v>-903.8</v>
      </c>
      <c r="AN48" s="11">
        <v>321.10000000000002</v>
      </c>
      <c r="AO48" s="11">
        <v>-1141.2</v>
      </c>
      <c r="AP48" s="11">
        <v>-1368.2</v>
      </c>
      <c r="AQ48" s="11">
        <v>-551.70000000000005</v>
      </c>
      <c r="AR48" s="11">
        <v>-1388.5</v>
      </c>
      <c r="AS48" s="11">
        <v>-453.5</v>
      </c>
      <c r="AT48" s="11">
        <v>282.5</v>
      </c>
      <c r="AU48" s="11">
        <v>-1431</v>
      </c>
      <c r="AV48" s="11">
        <v>-1428.5</v>
      </c>
      <c r="AW48" s="11">
        <v>-1495.6</v>
      </c>
      <c r="AX48" s="11">
        <v>-704.5</v>
      </c>
      <c r="AY48" s="11">
        <v>-2002</v>
      </c>
      <c r="AZ48" s="11">
        <v>603.4</v>
      </c>
      <c r="BA48" s="11">
        <v>-739.7</v>
      </c>
      <c r="BB48" s="11">
        <v>-1463.5762303100014</v>
      </c>
      <c r="BC48" s="11">
        <v>-1286.6148121999991</v>
      </c>
      <c r="BD48" s="7"/>
      <c r="CI48">
        <v>133.21</v>
      </c>
      <c r="CJ48">
        <v>133.06</v>
      </c>
      <c r="CK48">
        <v>132.19999999999999</v>
      </c>
      <c r="CL48">
        <v>135.34</v>
      </c>
      <c r="CM48">
        <v>134.28</v>
      </c>
    </row>
    <row r="49" spans="1:92" ht="21" customHeight="1" x14ac:dyDescent="0.2">
      <c r="A49" s="7"/>
      <c r="B49" s="69" t="s">
        <v>133</v>
      </c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7"/>
      <c r="CB49" t="s">
        <v>0</v>
      </c>
      <c r="CC49" t="s">
        <v>1</v>
      </c>
      <c r="CD49" t="s">
        <v>2</v>
      </c>
      <c r="CE49" t="s">
        <v>3</v>
      </c>
      <c r="CF49" t="s">
        <v>4</v>
      </c>
      <c r="CG49" t="s">
        <v>5</v>
      </c>
      <c r="CH49" t="s">
        <v>6</v>
      </c>
    </row>
    <row r="50" spans="1:92" ht="18.75" customHeight="1" x14ac:dyDescent="0.25">
      <c r="A50" s="7"/>
      <c r="B50" s="21"/>
      <c r="C50" s="21"/>
      <c r="D50" s="21" t="s">
        <v>0</v>
      </c>
      <c r="E50" s="21" t="s">
        <v>1</v>
      </c>
      <c r="F50" s="21" t="s">
        <v>2</v>
      </c>
      <c r="G50" s="21" t="s">
        <v>3</v>
      </c>
      <c r="H50" s="21" t="s">
        <v>4</v>
      </c>
      <c r="I50" s="21" t="s">
        <v>5</v>
      </c>
      <c r="J50" s="21" t="s">
        <v>34</v>
      </c>
      <c r="K50" s="21" t="s">
        <v>7</v>
      </c>
      <c r="L50" s="21" t="s">
        <v>8</v>
      </c>
      <c r="M50" s="21" t="s">
        <v>9</v>
      </c>
      <c r="N50" s="21" t="s">
        <v>10</v>
      </c>
      <c r="O50" s="21" t="s">
        <v>11</v>
      </c>
      <c r="P50" s="21" t="s">
        <v>0</v>
      </c>
      <c r="Q50" s="21" t="s">
        <v>1</v>
      </c>
      <c r="R50" s="21" t="s">
        <v>2</v>
      </c>
      <c r="S50" s="21" t="s">
        <v>3</v>
      </c>
      <c r="T50" s="21" t="s">
        <v>4</v>
      </c>
      <c r="U50" s="21" t="s">
        <v>5</v>
      </c>
      <c r="V50" s="21" t="s">
        <v>6</v>
      </c>
      <c r="W50" s="21" t="s">
        <v>7</v>
      </c>
      <c r="X50" s="21" t="s">
        <v>8</v>
      </c>
      <c r="Y50" s="21" t="s">
        <v>9</v>
      </c>
      <c r="Z50" s="21" t="s">
        <v>10</v>
      </c>
      <c r="AA50" s="21" t="s">
        <v>11</v>
      </c>
      <c r="AB50" s="21" t="s">
        <v>0</v>
      </c>
      <c r="AC50" s="21" t="s">
        <v>1</v>
      </c>
      <c r="AD50" s="21" t="s">
        <v>2</v>
      </c>
      <c r="AE50" s="21" t="s">
        <v>3</v>
      </c>
      <c r="AF50" s="21" t="s">
        <v>4</v>
      </c>
      <c r="AG50" s="21" t="s">
        <v>32</v>
      </c>
      <c r="AH50" s="21" t="s">
        <v>34</v>
      </c>
      <c r="AI50" s="21" t="s">
        <v>7</v>
      </c>
      <c r="AJ50" s="21" t="s">
        <v>8</v>
      </c>
      <c r="AK50" s="21" t="s">
        <v>9</v>
      </c>
      <c r="AL50" s="22">
        <v>44501</v>
      </c>
      <c r="AM50" s="23" t="s">
        <v>11</v>
      </c>
      <c r="AN50" s="22">
        <v>44562</v>
      </c>
      <c r="AO50" s="23" t="s">
        <v>1</v>
      </c>
      <c r="AP50" s="23" t="s">
        <v>2</v>
      </c>
      <c r="AQ50" s="23" t="s">
        <v>3</v>
      </c>
      <c r="AR50" s="23" t="s">
        <v>4</v>
      </c>
      <c r="AS50" s="23" t="s">
        <v>5</v>
      </c>
      <c r="AT50" s="23" t="s">
        <v>6</v>
      </c>
      <c r="AU50" s="23" t="s">
        <v>7</v>
      </c>
      <c r="AV50" s="23" t="s">
        <v>8</v>
      </c>
      <c r="AW50" s="23" t="s">
        <v>9</v>
      </c>
      <c r="AX50" s="23" t="s">
        <v>10</v>
      </c>
      <c r="AY50" s="23" t="s">
        <v>11</v>
      </c>
      <c r="AZ50" s="23" t="s">
        <v>0</v>
      </c>
      <c r="BA50" s="23" t="s">
        <v>1</v>
      </c>
      <c r="BB50" s="23" t="s">
        <v>2</v>
      </c>
      <c r="BC50" s="23" t="s">
        <v>3</v>
      </c>
      <c r="BD50" s="7"/>
    </row>
    <row r="51" spans="1:92" ht="18.75" customHeight="1" x14ac:dyDescent="0.25">
      <c r="A51" s="7"/>
      <c r="B51" s="9" t="s">
        <v>134</v>
      </c>
      <c r="C51" s="9"/>
      <c r="D51" s="9">
        <v>268.46753932000001</v>
      </c>
      <c r="E51" s="9">
        <v>227.94628670000009</v>
      </c>
      <c r="F51" s="9">
        <v>246.21766106999993</v>
      </c>
      <c r="G51" s="9">
        <v>368.51344881000006</v>
      </c>
      <c r="H51" s="9">
        <v>204.62714987999999</v>
      </c>
      <c r="I51" s="9">
        <v>112.63772370000001</v>
      </c>
      <c r="J51" s="9">
        <v>196.01509752999991</v>
      </c>
      <c r="K51" s="9">
        <v>152.41035979999992</v>
      </c>
      <c r="L51" s="9">
        <v>135.50793255000011</v>
      </c>
      <c r="M51" s="9">
        <v>165.70416972999999</v>
      </c>
      <c r="N51" s="9">
        <v>336.67887270000006</v>
      </c>
      <c r="O51" s="9">
        <v>375.27515719000007</v>
      </c>
      <c r="P51" s="9">
        <v>248.66394336000002</v>
      </c>
      <c r="Q51" s="9">
        <v>208.22071155</v>
      </c>
      <c r="R51" s="9">
        <v>185.50115638</v>
      </c>
      <c r="S51" s="9">
        <v>220.14484385</v>
      </c>
      <c r="T51" s="9">
        <v>126.26904820999999</v>
      </c>
      <c r="U51" s="9">
        <v>166.50359044000001</v>
      </c>
      <c r="V51" s="9">
        <v>140.65179856</v>
      </c>
      <c r="W51" s="9">
        <v>222.54693550999991</v>
      </c>
      <c r="X51" s="9">
        <v>128.60166871999991</v>
      </c>
      <c r="Y51" s="9">
        <v>286.91137138999994</v>
      </c>
      <c r="Z51" s="9">
        <v>173.8530169899999</v>
      </c>
      <c r="AA51" s="9">
        <v>393.12923576999992</v>
      </c>
      <c r="AB51" s="9">
        <v>171.10882802000017</v>
      </c>
      <c r="AC51" s="9">
        <v>174.19454101999992</v>
      </c>
      <c r="AD51" s="9">
        <v>196.39202967</v>
      </c>
      <c r="AE51" s="9">
        <v>138.42234665000001</v>
      </c>
      <c r="AF51" s="9">
        <v>291.90599229000003</v>
      </c>
      <c r="AG51" s="9">
        <v>154.27960796000002</v>
      </c>
      <c r="AH51" s="9">
        <v>162.45868797999998</v>
      </c>
      <c r="AI51" s="9">
        <v>247.11120880999999</v>
      </c>
      <c r="AJ51" s="9">
        <v>171.9700799900001</v>
      </c>
      <c r="AK51" s="9">
        <v>219.38256852000001</v>
      </c>
      <c r="AL51" s="28">
        <v>176.45115301999999</v>
      </c>
      <c r="AM51" s="28">
        <v>221.69354572</v>
      </c>
      <c r="AN51" s="28">
        <v>307.34171104000001</v>
      </c>
      <c r="AO51" s="28">
        <v>257.87623729000001</v>
      </c>
      <c r="AP51" s="28">
        <v>230.18433483999999</v>
      </c>
      <c r="AQ51" s="28">
        <v>187.30075424</v>
      </c>
      <c r="AR51" s="28">
        <v>209.70742815</v>
      </c>
      <c r="AS51" s="28">
        <v>245.53500131999999</v>
      </c>
      <c r="AT51" s="28">
        <v>79.040871620000004</v>
      </c>
      <c r="AU51" s="28">
        <v>129.51795779999998</v>
      </c>
      <c r="AV51" s="28">
        <v>165.34144943000001</v>
      </c>
      <c r="AW51" s="28">
        <v>187.75426831000001</v>
      </c>
      <c r="AX51" s="28">
        <v>167.06241452999998</v>
      </c>
      <c r="AY51" s="28">
        <v>298.77612039999997</v>
      </c>
      <c r="AZ51" s="28">
        <v>251.16788946999998</v>
      </c>
      <c r="BA51" s="28">
        <v>232.10934333999998</v>
      </c>
      <c r="BB51" s="28">
        <v>342.90208261000004</v>
      </c>
      <c r="BC51" s="11" t="s">
        <v>787</v>
      </c>
      <c r="BD51" s="7"/>
      <c r="BE51">
        <v>188.79492493000001</v>
      </c>
      <c r="BS51">
        <f>((F51/D51)-1)*100</f>
        <v>-8.2877350112258164</v>
      </c>
      <c r="CA51" t="s">
        <v>37</v>
      </c>
      <c r="CB51">
        <v>1.3652171624401983</v>
      </c>
      <c r="CC51">
        <v>1.3496536554170446</v>
      </c>
      <c r="CD51">
        <v>1.4395346104989319</v>
      </c>
      <c r="CE51">
        <v>0.60160649209577244</v>
      </c>
      <c r="CF51">
        <v>0.82201042472550334</v>
      </c>
      <c r="CG51">
        <v>-0.1706778152251304</v>
      </c>
      <c r="CH51">
        <v>9.2189949097625193E-2</v>
      </c>
    </row>
    <row r="52" spans="1:92" ht="18.75" customHeight="1" x14ac:dyDescent="0.25">
      <c r="A52" s="7"/>
      <c r="B52" s="12"/>
      <c r="C52" s="13" t="s">
        <v>244</v>
      </c>
      <c r="D52" s="12">
        <v>265.41244111999993</v>
      </c>
      <c r="E52" s="12">
        <v>223.33703343000008</v>
      </c>
      <c r="F52" s="12">
        <v>239.69026902999994</v>
      </c>
      <c r="G52" s="12">
        <v>359.28700044000004</v>
      </c>
      <c r="H52" s="12">
        <v>198.90546727</v>
      </c>
      <c r="I52" s="12">
        <v>110.73999756000001</v>
      </c>
      <c r="J52" s="12">
        <v>192.90834610999991</v>
      </c>
      <c r="K52" s="12">
        <v>149.99893041999994</v>
      </c>
      <c r="L52" s="12">
        <v>131.08301359000009</v>
      </c>
      <c r="M52" s="12">
        <v>161.76200767</v>
      </c>
      <c r="N52" s="12">
        <v>320.42318712000014</v>
      </c>
      <c r="O52" s="12">
        <v>363.61581045000008</v>
      </c>
      <c r="P52" s="12">
        <v>235.91584932000001</v>
      </c>
      <c r="Q52" s="12">
        <v>198.53705490999999</v>
      </c>
      <c r="R52" s="12">
        <v>175.54569103</v>
      </c>
      <c r="S52" s="12">
        <v>213.89855618999999</v>
      </c>
      <c r="T52" s="12">
        <v>118.59291218</v>
      </c>
      <c r="U52" s="12">
        <v>157.11855171000002</v>
      </c>
      <c r="V52" s="12">
        <v>126.39319408999999</v>
      </c>
      <c r="W52" s="12">
        <v>208.03841927999989</v>
      </c>
      <c r="X52" s="12">
        <v>115.4054656299999</v>
      </c>
      <c r="Y52" s="12">
        <v>268.93941875000002</v>
      </c>
      <c r="Z52" s="12">
        <v>154.86544743999991</v>
      </c>
      <c r="AA52" s="12">
        <v>368.54451585999999</v>
      </c>
      <c r="AB52" s="12">
        <v>146.99163251000022</v>
      </c>
      <c r="AC52" s="12">
        <v>156.41968940000001</v>
      </c>
      <c r="AD52" s="12">
        <v>172.53173633</v>
      </c>
      <c r="AE52" s="12">
        <v>120.82446139</v>
      </c>
      <c r="AF52" s="12">
        <v>284.42589701000003</v>
      </c>
      <c r="AG52" s="12">
        <v>140.65357635000001</v>
      </c>
      <c r="AH52" s="12">
        <v>149.28651164999999</v>
      </c>
      <c r="AI52" s="12">
        <v>226.94138400000003</v>
      </c>
      <c r="AJ52" s="12">
        <v>155.27121648000011</v>
      </c>
      <c r="AK52" s="12">
        <v>206.6436794</v>
      </c>
      <c r="AL52" s="14">
        <v>168.81127825999999</v>
      </c>
      <c r="AM52" s="14">
        <v>211.65889569000001</v>
      </c>
      <c r="AN52" s="14">
        <v>24.117195509999998</v>
      </c>
      <c r="AO52" s="14">
        <v>17.77485162</v>
      </c>
      <c r="AP52" s="14">
        <v>19.736431280000001</v>
      </c>
      <c r="AQ52" s="14">
        <v>18.910245889999999</v>
      </c>
      <c r="AR52" s="14">
        <v>16.408633429999998</v>
      </c>
      <c r="AS52" s="14">
        <v>15.65488886</v>
      </c>
      <c r="AT52" s="14">
        <v>12.39982751</v>
      </c>
      <c r="AU52" s="14">
        <v>18.12165186</v>
      </c>
      <c r="AV52" s="14">
        <v>12.806463819999999</v>
      </c>
      <c r="AW52" s="14">
        <v>14.14100771</v>
      </c>
      <c r="AX52" s="14">
        <v>16.036784090000001</v>
      </c>
      <c r="AY52" s="14">
        <v>13.886346</v>
      </c>
      <c r="AZ52" s="14">
        <v>20.132832480000001</v>
      </c>
      <c r="BA52" s="14">
        <v>14.24311492</v>
      </c>
      <c r="BB52" s="14">
        <v>14.577223460000001</v>
      </c>
      <c r="BC52" s="14" t="s">
        <v>787</v>
      </c>
      <c r="BD52" s="7"/>
      <c r="BE52">
        <v>177.65763015000002</v>
      </c>
      <c r="BQ52">
        <f>SUM(BQ54:BQ57)</f>
        <v>95.288370391670512</v>
      </c>
      <c r="BR52">
        <f>SUM(BR54:BR57)</f>
        <v>94.312039572914998</v>
      </c>
      <c r="BS52">
        <f>((F52/D52)-1)*100</f>
        <v>-9.6913965228820338</v>
      </c>
      <c r="CA52" t="s">
        <v>35</v>
      </c>
      <c r="CB52">
        <v>0.75796459544947359</v>
      </c>
      <c r="CC52">
        <v>0.95105753916933411</v>
      </c>
      <c r="CD52">
        <v>3.1169649641410199E-3</v>
      </c>
      <c r="CE52">
        <v>-0.86664744409465522</v>
      </c>
      <c r="CF52">
        <v>-1.0028155561550665</v>
      </c>
      <c r="CG52">
        <v>-1.2854902045740833</v>
      </c>
      <c r="CH52">
        <v>-0.79916557851400638</v>
      </c>
    </row>
    <row r="53" spans="1:92" ht="18.75" customHeight="1" x14ac:dyDescent="0.25">
      <c r="A53" s="7"/>
      <c r="B53" s="12"/>
      <c r="C53" s="13" t="s">
        <v>243</v>
      </c>
      <c r="D53" s="12">
        <v>1.0915527700000003</v>
      </c>
      <c r="E53" s="12">
        <v>1.0999342099999998</v>
      </c>
      <c r="F53" s="12">
        <v>1.2018688199999998</v>
      </c>
      <c r="G53" s="12">
        <v>0.9741049100000001</v>
      </c>
      <c r="H53" s="12">
        <v>1.1062000299999997</v>
      </c>
      <c r="I53" s="12">
        <v>0.82487207000000007</v>
      </c>
      <c r="J53" s="12">
        <v>1.1303081500000001</v>
      </c>
      <c r="K53" s="12">
        <v>1.3465926399999999</v>
      </c>
      <c r="L53" s="12">
        <v>1.4435066800000012</v>
      </c>
      <c r="M53" s="12">
        <v>1.3655039600000003</v>
      </c>
      <c r="N53" s="12">
        <v>1.7980536499999995</v>
      </c>
      <c r="O53" s="12">
        <v>1.4654165700000004</v>
      </c>
      <c r="P53" s="12">
        <v>1.31825367</v>
      </c>
      <c r="Q53" s="12">
        <v>0.93013270000000003</v>
      </c>
      <c r="R53" s="12">
        <v>0.55932713999999994</v>
      </c>
      <c r="S53" s="12">
        <v>4.6555260000000001E-2</v>
      </c>
      <c r="T53" s="12">
        <v>0.24151011</v>
      </c>
      <c r="U53" s="12">
        <v>0.68829158999999995</v>
      </c>
      <c r="V53" s="12">
        <v>0.61651078000000004</v>
      </c>
      <c r="W53" s="12">
        <v>0.81147583000000001</v>
      </c>
      <c r="X53" s="12">
        <v>0.92542177000000003</v>
      </c>
      <c r="Y53" s="12">
        <v>0.87110474999999998</v>
      </c>
      <c r="Z53" s="12">
        <v>0.91926874000000003</v>
      </c>
      <c r="AA53" s="12">
        <v>0.97980590999999995</v>
      </c>
      <c r="AB53" s="12">
        <v>0.88371158999999999</v>
      </c>
      <c r="AC53" s="12">
        <v>0.90035153999999995</v>
      </c>
      <c r="AD53" s="12">
        <v>1.0664629000000001</v>
      </c>
      <c r="AE53" s="12">
        <v>0.73541016000000003</v>
      </c>
      <c r="AF53" s="12">
        <v>0.58952450999999995</v>
      </c>
      <c r="AG53" s="12">
        <v>0.88131841</v>
      </c>
      <c r="AH53" s="12">
        <v>0.85450358999999998</v>
      </c>
      <c r="AI53" s="12">
        <v>0.98519273000000096</v>
      </c>
      <c r="AJ53" s="12">
        <v>1.1391611100000001</v>
      </c>
      <c r="AK53" s="12">
        <v>0.94594230000000001</v>
      </c>
      <c r="AL53" s="14">
        <v>0.98393715000000004</v>
      </c>
      <c r="AM53" s="14">
        <v>0.95388189999999995</v>
      </c>
      <c r="AN53" s="14">
        <v>0.88371158999999999</v>
      </c>
      <c r="AO53" s="14">
        <v>0.90035154000000095</v>
      </c>
      <c r="AP53" s="14">
        <v>0.81102481000000104</v>
      </c>
      <c r="AQ53" s="14">
        <v>0.84395249000000006</v>
      </c>
      <c r="AR53" s="14">
        <v>0.97468654000000299</v>
      </c>
      <c r="AS53" s="14">
        <v>0.97723970999999998</v>
      </c>
      <c r="AT53" s="14">
        <v>0.80122051000000105</v>
      </c>
      <c r="AU53" s="14">
        <v>0.93534482999999402</v>
      </c>
      <c r="AV53" s="14">
        <v>1.0423600399999999</v>
      </c>
      <c r="AW53" s="14">
        <v>0.84433552999999695</v>
      </c>
      <c r="AX53" s="14">
        <v>0.81879847000000305</v>
      </c>
      <c r="AY53" s="14">
        <v>0.78655856000000102</v>
      </c>
      <c r="AZ53" s="14">
        <v>0.86341299999999899</v>
      </c>
      <c r="BA53" s="14">
        <v>0.86968829999999797</v>
      </c>
      <c r="BB53" s="14">
        <v>0.94388374000000097</v>
      </c>
      <c r="BC53" s="14" t="s">
        <v>787</v>
      </c>
      <c r="BD53" s="7"/>
      <c r="BE53">
        <v>0.84395249000000006</v>
      </c>
    </row>
    <row r="54" spans="1:92" ht="18.75" customHeight="1" x14ac:dyDescent="0.25">
      <c r="A54" s="7"/>
      <c r="B54" s="12"/>
      <c r="C54" s="13" t="s">
        <v>136</v>
      </c>
      <c r="D54" s="12">
        <v>74.498711589999914</v>
      </c>
      <c r="E54" s="12">
        <v>59.394454020000104</v>
      </c>
      <c r="F54" s="12">
        <v>70.742670779999926</v>
      </c>
      <c r="G54" s="12">
        <v>95.436930850000152</v>
      </c>
      <c r="H54" s="12">
        <v>56.23141756000004</v>
      </c>
      <c r="I54" s="12">
        <v>30.187085200000023</v>
      </c>
      <c r="J54" s="12">
        <v>46.937437149999916</v>
      </c>
      <c r="K54" s="12">
        <v>50.146799589999944</v>
      </c>
      <c r="L54" s="12">
        <v>50.092503080000107</v>
      </c>
      <c r="M54" s="12">
        <v>71.475210890000028</v>
      </c>
      <c r="N54" s="12">
        <v>84.545879660000026</v>
      </c>
      <c r="O54" s="12">
        <v>46.577443319999958</v>
      </c>
      <c r="P54" s="12">
        <v>50.126389039999999</v>
      </c>
      <c r="Q54" s="12">
        <v>42.465388830000002</v>
      </c>
      <c r="R54" s="12">
        <v>26.728316790000001</v>
      </c>
      <c r="S54" s="12">
        <v>10.88612189</v>
      </c>
      <c r="T54" s="12">
        <v>6.5798302399999997</v>
      </c>
      <c r="U54" s="12">
        <v>11.682139169999999</v>
      </c>
      <c r="V54" s="12">
        <v>32.805361320000003</v>
      </c>
      <c r="W54" s="12">
        <v>30.194320809999901</v>
      </c>
      <c r="X54" s="12">
        <v>37.247902279999899</v>
      </c>
      <c r="Y54" s="12">
        <v>35.996469529999999</v>
      </c>
      <c r="Z54" s="12">
        <v>60.940585909999903</v>
      </c>
      <c r="AA54" s="12">
        <v>34.652564269999999</v>
      </c>
      <c r="AB54" s="12">
        <v>28.6221727100001</v>
      </c>
      <c r="AC54" s="12">
        <v>24.088607939999999</v>
      </c>
      <c r="AD54" s="12">
        <v>22.5696385</v>
      </c>
      <c r="AE54" s="12">
        <v>6.93343621</v>
      </c>
      <c r="AF54" s="12">
        <v>4.0620602300000002</v>
      </c>
      <c r="AG54" s="12">
        <v>13.77730994</v>
      </c>
      <c r="AH54" s="12">
        <v>25.915604600000002</v>
      </c>
      <c r="AI54" s="12">
        <v>36.711341169999997</v>
      </c>
      <c r="AJ54" s="12">
        <v>41.779926170000103</v>
      </c>
      <c r="AK54" s="12">
        <v>29.571432250000001</v>
      </c>
      <c r="AL54" s="14">
        <v>24.821480399999999</v>
      </c>
      <c r="AM54" s="14">
        <v>35.709355199999997</v>
      </c>
      <c r="AN54" s="14">
        <v>28.6221727100001</v>
      </c>
      <c r="AO54" s="14">
        <v>24.088607939999999</v>
      </c>
      <c r="AP54" s="14">
        <v>24.558831269999999</v>
      </c>
      <c r="AQ54" s="14">
        <v>18.05600587</v>
      </c>
      <c r="AR54" s="14">
        <v>5.7492441300000099</v>
      </c>
      <c r="AS54" s="14">
        <v>19.684191479999999</v>
      </c>
      <c r="AT54" s="14">
        <v>8.8287214100000106</v>
      </c>
      <c r="AU54" s="14">
        <v>12.380570799999999</v>
      </c>
      <c r="AV54" s="14">
        <v>12.86115667</v>
      </c>
      <c r="AW54" s="14">
        <v>14.958415179999999</v>
      </c>
      <c r="AX54" s="14">
        <v>31.52769748</v>
      </c>
      <c r="AY54" s="14">
        <v>38.127716939999999</v>
      </c>
      <c r="AZ54" s="14">
        <v>25.678964400000002</v>
      </c>
      <c r="BA54" s="14">
        <v>33.537982509999999</v>
      </c>
      <c r="BB54" s="14">
        <v>29.46388881</v>
      </c>
      <c r="BC54" s="14" t="s">
        <v>787</v>
      </c>
      <c r="BD54" s="7"/>
      <c r="BE54">
        <v>18.05825716</v>
      </c>
      <c r="BQ54">
        <f>D54/$D$52*100</f>
        <v>28.069035225186408</v>
      </c>
      <c r="BR54">
        <f>F54/$F$52*100</f>
        <v>29.514202252051241</v>
      </c>
      <c r="BS54">
        <f>((F54/D54)-1)*100</f>
        <v>-5.0417527093235881</v>
      </c>
      <c r="CA54" t="s">
        <v>36</v>
      </c>
      <c r="CB54">
        <v>1.0407081213697935</v>
      </c>
      <c r="CC54">
        <v>1.1364771380392213</v>
      </c>
      <c r="CD54">
        <v>0.66900523456529437</v>
      </c>
      <c r="CE54">
        <v>-0.18380611745640346</v>
      </c>
      <c r="CF54">
        <v>-0.1558200057307331</v>
      </c>
      <c r="CG54">
        <v>-0.76683599519887891</v>
      </c>
      <c r="CH54">
        <v>-0.38391995634919474</v>
      </c>
      <c r="CN54">
        <v>2017</v>
      </c>
    </row>
    <row r="55" spans="1:92" ht="18.75" customHeight="1" x14ac:dyDescent="0.25">
      <c r="A55" s="7"/>
      <c r="B55" s="12"/>
      <c r="C55" s="13" t="s">
        <v>137</v>
      </c>
      <c r="D55" s="12">
        <v>123.20198873000004</v>
      </c>
      <c r="E55" s="12">
        <v>113.52516642999998</v>
      </c>
      <c r="F55" s="12">
        <v>97.985672010000044</v>
      </c>
      <c r="G55" s="12">
        <v>199.71661154999993</v>
      </c>
      <c r="H55" s="12">
        <v>88.403630849999971</v>
      </c>
      <c r="I55" s="12">
        <v>24.248072009999987</v>
      </c>
      <c r="J55" s="12">
        <v>59.712460489999998</v>
      </c>
      <c r="K55" s="12">
        <v>29.158064540000005</v>
      </c>
      <c r="L55" s="12">
        <v>25.549502429999993</v>
      </c>
      <c r="M55" s="12">
        <v>12.42535923</v>
      </c>
      <c r="N55" s="12">
        <v>156.94236605000003</v>
      </c>
      <c r="O55" s="12">
        <v>251.05108904000014</v>
      </c>
      <c r="P55" s="12">
        <v>143.07673926000001</v>
      </c>
      <c r="Q55" s="12">
        <v>111.40153671</v>
      </c>
      <c r="R55" s="12">
        <v>82.32656772</v>
      </c>
      <c r="S55" s="12">
        <v>162.36803406999999</v>
      </c>
      <c r="T55" s="12">
        <v>74.173146590000002</v>
      </c>
      <c r="U55" s="12">
        <v>77.44484885</v>
      </c>
      <c r="V55" s="12">
        <v>30.761185260000001</v>
      </c>
      <c r="W55" s="12">
        <v>117.02224556</v>
      </c>
      <c r="X55" s="12">
        <v>19.754571559999999</v>
      </c>
      <c r="Y55" s="12">
        <v>184.09133084000001</v>
      </c>
      <c r="Z55" s="12">
        <v>35.694426540000002</v>
      </c>
      <c r="AA55" s="12">
        <v>296.03290215999999</v>
      </c>
      <c r="AB55" s="12">
        <v>70.621484930000094</v>
      </c>
      <c r="AC55" s="12">
        <v>87.823158070000005</v>
      </c>
      <c r="AD55" s="12">
        <v>100.37493223</v>
      </c>
      <c r="AE55" s="12">
        <v>82.000037489999997</v>
      </c>
      <c r="AF55" s="12">
        <v>239.16787009000001</v>
      </c>
      <c r="AG55" s="12">
        <v>77.501612230000006</v>
      </c>
      <c r="AH55" s="12">
        <v>70.842684219999995</v>
      </c>
      <c r="AI55" s="12">
        <v>142.52308833000001</v>
      </c>
      <c r="AJ55" s="12">
        <v>74.288488180000002</v>
      </c>
      <c r="AK55" s="12">
        <v>126.70947319</v>
      </c>
      <c r="AL55" s="14">
        <v>84.24903424</v>
      </c>
      <c r="AM55" s="14">
        <v>113.60099829000001</v>
      </c>
      <c r="AN55" s="14">
        <v>70.621484929999994</v>
      </c>
      <c r="AO55" s="14">
        <v>87.823158070000005</v>
      </c>
      <c r="AP55" s="14">
        <v>139.81390841999999</v>
      </c>
      <c r="AQ55" s="14">
        <v>120.41244699000001</v>
      </c>
      <c r="AR55" s="14">
        <v>130.87594838999999</v>
      </c>
      <c r="AS55" s="14">
        <v>153.74183410000001</v>
      </c>
      <c r="AT55" s="14">
        <v>15.20862893</v>
      </c>
      <c r="AU55" s="14">
        <v>47.098805519999999</v>
      </c>
      <c r="AV55" s="14">
        <v>103.06657061999999</v>
      </c>
      <c r="AW55" s="14">
        <v>106.64276543</v>
      </c>
      <c r="AX55" s="14">
        <v>76.194619309999993</v>
      </c>
      <c r="AY55" s="14">
        <v>206.89899061</v>
      </c>
      <c r="AZ55" s="14">
        <v>162.02816372999999</v>
      </c>
      <c r="BA55" s="14">
        <v>126.20782475</v>
      </c>
      <c r="BB55" s="14">
        <v>242.57168285</v>
      </c>
      <c r="BC55" s="14" t="s">
        <v>787</v>
      </c>
      <c r="BD55" s="7"/>
      <c r="BE55">
        <v>123.04191873000001</v>
      </c>
      <c r="BQ55">
        <f>D55/$D$52*100</f>
        <v>46.419070715037506</v>
      </c>
      <c r="BR55">
        <f>F55/$F$52*100</f>
        <v>40.880121002215589</v>
      </c>
      <c r="BS55">
        <f>((F55/D55)-1)*100</f>
        <v>-20.46745915381457</v>
      </c>
      <c r="CI55" t="s">
        <v>7</v>
      </c>
      <c r="CJ55" t="s">
        <v>8</v>
      </c>
      <c r="CK55" t="s">
        <v>9</v>
      </c>
      <c r="CL55" t="s">
        <v>10</v>
      </c>
      <c r="CM55" t="s">
        <v>11</v>
      </c>
      <c r="CN55" t="s">
        <v>0</v>
      </c>
    </row>
    <row r="56" spans="1:92" ht="18.75" customHeight="1" x14ac:dyDescent="0.25">
      <c r="A56" s="7"/>
      <c r="B56" s="12"/>
      <c r="C56" s="13" t="s">
        <v>138</v>
      </c>
      <c r="D56" s="12">
        <v>46.821382299999996</v>
      </c>
      <c r="E56" s="12">
        <v>34.982956299999998</v>
      </c>
      <c r="F56" s="12">
        <v>52.601838150000013</v>
      </c>
      <c r="G56" s="12">
        <v>47.430490579999997</v>
      </c>
      <c r="H56" s="12">
        <v>41.403503929999999</v>
      </c>
      <c r="I56" s="12">
        <v>47.226013430000002</v>
      </c>
      <c r="J56" s="12">
        <v>71.590606310000013</v>
      </c>
      <c r="K56" s="12">
        <v>51.136456759999987</v>
      </c>
      <c r="L56" s="12">
        <v>41.718900009999999</v>
      </c>
      <c r="M56" s="12">
        <v>62.367599780000013</v>
      </c>
      <c r="N56" s="12">
        <v>69.423772340000014</v>
      </c>
      <c r="O56" s="12">
        <v>56.653785580000005</v>
      </c>
      <c r="P56" s="12">
        <v>35.210644690000002</v>
      </c>
      <c r="Q56" s="12">
        <v>39.491718919999997</v>
      </c>
      <c r="R56" s="12">
        <v>58.882059390000002</v>
      </c>
      <c r="S56" s="12">
        <v>34.435116800000003</v>
      </c>
      <c r="T56" s="12">
        <v>35.091591289999997</v>
      </c>
      <c r="U56" s="12">
        <v>63.148701129999999</v>
      </c>
      <c r="V56" s="12">
        <v>53.800355439999997</v>
      </c>
      <c r="W56" s="12">
        <v>49.75102416</v>
      </c>
      <c r="X56" s="12">
        <v>49.813555579999999</v>
      </c>
      <c r="Y56" s="12">
        <v>41.19402942</v>
      </c>
      <c r="Z56" s="12">
        <v>47.79358715</v>
      </c>
      <c r="AA56" s="12">
        <v>29.713896819999999</v>
      </c>
      <c r="AB56" s="12">
        <v>38.603592519999999</v>
      </c>
      <c r="AC56" s="12">
        <v>38.080121329999997</v>
      </c>
      <c r="AD56" s="12">
        <v>43.11200762</v>
      </c>
      <c r="AE56" s="12">
        <v>26.790263039999999</v>
      </c>
      <c r="AF56" s="12">
        <v>37.660853629999998</v>
      </c>
      <c r="AG56" s="12">
        <v>43.568501740000002</v>
      </c>
      <c r="AH56" s="12">
        <v>45.946378410000001</v>
      </c>
      <c r="AI56" s="12">
        <v>42.179341460000003</v>
      </c>
      <c r="AJ56" s="12">
        <v>35.550792029999997</v>
      </c>
      <c r="AK56" s="12">
        <v>46.164480439999998</v>
      </c>
      <c r="AL56" s="14">
        <v>49.492490459999999</v>
      </c>
      <c r="AM56" s="14">
        <v>46.516877540000003</v>
      </c>
      <c r="AN56" s="14">
        <v>38.603592519999999</v>
      </c>
      <c r="AO56" s="14">
        <v>38.080121329999997</v>
      </c>
      <c r="AP56" s="14">
        <v>39.590006260000003</v>
      </c>
      <c r="AQ56" s="14">
        <v>26.71738895</v>
      </c>
      <c r="AR56" s="14">
        <v>55.40581263</v>
      </c>
      <c r="AS56" s="14">
        <v>53.409522510000002</v>
      </c>
      <c r="AT56" s="14">
        <v>39.428805519999997</v>
      </c>
      <c r="AU56" s="14">
        <v>48.128360749999999</v>
      </c>
      <c r="AV56" s="14">
        <v>32.73414099</v>
      </c>
      <c r="AW56" s="14">
        <v>44.793835870000002</v>
      </c>
      <c r="AX56" s="14">
        <v>37.733436740000002</v>
      </c>
      <c r="AY56" s="14">
        <v>34.839349050000003</v>
      </c>
      <c r="AZ56" s="14">
        <v>39.251703310000003</v>
      </c>
      <c r="BA56" s="14">
        <v>50.058510409999997</v>
      </c>
      <c r="BB56" s="14">
        <v>52.919798110000002</v>
      </c>
      <c r="BC56" s="14" t="s">
        <v>787</v>
      </c>
      <c r="BD56" s="7"/>
      <c r="BE56">
        <v>26.173928230000001</v>
      </c>
      <c r="BQ56">
        <f>D56/$D$52*100</f>
        <v>17.64099003890734</v>
      </c>
      <c r="BR56">
        <f>F56/$F$52*100</f>
        <v>21.945754561865964</v>
      </c>
      <c r="BS56">
        <f>((F56/D56)-1)*100</f>
        <v>12.345760774346083</v>
      </c>
      <c r="CI56">
        <v>-21.95537199965505</v>
      </c>
      <c r="CJ56">
        <v>-50.48436850570296</v>
      </c>
      <c r="CK56">
        <v>306.60269103695583</v>
      </c>
      <c r="CL56">
        <v>-34.956109736592914</v>
      </c>
      <c r="CM56">
        <v>181.14384954557704</v>
      </c>
      <c r="CN56" t="s">
        <v>12</v>
      </c>
    </row>
    <row r="57" spans="1:92" ht="18.75" customHeight="1" x14ac:dyDescent="0.25">
      <c r="A57" s="7"/>
      <c r="B57" s="12"/>
      <c r="C57" s="13" t="s">
        <v>139</v>
      </c>
      <c r="D57" s="12">
        <v>8.3851073399999976</v>
      </c>
      <c r="E57" s="12">
        <v>5.8835651700000025</v>
      </c>
      <c r="F57" s="12">
        <v>4.7266004400000003</v>
      </c>
      <c r="G57" s="12">
        <v>5.1174436499999985</v>
      </c>
      <c r="H57" s="12">
        <v>4.6522098000000005</v>
      </c>
      <c r="I57" s="12">
        <v>2.6326658799999993</v>
      </c>
      <c r="J57" s="12">
        <v>8.7651619400000005</v>
      </c>
      <c r="K57" s="12">
        <v>6.0987561899999987</v>
      </c>
      <c r="L57" s="12">
        <v>4.8076927399999976</v>
      </c>
      <c r="M57" s="12">
        <v>4.8482127400000001</v>
      </c>
      <c r="N57" s="12">
        <v>7.7131154199999994</v>
      </c>
      <c r="O57" s="12">
        <v>7.8680759399999998</v>
      </c>
      <c r="P57" s="12">
        <v>6.1838226599999997</v>
      </c>
      <c r="Q57" s="12">
        <v>4.2482777499999997</v>
      </c>
      <c r="R57" s="12">
        <v>7.0494199899999996</v>
      </c>
      <c r="S57" s="12">
        <v>6.1627281700000003</v>
      </c>
      <c r="T57" s="12">
        <v>2.5068339499999999</v>
      </c>
      <c r="U57" s="12">
        <v>4.15457097</v>
      </c>
      <c r="V57" s="12">
        <v>8.4097812899999997</v>
      </c>
      <c r="W57" s="12">
        <v>10.25935292</v>
      </c>
      <c r="X57" s="12">
        <v>7.6640144399999999</v>
      </c>
      <c r="Y57" s="12">
        <v>6.7864842100000002</v>
      </c>
      <c r="Z57" s="12">
        <v>9.5175791000000007</v>
      </c>
      <c r="AA57" s="12">
        <v>7.1653466999999997</v>
      </c>
      <c r="AB57" s="12">
        <v>8.26067076</v>
      </c>
      <c r="AC57" s="12">
        <v>5.5274505200000004</v>
      </c>
      <c r="AD57" s="12">
        <v>5.4086950800000002</v>
      </c>
      <c r="AE57" s="12">
        <v>4.3653144900000003</v>
      </c>
      <c r="AF57" s="12">
        <v>2.9455885500000001</v>
      </c>
      <c r="AG57" s="12">
        <v>4.9248340300000004</v>
      </c>
      <c r="AH57" s="12">
        <v>5.7273408300000002</v>
      </c>
      <c r="AI57" s="12">
        <v>4.5424203099999998</v>
      </c>
      <c r="AJ57" s="12">
        <v>2.5128489900000002</v>
      </c>
      <c r="AK57" s="12">
        <v>3.25235122</v>
      </c>
      <c r="AL57" s="14">
        <v>2.6378408200000001</v>
      </c>
      <c r="AM57" s="14">
        <v>6.3765484399999997</v>
      </c>
      <c r="AN57" s="14">
        <v>8.26067076</v>
      </c>
      <c r="AO57" s="14">
        <v>5.5274505200000004</v>
      </c>
      <c r="AP57" s="14">
        <v>5.6741327999999998</v>
      </c>
      <c r="AQ57" s="14">
        <v>2.3607140499999999</v>
      </c>
      <c r="AR57" s="14">
        <v>0.29310302999999999</v>
      </c>
      <c r="AS57" s="14">
        <v>2.0673246600000001</v>
      </c>
      <c r="AT57" s="14">
        <v>2.3736677400000001</v>
      </c>
      <c r="AU57" s="14">
        <v>2.8532240400000002</v>
      </c>
      <c r="AV57" s="14">
        <v>2.8307572900000002</v>
      </c>
      <c r="AW57" s="14">
        <v>6.3739085900000001</v>
      </c>
      <c r="AX57" s="14">
        <v>4.7510784399999997</v>
      </c>
      <c r="AY57" s="14">
        <v>4.2371592400000004</v>
      </c>
      <c r="AZ57" s="14">
        <v>3.2128125500000002</v>
      </c>
      <c r="BA57" s="14">
        <v>7.1922224499999903</v>
      </c>
      <c r="BB57" s="14">
        <v>2.4256056400000001</v>
      </c>
      <c r="BC57" s="14" t="s">
        <v>787</v>
      </c>
      <c r="BD57" s="7"/>
      <c r="BE57">
        <v>2.3607140499999999</v>
      </c>
      <c r="BQ57">
        <f>D57/$D$52*100</f>
        <v>3.159274412539264</v>
      </c>
      <c r="BR57">
        <f>F57/$F$52*100</f>
        <v>1.9719617567822134</v>
      </c>
      <c r="BS57">
        <f>((F57/D57)-1)*100</f>
        <v>-43.631008544727798</v>
      </c>
      <c r="CI57">
        <v>8.0960629043011298</v>
      </c>
      <c r="CJ57">
        <v>37.872554453179511</v>
      </c>
      <c r="CK57">
        <v>48.263502315582215</v>
      </c>
      <c r="CL57">
        <v>37.782696794467</v>
      </c>
      <c r="CM57">
        <v>88.39595802527684</v>
      </c>
      <c r="CN57">
        <v>86.941953709801567</v>
      </c>
    </row>
    <row r="58" spans="1:92" ht="18.75" customHeight="1" x14ac:dyDescent="0.25">
      <c r="A58" s="7"/>
      <c r="B58" s="12"/>
      <c r="C58" s="13" t="s">
        <v>140</v>
      </c>
      <c r="D58" s="12">
        <v>-31.146112099390923</v>
      </c>
      <c r="E58" s="12">
        <v>-15.093538951724295</v>
      </c>
      <c r="F58" s="12">
        <v>8.0156490524659461</v>
      </c>
      <c r="G58" s="12">
        <v>49.669786971630494</v>
      </c>
      <c r="H58" s="12">
        <v>-44.472270811070821</v>
      </c>
      <c r="I58" s="12">
        <v>-44.954653492435185</v>
      </c>
      <c r="J58" s="12">
        <v>74.022601923373117</v>
      </c>
      <c r="K58" s="12">
        <v>-22.245601629398127</v>
      </c>
      <c r="L58" s="12">
        <v>-11.090077651007435</v>
      </c>
      <c r="M58" s="12">
        <v>22.283741336587791</v>
      </c>
      <c r="N58" s="12">
        <v>103.18068836082274</v>
      </c>
      <c r="O58" s="12">
        <v>11.46382729052069</v>
      </c>
      <c r="P58" s="12" t="e">
        <v>#REF!</v>
      </c>
      <c r="Q58" s="12">
        <v>-16.26421235967004</v>
      </c>
      <c r="R58" s="12">
        <v>-10.91128495377578</v>
      </c>
      <c r="S58" s="12">
        <v>18.675725880129956</v>
      </c>
      <c r="T58" s="12">
        <v>-42.642741023707153</v>
      </c>
      <c r="U58" s="12">
        <v>31.864136778068787</v>
      </c>
      <c r="V58" s="12">
        <v>-15.526266918139386</v>
      </c>
      <c r="W58" s="12">
        <v>58.225445951240104</v>
      </c>
      <c r="X58" s="12">
        <v>-42.213687002568804</v>
      </c>
      <c r="Y58" s="12">
        <v>123.10081528932754</v>
      </c>
      <c r="Z58" s="12">
        <v>-39.405323620414926</v>
      </c>
      <c r="AA58" s="12">
        <v>126.12735894747971</v>
      </c>
      <c r="AB58" s="12">
        <v>-56.475170897717895</v>
      </c>
      <c r="AC58" s="12">
        <v>1.8033628280354153</v>
      </c>
      <c r="AD58" s="12">
        <v>12.742930128591979</v>
      </c>
      <c r="AE58" s="12">
        <v>-29.517329759974054</v>
      </c>
      <c r="AF58" s="12">
        <v>110.88068462535344</v>
      </c>
      <c r="AG58" s="12">
        <v>-47.147502266165276</v>
      </c>
      <c r="AH58" s="12">
        <v>5.3014653901120479</v>
      </c>
      <c r="AI58" s="12">
        <v>52.107106048044315</v>
      </c>
      <c r="AJ58" s="12">
        <v>-30.407818885210812</v>
      </c>
      <c r="AK58" s="12">
        <v>27.570196241553703</v>
      </c>
      <c r="AL58" s="14">
        <v>-19.569200866606764</v>
      </c>
      <c r="AM58" s="14">
        <v>25.640179690337295</v>
      </c>
      <c r="AN58" s="14">
        <v>-0.22545876526496486</v>
      </c>
      <c r="AO58" s="14">
        <v>-0.16094617805899492</v>
      </c>
      <c r="AP58" s="14">
        <v>-0.10738446760745357</v>
      </c>
      <c r="AQ58" s="14">
        <v>-0.18630103838216514</v>
      </c>
      <c r="AR58" s="14">
        <v>0.11962938430717125</v>
      </c>
      <c r="AS58" s="14">
        <v>0.17084551313257806</v>
      </c>
      <c r="AT58" s="14">
        <v>-0.67808715174995393</v>
      </c>
      <c r="AU58" s="14">
        <v>0.63862006004533445</v>
      </c>
      <c r="AV58" s="14">
        <v>0.27659092405794589</v>
      </c>
      <c r="AW58" s="14">
        <v>0.13555475022909386</v>
      </c>
      <c r="AX58" s="14">
        <v>-0.11020710190106479</v>
      </c>
      <c r="AY58" s="14">
        <v>0.78841016538970043</v>
      </c>
      <c r="AZ58" s="14">
        <v>-0.15934416333628781</v>
      </c>
      <c r="BA58" s="14">
        <v>-7.5879708071824953E-2</v>
      </c>
      <c r="BB58" s="14">
        <v>0.477329941465165</v>
      </c>
      <c r="BC58" s="14" t="s">
        <v>787</v>
      </c>
      <c r="BD58" s="7"/>
      <c r="BF58">
        <f>((X51/W51)-1)*100</f>
        <v>-42.213687002568804</v>
      </c>
      <c r="BR58">
        <f>F58/$F$52*100</f>
        <v>3.3441695755544822</v>
      </c>
      <c r="BS58">
        <f>((F58/D58)-1)*100</f>
        <v>-125.73563283560742</v>
      </c>
      <c r="CB58">
        <v>2016</v>
      </c>
      <c r="CC58">
        <v>2017</v>
      </c>
    </row>
    <row r="59" spans="1:92" ht="18.75" customHeight="1" x14ac:dyDescent="0.2">
      <c r="A59" s="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7"/>
    </row>
    <row r="60" spans="1:92" ht="18.75" customHeight="1" x14ac:dyDescent="0.25">
      <c r="A60" s="7"/>
      <c r="B60" s="9" t="s">
        <v>135</v>
      </c>
      <c r="C60" s="9"/>
      <c r="D60" s="9">
        <v>3699.0109091599898</v>
      </c>
      <c r="E60" s="9">
        <v>3563.8676530300004</v>
      </c>
      <c r="F60" s="9">
        <v>4379.3618875699703</v>
      </c>
      <c r="G60" s="9">
        <v>3575.8669452200197</v>
      </c>
      <c r="H60" s="9">
        <v>3411.03972664001</v>
      </c>
      <c r="I60" s="9">
        <v>3555.3272474699897</v>
      </c>
      <c r="J60" s="9">
        <v>4010.81427063001</v>
      </c>
      <c r="K60" s="9">
        <v>3982.13499039</v>
      </c>
      <c r="L60" s="9">
        <v>3649.0061304799747</v>
      </c>
      <c r="M60" s="9">
        <v>3733.3867863500209</v>
      </c>
      <c r="N60" s="9">
        <v>3974.6261123099948</v>
      </c>
      <c r="O60" s="9">
        <v>4107.8316214500001</v>
      </c>
      <c r="P60" s="9">
        <v>3703.4142058199973</v>
      </c>
      <c r="Q60" s="9">
        <v>3466.8671147800014</v>
      </c>
      <c r="R60" s="9">
        <v>3101.8982951300013</v>
      </c>
      <c r="S60" s="9">
        <v>1788.4761621599998</v>
      </c>
      <c r="T60" s="9">
        <v>1535.8872804500011</v>
      </c>
      <c r="U60" s="9">
        <v>2077.8326274600013</v>
      </c>
      <c r="V60" s="9">
        <v>1896.7073857200012</v>
      </c>
      <c r="W60" s="9">
        <v>2128.4944540099982</v>
      </c>
      <c r="X60" s="9">
        <v>1922.3506428499968</v>
      </c>
      <c r="Y60" s="9">
        <v>2021.6092507899998</v>
      </c>
      <c r="Z60" s="9">
        <v>2079.16349451</v>
      </c>
      <c r="AA60" s="9">
        <v>2520.7421580999962</v>
      </c>
      <c r="AB60" s="9">
        <v>2784.2046901099989</v>
      </c>
      <c r="AC60" s="9">
        <v>2757.4819840700006</v>
      </c>
      <c r="AD60" s="9">
        <v>2236.4850662100062</v>
      </c>
      <c r="AE60" s="9">
        <v>2907.2454998000071</v>
      </c>
      <c r="AF60" s="9">
        <v>2931.4625060700009</v>
      </c>
      <c r="AG60" s="9">
        <v>2736.9068426900003</v>
      </c>
      <c r="AH60" s="9">
        <v>3273.743166149995</v>
      </c>
      <c r="AI60" s="9">
        <v>3466.3300304100044</v>
      </c>
      <c r="AJ60" s="9">
        <v>3466.3300304100044</v>
      </c>
      <c r="AK60" s="9">
        <v>3800.4154045400142</v>
      </c>
      <c r="AL60" s="28">
        <v>4028.9784124099879</v>
      </c>
      <c r="AM60" s="28">
        <v>4492.59</v>
      </c>
      <c r="AN60" s="28">
        <v>4138.2368348599884</v>
      </c>
      <c r="AO60" s="28">
        <v>3779.224828219988</v>
      </c>
      <c r="AP60" s="28">
        <v>3945.4906266000025</v>
      </c>
      <c r="AQ60" s="28">
        <v>4715.4311259700007</v>
      </c>
      <c r="AR60" s="28">
        <v>4441.0415097800087</v>
      </c>
      <c r="AS60" s="28">
        <v>5239.1270300099823</v>
      </c>
      <c r="AT60" s="28">
        <v>4264.6062753600227</v>
      </c>
      <c r="AU60" s="28">
        <v>4836.8416578400074</v>
      </c>
      <c r="AV60" s="28">
        <v>4408.9336297400005</v>
      </c>
      <c r="AW60" s="28">
        <v>4252.8680895299949</v>
      </c>
      <c r="AX60" s="28">
        <v>4560.8198227199882</v>
      </c>
      <c r="AY60" s="28">
        <v>5630.5010848499987</v>
      </c>
      <c r="AZ60" s="28">
        <v>3919.1286154799964</v>
      </c>
      <c r="BA60" s="28">
        <v>4201.3751585799946</v>
      </c>
      <c r="BB60" s="28">
        <v>4313.0421750400237</v>
      </c>
      <c r="BC60" s="11" t="s">
        <v>787</v>
      </c>
      <c r="BD60" s="7"/>
      <c r="BR60" t="e">
        <f>((D60/#REF!)-1)*100</f>
        <v>#REF!</v>
      </c>
      <c r="BS60">
        <f>((F60/D60)-1)*100</f>
        <v>18.392781073589259</v>
      </c>
      <c r="CB60" t="s">
        <v>11</v>
      </c>
      <c r="CC60" t="s">
        <v>0</v>
      </c>
      <c r="CD60" t="s">
        <v>1</v>
      </c>
      <c r="CE60" t="s">
        <v>2</v>
      </c>
      <c r="CF60" t="s">
        <v>3</v>
      </c>
      <c r="CG60" t="s">
        <v>4</v>
      </c>
      <c r="CH60" t="s">
        <v>5</v>
      </c>
    </row>
    <row r="61" spans="1:92" ht="18.75" customHeight="1" x14ac:dyDescent="0.25">
      <c r="A61" s="7"/>
      <c r="B61" s="12"/>
      <c r="C61" s="13" t="s">
        <v>141</v>
      </c>
      <c r="D61" s="12">
        <v>666.08331638999903</v>
      </c>
      <c r="E61" s="12">
        <v>555.49603046999903</v>
      </c>
      <c r="F61" s="12">
        <v>610.88556753</v>
      </c>
      <c r="G61" s="12">
        <v>638.80243507999899</v>
      </c>
      <c r="H61" s="12">
        <v>633.18123098999797</v>
      </c>
      <c r="I61" s="12">
        <v>523.42118876000097</v>
      </c>
      <c r="J61" s="12">
        <v>518.08971385999996</v>
      </c>
      <c r="K61" s="12">
        <v>607.67481659999896</v>
      </c>
      <c r="L61" s="12">
        <v>534.94648179999672</v>
      </c>
      <c r="M61" s="12">
        <v>593.64447672000642</v>
      </c>
      <c r="N61" s="12">
        <v>627.94001320999996</v>
      </c>
      <c r="O61" s="12">
        <v>718.62981075998368</v>
      </c>
      <c r="P61" s="12">
        <v>785.364965539997</v>
      </c>
      <c r="Q61" s="12">
        <v>675.05103002000101</v>
      </c>
      <c r="R61" s="12">
        <v>679.52441012000202</v>
      </c>
      <c r="S61" s="12">
        <v>456.80586374000001</v>
      </c>
      <c r="T61" s="12">
        <v>379.491371149999</v>
      </c>
      <c r="U61" s="12">
        <v>303.68254935000101</v>
      </c>
      <c r="V61" s="12">
        <v>252.67767613999999</v>
      </c>
      <c r="W61" s="12">
        <v>356.48471727999998</v>
      </c>
      <c r="X61" s="12">
        <v>339.44440018</v>
      </c>
      <c r="Y61" s="12">
        <v>368.34534328000001</v>
      </c>
      <c r="Z61" s="12">
        <v>435.92781917999997</v>
      </c>
      <c r="AA61" s="12">
        <v>686.21990695999796</v>
      </c>
      <c r="AB61" s="12">
        <v>687.91217791999895</v>
      </c>
      <c r="AC61" s="12">
        <v>679.028769729999</v>
      </c>
      <c r="AD61" s="12">
        <v>837.27714308000395</v>
      </c>
      <c r="AE61" s="12">
        <v>816.384938869998</v>
      </c>
      <c r="AF61" s="12">
        <v>638.65673155000104</v>
      </c>
      <c r="AG61" s="12">
        <v>560.24098526000205</v>
      </c>
      <c r="AH61" s="12">
        <v>649.76252625999496</v>
      </c>
      <c r="AI61" s="12">
        <v>649.76252625999496</v>
      </c>
      <c r="AJ61" s="12">
        <v>588.25626718000399</v>
      </c>
      <c r="AK61" s="12">
        <v>794.44354195999995</v>
      </c>
      <c r="AL61" s="14">
        <v>885.04910975999701</v>
      </c>
      <c r="AM61" s="14">
        <v>988.11</v>
      </c>
      <c r="AN61" s="14">
        <v>687.91217791999895</v>
      </c>
      <c r="AO61" s="14">
        <v>679.028769729999</v>
      </c>
      <c r="AP61" s="14">
        <v>909.35995040999205</v>
      </c>
      <c r="AQ61" s="14">
        <v>859.72721715999899</v>
      </c>
      <c r="AR61" s="14">
        <v>913.12580011999898</v>
      </c>
      <c r="AS61" s="14">
        <v>801.04034712999601</v>
      </c>
      <c r="AT61" s="14">
        <v>743.81983334000404</v>
      </c>
      <c r="AU61" s="14">
        <v>844.17754794999803</v>
      </c>
      <c r="AV61" s="14">
        <v>821.66742919999899</v>
      </c>
      <c r="AW61" s="14">
        <v>914.28851574999499</v>
      </c>
      <c r="AX61" s="14">
        <v>881.02611850999995</v>
      </c>
      <c r="AY61" s="14">
        <v>1024.9533277400001</v>
      </c>
      <c r="AZ61" s="14">
        <v>839.06109728999604</v>
      </c>
      <c r="BA61" s="14">
        <v>867.04251974999397</v>
      </c>
      <c r="BB61" s="14">
        <v>934.00512245000505</v>
      </c>
      <c r="BC61" s="14" t="s">
        <v>787</v>
      </c>
      <c r="BD61" s="7"/>
      <c r="BS61">
        <f>((F61/D61)-1)*100</f>
        <v>-8.2869135890021539</v>
      </c>
      <c r="CA61" t="s">
        <v>24</v>
      </c>
      <c r="CB61">
        <v>62.566489470325202</v>
      </c>
      <c r="CC61">
        <v>39.523000377911288</v>
      </c>
      <c r="CD61">
        <v>29.102907613935255</v>
      </c>
      <c r="CE61">
        <v>20.998286369269557</v>
      </c>
      <c r="CF61">
        <v>22.62519142848004</v>
      </c>
      <c r="CG61">
        <v>32.2441601680598</v>
      </c>
      <c r="CH61">
        <v>30.74434755186811</v>
      </c>
    </row>
    <row r="62" spans="1:92" ht="18.75" customHeight="1" x14ac:dyDescent="0.25">
      <c r="A62" s="7"/>
      <c r="B62" s="12"/>
      <c r="C62" s="13" t="s">
        <v>142</v>
      </c>
      <c r="D62" s="12">
        <v>608.81744399000002</v>
      </c>
      <c r="E62" s="12">
        <v>703.94585211000003</v>
      </c>
      <c r="F62" s="12">
        <v>507.47374167999999</v>
      </c>
      <c r="G62" s="12">
        <v>622.25623312000005</v>
      </c>
      <c r="H62" s="12">
        <v>489.98211967999998</v>
      </c>
      <c r="I62" s="12">
        <v>599.28292353000097</v>
      </c>
      <c r="J62" s="12">
        <v>697.19070736000003</v>
      </c>
      <c r="K62" s="12">
        <v>685.16729619</v>
      </c>
      <c r="L62" s="12">
        <v>557.19322057000056</v>
      </c>
      <c r="M62" s="12">
        <v>593.4188805499997</v>
      </c>
      <c r="N62" s="12">
        <v>611.32893284999989</v>
      </c>
      <c r="O62" s="12">
        <v>563.7449019300002</v>
      </c>
      <c r="P62" s="12">
        <v>630.14062620000004</v>
      </c>
      <c r="Q62" s="12">
        <v>682.73143210000001</v>
      </c>
      <c r="R62" s="12">
        <v>419.51704603000002</v>
      </c>
      <c r="S62" s="12">
        <v>294.58642000999998</v>
      </c>
      <c r="T62" s="12">
        <v>113.18634777</v>
      </c>
      <c r="U62" s="12">
        <v>216.53707032</v>
      </c>
      <c r="V62" s="12">
        <v>357.37483827</v>
      </c>
      <c r="W62" s="12">
        <v>246.68108269000001</v>
      </c>
      <c r="X62" s="12">
        <v>213.82340556</v>
      </c>
      <c r="Y62" s="12">
        <v>330.63781548999998</v>
      </c>
      <c r="Z62" s="12">
        <v>314.17382108999999</v>
      </c>
      <c r="AA62" s="12">
        <v>257.87884788999997</v>
      </c>
      <c r="AB62" s="12">
        <v>523.25275166999995</v>
      </c>
      <c r="AC62" s="12">
        <v>470.98401515</v>
      </c>
      <c r="AD62" s="12">
        <v>583.04844563999995</v>
      </c>
      <c r="AE62" s="12">
        <v>449.11755090000003</v>
      </c>
      <c r="AF62" s="12">
        <v>529.55504446999998</v>
      </c>
      <c r="AG62" s="12">
        <v>443.59844466999999</v>
      </c>
      <c r="AH62" s="12">
        <v>536.58303876000002</v>
      </c>
      <c r="AI62" s="12">
        <v>536.58303876000002</v>
      </c>
      <c r="AJ62" s="12">
        <v>726.64836369</v>
      </c>
      <c r="AK62" s="12">
        <v>660.63460419</v>
      </c>
      <c r="AL62" s="14">
        <v>609.95017513000005</v>
      </c>
      <c r="AM62" s="14">
        <v>869.87</v>
      </c>
      <c r="AN62" s="14">
        <v>523.25275166999995</v>
      </c>
      <c r="AO62" s="14">
        <v>470.98401515</v>
      </c>
      <c r="AP62" s="14">
        <v>805.05412149999995</v>
      </c>
      <c r="AQ62" s="14">
        <v>1651.7257067</v>
      </c>
      <c r="AR62" s="14">
        <v>1070.7150676799999</v>
      </c>
      <c r="AS62" s="14">
        <v>1358.0999499500001</v>
      </c>
      <c r="AT62" s="14">
        <v>954.94627920000096</v>
      </c>
      <c r="AU62" s="14">
        <v>1315.08688665</v>
      </c>
      <c r="AV62" s="14">
        <v>990.56049185999996</v>
      </c>
      <c r="AW62" s="14">
        <v>868.01052863999996</v>
      </c>
      <c r="AX62" s="14">
        <v>1064.92102815</v>
      </c>
      <c r="AY62" s="14">
        <v>1118.06608188</v>
      </c>
      <c r="AZ62" s="14">
        <v>820.00774121999996</v>
      </c>
      <c r="BA62" s="14">
        <v>967.93498498999998</v>
      </c>
      <c r="BB62" s="14">
        <v>758.28779806</v>
      </c>
      <c r="BC62" s="14" t="s">
        <v>787</v>
      </c>
      <c r="BD62" s="7"/>
      <c r="BS62">
        <f>((F62/D62)-1)*100</f>
        <v>-16.645991883186685</v>
      </c>
      <c r="CA62" t="s">
        <v>39</v>
      </c>
      <c r="CB62">
        <v>209.27132391349605</v>
      </c>
      <c r="CC62">
        <v>194.98247240668491</v>
      </c>
      <c r="CD62">
        <v>187.81313416886289</v>
      </c>
      <c r="CE62">
        <v>186.73709502066058</v>
      </c>
      <c r="CF62">
        <v>201.26228097516577</v>
      </c>
      <c r="CG62">
        <v>217.26621183100428</v>
      </c>
      <c r="CH62">
        <v>184.66063362156899</v>
      </c>
      <c r="CN62">
        <v>2017</v>
      </c>
    </row>
    <row r="63" spans="1:92" ht="18.75" customHeight="1" x14ac:dyDescent="0.25">
      <c r="A63" s="7"/>
      <c r="B63" s="12"/>
      <c r="C63" s="13" t="s">
        <v>143</v>
      </c>
      <c r="D63" s="12">
        <v>646.47931148999999</v>
      </c>
      <c r="E63" s="12">
        <v>690.99638459000005</v>
      </c>
      <c r="F63" s="12">
        <v>1319.1076105499999</v>
      </c>
      <c r="G63" s="12">
        <v>583.49555058999897</v>
      </c>
      <c r="H63" s="12">
        <v>654.46197697000002</v>
      </c>
      <c r="I63" s="12">
        <v>599.91033124</v>
      </c>
      <c r="J63" s="12">
        <v>849.06169187000205</v>
      </c>
      <c r="K63" s="12">
        <v>659.63099072</v>
      </c>
      <c r="L63" s="12">
        <v>628.85139462000348</v>
      </c>
      <c r="M63" s="12">
        <v>657.51922709999917</v>
      </c>
      <c r="N63" s="12">
        <v>614.37396392999801</v>
      </c>
      <c r="O63" s="12">
        <v>613.59314291999817</v>
      </c>
      <c r="P63" s="12">
        <v>669.30053053999995</v>
      </c>
      <c r="Q63" s="12">
        <v>659.42089117</v>
      </c>
      <c r="R63" s="12">
        <v>588.50803776999896</v>
      </c>
      <c r="S63" s="12">
        <v>213.75337848999999</v>
      </c>
      <c r="T63" s="12">
        <v>295.94086523999999</v>
      </c>
      <c r="U63" s="12">
        <v>405.35196616000002</v>
      </c>
      <c r="V63" s="12">
        <v>372.63147084000002</v>
      </c>
      <c r="W63" s="12">
        <v>538.70365321999998</v>
      </c>
      <c r="X63" s="12">
        <v>458.19074837000102</v>
      </c>
      <c r="Y63" s="12">
        <v>397.33254431</v>
      </c>
      <c r="Z63" s="12">
        <v>439.673110610001</v>
      </c>
      <c r="AA63" s="12">
        <v>467.700864739998</v>
      </c>
      <c r="AB63" s="12">
        <v>459.80388816999999</v>
      </c>
      <c r="AC63" s="12">
        <v>535.96300125000198</v>
      </c>
      <c r="AD63" s="12">
        <v>637.48578057000202</v>
      </c>
      <c r="AE63" s="12">
        <v>511.01951095999902</v>
      </c>
      <c r="AF63" s="12">
        <v>534.37220921999995</v>
      </c>
      <c r="AG63" s="12">
        <v>588.070052589998</v>
      </c>
      <c r="AH63" s="12">
        <v>650.27094751000004</v>
      </c>
      <c r="AI63" s="12">
        <v>650.27094751000004</v>
      </c>
      <c r="AJ63" s="12">
        <v>739.87017622999997</v>
      </c>
      <c r="AK63" s="12">
        <v>872.19350818000396</v>
      </c>
      <c r="AL63" s="14">
        <v>696.47846646000096</v>
      </c>
      <c r="AM63" s="14">
        <v>778.38</v>
      </c>
      <c r="AN63" s="14">
        <v>459.80388816999999</v>
      </c>
      <c r="AO63" s="14">
        <v>535.96300125000198</v>
      </c>
      <c r="AP63" s="14">
        <v>692.50544973000001</v>
      </c>
      <c r="AQ63" s="14">
        <v>715.54705730000205</v>
      </c>
      <c r="AR63" s="14">
        <v>795.34056540999995</v>
      </c>
      <c r="AS63" s="14">
        <v>925.946582189997</v>
      </c>
      <c r="AT63" s="14">
        <v>734.39570470999797</v>
      </c>
      <c r="AU63" s="14">
        <v>847.54971448999902</v>
      </c>
      <c r="AV63" s="14">
        <v>727.53333038000198</v>
      </c>
      <c r="AW63" s="14">
        <v>760.98901406000004</v>
      </c>
      <c r="AX63" s="14">
        <v>748.09888639999895</v>
      </c>
      <c r="AY63" s="14">
        <v>828.38119737999898</v>
      </c>
      <c r="AZ63" s="14">
        <v>728.07073416000003</v>
      </c>
      <c r="BA63" s="14">
        <v>753.390100300001</v>
      </c>
      <c r="BB63" s="14">
        <v>595.94015452999997</v>
      </c>
      <c r="BC63" s="14" t="s">
        <v>787</v>
      </c>
      <c r="BD63" s="7"/>
      <c r="BS63">
        <f>((F63/D63)-1)*100</f>
        <v>104.04482975792865</v>
      </c>
      <c r="CA63" t="s">
        <v>24</v>
      </c>
      <c r="CB63">
        <v>2010</v>
      </c>
      <c r="CI63" t="s">
        <v>7</v>
      </c>
      <c r="CJ63" t="s">
        <v>8</v>
      </c>
      <c r="CK63" t="s">
        <v>9</v>
      </c>
      <c r="CL63" t="s">
        <v>10</v>
      </c>
      <c r="CM63" t="s">
        <v>11</v>
      </c>
      <c r="CN63" t="s">
        <v>0</v>
      </c>
    </row>
    <row r="64" spans="1:92" ht="18.75" customHeight="1" x14ac:dyDescent="0.25">
      <c r="A64" s="7"/>
      <c r="B64" s="12"/>
      <c r="C64" s="13" t="s">
        <v>144</v>
      </c>
      <c r="D64" s="12">
        <v>168.06641278000001</v>
      </c>
      <c r="E64" s="12">
        <v>124.66045076</v>
      </c>
      <c r="F64" s="12">
        <v>243.70423735</v>
      </c>
      <c r="G64" s="12">
        <v>108.55512432</v>
      </c>
      <c r="H64" s="12">
        <v>90.229748580000006</v>
      </c>
      <c r="I64" s="12">
        <v>229.26789436000001</v>
      </c>
      <c r="J64" s="12">
        <v>112.29081945999999</v>
      </c>
      <c r="K64" s="12">
        <v>184.55472678999999</v>
      </c>
      <c r="L64" s="12">
        <v>161.83175891999997</v>
      </c>
      <c r="M64" s="12">
        <v>273.22900150999948</v>
      </c>
      <c r="N64" s="12">
        <v>437.0984287099995</v>
      </c>
      <c r="O64" s="12">
        <v>522.28914845999952</v>
      </c>
      <c r="P64" s="12">
        <v>169.36596713</v>
      </c>
      <c r="Q64" s="12">
        <v>134.70042337999999</v>
      </c>
      <c r="R64" s="12">
        <v>82.264962159999996</v>
      </c>
      <c r="S64" s="12">
        <v>34.32111158</v>
      </c>
      <c r="T64" s="12">
        <v>37.87526664</v>
      </c>
      <c r="U64" s="12">
        <v>56.246561319999998</v>
      </c>
      <c r="V64" s="12">
        <v>37.364851729999998</v>
      </c>
      <c r="W64" s="12">
        <v>35.972764890000001</v>
      </c>
      <c r="X64" s="12">
        <v>31.780567730000001</v>
      </c>
      <c r="Y64" s="12">
        <v>55.596842539999997</v>
      </c>
      <c r="Z64" s="12">
        <v>117.75252214</v>
      </c>
      <c r="AA64" s="12">
        <v>62.518309410000001</v>
      </c>
      <c r="AB64" s="12">
        <v>103.227662</v>
      </c>
      <c r="AC64" s="12">
        <v>73.141326280000001</v>
      </c>
      <c r="AD64" s="12">
        <v>178.67369692</v>
      </c>
      <c r="AE64" s="12">
        <v>84.320298480000105</v>
      </c>
      <c r="AF64" s="12">
        <v>74.755373830000096</v>
      </c>
      <c r="AG64" s="12">
        <v>106.1512444</v>
      </c>
      <c r="AH64" s="12">
        <v>189.65534321000001</v>
      </c>
      <c r="AI64" s="12">
        <v>189.65534321000001</v>
      </c>
      <c r="AJ64" s="12">
        <v>202.79813540999999</v>
      </c>
      <c r="AK64" s="12">
        <v>142.73486428999999</v>
      </c>
      <c r="AL64" s="14">
        <v>304.90490495</v>
      </c>
      <c r="AM64" s="14">
        <v>193.67</v>
      </c>
      <c r="AN64" s="14">
        <v>103.227662</v>
      </c>
      <c r="AO64" s="14">
        <v>73.141326280000101</v>
      </c>
      <c r="AP64" s="14">
        <v>180.32024634999999</v>
      </c>
      <c r="AQ64" s="14">
        <v>162.75378449999999</v>
      </c>
      <c r="AR64" s="14">
        <v>247.31865962000001</v>
      </c>
      <c r="AS64" s="14">
        <v>483.76605960999899</v>
      </c>
      <c r="AT64" s="14">
        <v>199.37467613000001</v>
      </c>
      <c r="AU64" s="14">
        <v>208.03903248</v>
      </c>
      <c r="AV64" s="14">
        <v>176.88213264000001</v>
      </c>
      <c r="AW64" s="14">
        <v>176.19459146</v>
      </c>
      <c r="AX64" s="14">
        <v>287.32905177999902</v>
      </c>
      <c r="AY64" s="14">
        <v>935.40381164999997</v>
      </c>
      <c r="AZ64" s="14">
        <v>131.95882422</v>
      </c>
      <c r="BA64" s="14">
        <v>175.66756430000001</v>
      </c>
      <c r="BB64" s="14">
        <v>484.67199573999898</v>
      </c>
      <c r="BC64" s="14" t="s">
        <v>787</v>
      </c>
      <c r="BD64" s="7"/>
      <c r="BS64">
        <f>((F64/D64)-1)*100</f>
        <v>45.004723620186013</v>
      </c>
      <c r="CB64" t="s">
        <v>3</v>
      </c>
      <c r="CC64" t="s">
        <v>4</v>
      </c>
      <c r="CD64" t="s">
        <v>5</v>
      </c>
      <c r="CE64" t="s">
        <v>6</v>
      </c>
      <c r="CF64" t="s">
        <v>7</v>
      </c>
      <c r="CG64" t="s">
        <v>8</v>
      </c>
      <c r="CH64" t="s">
        <v>9</v>
      </c>
      <c r="CI64">
        <v>-0.36722627317347012</v>
      </c>
      <c r="CJ64">
        <v>0.39042711789759693</v>
      </c>
      <c r="CK64">
        <v>1.2025995861928074</v>
      </c>
      <c r="CL64">
        <v>1.0963335089493638</v>
      </c>
      <c r="CM64">
        <v>1.8253800545742414</v>
      </c>
      <c r="CN64">
        <v>2.0340500931323842</v>
      </c>
    </row>
    <row r="65" spans="1:115" ht="18.75" customHeight="1" x14ac:dyDescent="0.25">
      <c r="A65" s="7"/>
      <c r="B65" s="12"/>
      <c r="C65" s="13" t="s">
        <v>145</v>
      </c>
      <c r="D65" s="12">
        <v>9.1301421291121834</v>
      </c>
      <c r="E65" s="12">
        <v>-3.6534970955432788</v>
      </c>
      <c r="F65" s="12">
        <v>22.882281665163305</v>
      </c>
      <c r="G65" s="12">
        <v>-18.347306365124251</v>
      </c>
      <c r="H65" s="12">
        <v>-4.6094337710283035</v>
      </c>
      <c r="I65" s="12">
        <v>4.2300158424747547</v>
      </c>
      <c r="J65" s="12">
        <v>12.811395167186079</v>
      </c>
      <c r="K65" s="12">
        <v>-0.71504882312850571</v>
      </c>
      <c r="L65" s="12">
        <v>-8.365584308767982</v>
      </c>
      <c r="M65" s="12">
        <v>2.312428449084214</v>
      </c>
      <c r="N65" s="12">
        <v>6.4616751428486108</v>
      </c>
      <c r="O65" s="12">
        <v>3.351397222683361</v>
      </c>
      <c r="P65" s="12" t="e">
        <v>#REF!</v>
      </c>
      <c r="Q65" s="12">
        <v>-6.3872707154456805</v>
      </c>
      <c r="R65" s="12">
        <v>-10.527338013449071</v>
      </c>
      <c r="S65" s="12">
        <v>-42.342527317290902</v>
      </c>
      <c r="T65" s="12">
        <v>-14.123133819404066</v>
      </c>
      <c r="U65" s="12">
        <v>35.285489625984482</v>
      </c>
      <c r="V65" s="12">
        <v>-8.7170275096417384</v>
      </c>
      <c r="W65" s="12">
        <v>12.220496953567217</v>
      </c>
      <c r="X65" s="12">
        <v>-9.6849588107516418</v>
      </c>
      <c r="Y65" s="12">
        <v>5.1633976511614055</v>
      </c>
      <c r="Z65" s="12">
        <v>2.8469519368052643</v>
      </c>
      <c r="AA65" s="12">
        <v>21.238284759999782</v>
      </c>
      <c r="AB65" s="12">
        <v>10.451784255815632</v>
      </c>
      <c r="AC65" s="12">
        <v>-0.95979674680249927</v>
      </c>
      <c r="AD65" s="12">
        <v>-18.893937326510148</v>
      </c>
      <c r="AE65" s="12">
        <v>29.991724233897308</v>
      </c>
      <c r="AF65" s="12">
        <v>0.83298800433810882</v>
      </c>
      <c r="AG65" s="12">
        <v>-6.6368122729574708</v>
      </c>
      <c r="AH65" s="12">
        <v>19.614709389683107</v>
      </c>
      <c r="AI65" s="12">
        <v>5.8827725476857218</v>
      </c>
      <c r="AJ65" s="12">
        <v>0</v>
      </c>
      <c r="AK65" s="12">
        <v>9.6380140147963154</v>
      </c>
      <c r="AL65" s="14">
        <v>6.0141585469033254</v>
      </c>
      <c r="AM65" s="14">
        <v>11.506926573793596</v>
      </c>
      <c r="AN65" s="24">
        <v>0.63256519764405383</v>
      </c>
      <c r="AO65" s="24">
        <v>-8.6754823604035483E-2</v>
      </c>
      <c r="AP65" s="24">
        <v>4.3994683020307526E-2</v>
      </c>
      <c r="AQ65" s="24">
        <v>0.19514442492377398</v>
      </c>
      <c r="AR65" s="24">
        <v>-5.8189719849539301E-2</v>
      </c>
      <c r="AS65" s="24">
        <v>0.17970683644195604</v>
      </c>
      <c r="AT65" s="24">
        <v>-0.18600823172789205</v>
      </c>
      <c r="AU65" s="24">
        <v>0.13418246504636025</v>
      </c>
      <c r="AV65" s="24">
        <v>-8.8468479716803092E-2</v>
      </c>
      <c r="AW65" s="24">
        <v>-3.5397570777042725E-2</v>
      </c>
      <c r="AX65" s="24">
        <v>7.2410365594957019E-2</v>
      </c>
      <c r="AY65" s="24">
        <v>0.23453705774591913</v>
      </c>
      <c r="AZ65" s="24">
        <v>-0.30394674356333862</v>
      </c>
      <c r="BA65" s="24">
        <v>7.2017678109660616E-2</v>
      </c>
      <c r="BB65" s="24">
        <v>2.6578682513506122E-2</v>
      </c>
      <c r="BC65" s="14" t="s">
        <v>787</v>
      </c>
      <c r="BD65" s="7"/>
      <c r="BF65">
        <f>((X60/W60)-1)*100</f>
        <v>-9.6849588107516418</v>
      </c>
      <c r="CA65" t="s">
        <v>21</v>
      </c>
      <c r="CB65">
        <v>26.4217738</v>
      </c>
      <c r="CC65">
        <v>17.902608399999998</v>
      </c>
      <c r="CD65">
        <v>19.86846942</v>
      </c>
      <c r="CE65">
        <v>18.33315807</v>
      </c>
      <c r="CF65">
        <v>15.818198650000001</v>
      </c>
      <c r="CG65">
        <v>28.095346710000001</v>
      </c>
      <c r="CH65">
        <v>44.868559950000005</v>
      </c>
      <c r="CI65">
        <v>-0.85724247672325438</v>
      </c>
      <c r="CJ65">
        <v>-0.73317102591515892</v>
      </c>
      <c r="CK65">
        <v>2.1578800075127704</v>
      </c>
      <c r="CL65">
        <v>1.8508319334554262</v>
      </c>
      <c r="CM65">
        <v>2.747324418792279</v>
      </c>
      <c r="CN65">
        <v>3.6828047861007294</v>
      </c>
    </row>
    <row r="66" spans="1:115" ht="18.75" customHeight="1" x14ac:dyDescent="0.25">
      <c r="A66" s="7"/>
      <c r="B66" s="12"/>
      <c r="C66" s="13" t="s">
        <v>191</v>
      </c>
      <c r="D66" s="12">
        <v>18.007065476356225</v>
      </c>
      <c r="E66" s="12">
        <v>15.586887184144347</v>
      </c>
      <c r="F66" s="12">
        <v>13.949191302593389</v>
      </c>
      <c r="G66" s="12">
        <v>17.86426745922153</v>
      </c>
      <c r="H66" s="12">
        <v>18.562704680478845</v>
      </c>
      <c r="I66" s="12">
        <v>14.722166268448939</v>
      </c>
      <c r="J66" s="12">
        <v>12.917319997931981</v>
      </c>
      <c r="K66" s="12">
        <v>15.260025540733485</v>
      </c>
      <c r="L66" s="12">
        <v>14.660059826472041</v>
      </c>
      <c r="M66" s="12">
        <v>15.900963674336788</v>
      </c>
      <c r="N66" s="12">
        <v>15.798719061025098</v>
      </c>
      <c r="O66" s="12">
        <v>17.494139901146159</v>
      </c>
      <c r="P66" s="12">
        <v>21.206511664446786</v>
      </c>
      <c r="Q66" s="12">
        <v>19.471499993239227</v>
      </c>
      <c r="R66" s="12">
        <v>21.906727605700656</v>
      </c>
      <c r="S66" s="12">
        <v>25.541624395390372</v>
      </c>
      <c r="T66" s="12">
        <v>24.708282696293406</v>
      </c>
      <c r="U66" s="12">
        <v>14.615351849644922</v>
      </c>
      <c r="V66" s="12">
        <v>13.321911331308604</v>
      </c>
      <c r="W66" s="12">
        <v>16.748209825418954</v>
      </c>
      <c r="X66" s="12">
        <v>17.657777546595447</v>
      </c>
      <c r="Y66" s="12">
        <v>18.220402540009097</v>
      </c>
      <c r="Z66" s="12">
        <v>20.966500245462218</v>
      </c>
      <c r="AA66" s="12">
        <v>27.222931340079409</v>
      </c>
      <c r="AB66" s="12">
        <v>24.70767254877445</v>
      </c>
      <c r="AC66" s="12">
        <v>24.62495761179056</v>
      </c>
      <c r="AD66" s="12">
        <v>37.437189084337199</v>
      </c>
      <c r="AE66" s="12">
        <v>28.081045750218138</v>
      </c>
      <c r="AF66" s="12">
        <v>21.786283475486158</v>
      </c>
      <c r="AG66" s="12">
        <v>20.469859496911585</v>
      </c>
      <c r="AH66" s="12">
        <v>19.847694009060955</v>
      </c>
      <c r="AI66" s="12">
        <v>18.744970056504968</v>
      </c>
      <c r="AJ66" s="12">
        <v>16.970578739452108</v>
      </c>
      <c r="AK66" s="12">
        <v>20.904123823173375</v>
      </c>
      <c r="AL66" s="14">
        <v>21.967084932346236</v>
      </c>
      <c r="AM66" s="14">
        <v>21.994217144230831</v>
      </c>
      <c r="AN66" s="24">
        <v>0.16623315807474162</v>
      </c>
      <c r="AO66" s="24">
        <v>0.17967408677557323</v>
      </c>
      <c r="AP66" s="24">
        <v>0.23048082899480268</v>
      </c>
      <c r="AQ66" s="24">
        <v>0.18232208130982858</v>
      </c>
      <c r="AR66" s="24">
        <v>0.2056107330024104</v>
      </c>
      <c r="AS66" s="24">
        <v>0.15289576727985343</v>
      </c>
      <c r="AT66" s="24">
        <v>0.17441700014316328</v>
      </c>
      <c r="AU66" s="24">
        <v>0.17453073878936592</v>
      </c>
      <c r="AV66" s="24">
        <v>0.18636420917237839</v>
      </c>
      <c r="AW66" s="24">
        <v>0.21498163039687351</v>
      </c>
      <c r="AX66" s="24">
        <v>0.19317275243391929</v>
      </c>
      <c r="AY66" s="24">
        <v>0.18203589916674454</v>
      </c>
      <c r="AZ66" s="24">
        <v>0.21409378961839245</v>
      </c>
      <c r="BA66" s="24">
        <v>0.20637112541100522</v>
      </c>
      <c r="BB66" s="24">
        <v>0.21655367245309576</v>
      </c>
      <c r="BC66" s="14" t="s">
        <v>787</v>
      </c>
      <c r="BD66" s="7"/>
    </row>
    <row r="67" spans="1:115" ht="18.75" customHeight="1" x14ac:dyDescent="0.25">
      <c r="A67" s="7"/>
      <c r="B67" s="12"/>
      <c r="C67" s="13" t="s">
        <v>192</v>
      </c>
      <c r="D67" s="12">
        <v>16.458925343592909</v>
      </c>
      <c r="E67" s="12">
        <v>19.752300608343447</v>
      </c>
      <c r="F67" s="12">
        <v>11.58784669338181</v>
      </c>
      <c r="G67" s="12">
        <v>17.401548845428678</v>
      </c>
      <c r="H67" s="12">
        <v>14.364597276697477</v>
      </c>
      <c r="I67" s="12">
        <v>16.855914570352347</v>
      </c>
      <c r="J67" s="12">
        <v>17.382772183327422</v>
      </c>
      <c r="K67" s="12">
        <v>17.206028872539463</v>
      </c>
      <c r="L67" s="12">
        <v>15.269725526515071</v>
      </c>
      <c r="M67" s="12">
        <v>15.894921006300583</v>
      </c>
      <c r="N67" s="12">
        <v>15.380790936702834</v>
      </c>
      <c r="O67" s="12">
        <v>13.723661383448016</v>
      </c>
      <c r="P67" s="12">
        <v>17.015126885070543</v>
      </c>
      <c r="Q67" s="12">
        <v>19.693037243607314</v>
      </c>
      <c r="R67" s="12">
        <v>13.524526148669807</v>
      </c>
      <c r="S67" s="12">
        <v>16.471364071982851</v>
      </c>
      <c r="T67" s="12">
        <v>7.3694436571437345</v>
      </c>
      <c r="U67" s="12">
        <v>10.421295125425996</v>
      </c>
      <c r="V67" s="12">
        <v>18.841854097296007</v>
      </c>
      <c r="W67" s="12">
        <v>11.589463257715458</v>
      </c>
      <c r="X67" s="12">
        <v>11.123017871650841</v>
      </c>
      <c r="Y67" s="12">
        <v>16.355179190083053</v>
      </c>
      <c r="Z67" s="12">
        <v>15.110587595423411</v>
      </c>
      <c r="AA67" s="12">
        <v>10.230274725296599</v>
      </c>
      <c r="AB67" s="12">
        <v>18.793616486915955</v>
      </c>
      <c r="AC67" s="12">
        <v>17.080220936016229</v>
      </c>
      <c r="AD67" s="12">
        <v>26.069856421086946</v>
      </c>
      <c r="AE67" s="12">
        <v>15.448215533600287</v>
      </c>
      <c r="AF67" s="12">
        <v>18.064534114745886</v>
      </c>
      <c r="AG67" s="12">
        <v>16.208021323590398</v>
      </c>
      <c r="AH67" s="12">
        <v>16.390505043528975</v>
      </c>
      <c r="AI67" s="12">
        <v>15.479860084082411</v>
      </c>
      <c r="AJ67" s="12">
        <v>20.963046141456143</v>
      </c>
      <c r="AK67" s="12">
        <v>17.383220881612029</v>
      </c>
      <c r="AL67" s="14">
        <v>15.139077768479531</v>
      </c>
      <c r="AM67" s="14">
        <v>19.362327744129779</v>
      </c>
      <c r="AN67" s="24">
        <v>0.12644340393043346</v>
      </c>
      <c r="AO67" s="24">
        <v>0.12462450279038655</v>
      </c>
      <c r="AP67" s="24">
        <v>0.20404410951389065</v>
      </c>
      <c r="AQ67" s="24">
        <v>0.35028095259481229</v>
      </c>
      <c r="AR67" s="24">
        <v>0.24109548747114476</v>
      </c>
      <c r="AS67" s="24">
        <v>0.25922256554779749</v>
      </c>
      <c r="AT67" s="24">
        <v>0.2239236678699919</v>
      </c>
      <c r="AU67" s="24">
        <v>0.27188958822300574</v>
      </c>
      <c r="AV67" s="24">
        <v>0.22467121872243162</v>
      </c>
      <c r="AW67" s="24">
        <v>0.20410003563875598</v>
      </c>
      <c r="AX67" s="24">
        <v>0.23349333443190062</v>
      </c>
      <c r="AY67" s="24">
        <v>0.19857310477896589</v>
      </c>
      <c r="AZ67" s="24">
        <v>0.20923215889906926</v>
      </c>
      <c r="BA67" s="24">
        <v>0.23038527826140343</v>
      </c>
      <c r="BB67" s="24">
        <v>0.17581274823795651</v>
      </c>
      <c r="BC67" s="14" t="s">
        <v>787</v>
      </c>
      <c r="BD67" s="7"/>
    </row>
    <row r="68" spans="1:115" ht="18.75" customHeight="1" x14ac:dyDescent="0.25">
      <c r="A68" s="7"/>
      <c r="B68" s="12"/>
      <c r="C68" s="13" t="s">
        <v>193</v>
      </c>
      <c r="D68" s="12">
        <v>17.477085830947424</v>
      </c>
      <c r="E68" s="12">
        <v>19.388946275895371</v>
      </c>
      <c r="F68" s="12">
        <v>30.12100037437073</v>
      </c>
      <c r="G68" s="12">
        <v>16.317596810193873</v>
      </c>
      <c r="H68" s="12">
        <v>19.186583253742029</v>
      </c>
      <c r="I68" s="12">
        <v>16.873561545337431</v>
      </c>
      <c r="J68" s="12">
        <v>21.169309635886812</v>
      </c>
      <c r="K68" s="12">
        <v>16.564757154437835</v>
      </c>
      <c r="L68" s="12">
        <v>17.233497893227355</v>
      </c>
      <c r="M68" s="12">
        <v>17.61186999171947</v>
      </c>
      <c r="N68" s="12">
        <v>15.457402698261166</v>
      </c>
      <c r="O68" s="12">
        <v>14.937154184119391</v>
      </c>
      <c r="P68" s="12">
        <v>18.072526953322676</v>
      </c>
      <c r="Q68" s="12">
        <v>19.020656671804542</v>
      </c>
      <c r="R68" s="12">
        <v>18.97251237069765</v>
      </c>
      <c r="S68" s="12">
        <v>11.951704082644479</v>
      </c>
      <c r="T68" s="12">
        <v>19.268397427791186</v>
      </c>
      <c r="U68" s="12">
        <v>19.50840316987</v>
      </c>
      <c r="V68" s="12">
        <v>19.646228703777989</v>
      </c>
      <c r="W68" s="12">
        <v>25.309140562011045</v>
      </c>
      <c r="X68" s="12">
        <v>23.834920547622183</v>
      </c>
      <c r="Y68" s="12">
        <v>19.654270188698995</v>
      </c>
      <c r="Z68" s="12">
        <v>21.146634777445414</v>
      </c>
      <c r="AA68" s="12">
        <v>18.554093810710352</v>
      </c>
      <c r="AB68" s="12">
        <v>16.514730034156862</v>
      </c>
      <c r="AC68" s="12">
        <v>19.436681883916751</v>
      </c>
      <c r="AD68" s="12">
        <v>28.503914030166033</v>
      </c>
      <c r="AE68" s="12">
        <v>17.577446108185658</v>
      </c>
      <c r="AF68" s="12">
        <v>18.22886044469298</v>
      </c>
      <c r="AG68" s="12">
        <v>21.486666751580284</v>
      </c>
      <c r="AH68" s="12">
        <v>19.863224282029893</v>
      </c>
      <c r="AI68" s="12">
        <v>18.759637478404926</v>
      </c>
      <c r="AJ68" s="12">
        <v>21.344481620017199</v>
      </c>
      <c r="AK68" s="12">
        <v>22.94995192204707</v>
      </c>
      <c r="AL68" s="14">
        <v>17.286726191302499</v>
      </c>
      <c r="AM68" s="14">
        <v>17.325863254826281</v>
      </c>
      <c r="AN68" s="24">
        <v>0.11111106167164471</v>
      </c>
      <c r="AO68" s="24">
        <v>0.14181823670502294</v>
      </c>
      <c r="AP68" s="24">
        <v>0.17551820933528905</v>
      </c>
      <c r="AQ68" s="24">
        <v>0.15174584002704705</v>
      </c>
      <c r="AR68" s="24">
        <v>0.17908874836195754</v>
      </c>
      <c r="AS68" s="24">
        <v>0.17673680689285229</v>
      </c>
      <c r="AT68" s="24">
        <v>0.17220715285093921</v>
      </c>
      <c r="AU68" s="24">
        <v>0.17522792236049547</v>
      </c>
      <c r="AV68" s="24">
        <v>0.16501344576214574</v>
      </c>
      <c r="AW68" s="24">
        <v>0.17893548495742331</v>
      </c>
      <c r="AX68" s="24">
        <v>0.16402728357592664</v>
      </c>
      <c r="AY68" s="24">
        <v>0.1471238855825685</v>
      </c>
      <c r="AZ68" s="24">
        <v>0.18577362612806964</v>
      </c>
      <c r="BA68" s="24">
        <v>0.17931988262496326</v>
      </c>
      <c r="BB68" s="24">
        <v>0.13817165015885099</v>
      </c>
      <c r="BC68" s="14" t="s">
        <v>787</v>
      </c>
      <c r="BD68" s="7"/>
    </row>
    <row r="69" spans="1:115" ht="15.75" hidden="1" customHeight="1" x14ac:dyDescent="0.2">
      <c r="A69" s="7"/>
      <c r="BD69" s="7"/>
      <c r="CB69" t="s">
        <v>11</v>
      </c>
      <c r="CC69" t="s">
        <v>0</v>
      </c>
      <c r="CD69" t="s">
        <v>1</v>
      </c>
      <c r="CE69" t="s">
        <v>2</v>
      </c>
      <c r="CF69" t="s">
        <v>3</v>
      </c>
      <c r="CG69" t="s">
        <v>4</v>
      </c>
      <c r="CH69" t="s">
        <v>5</v>
      </c>
      <c r="CI69">
        <v>347.4103756400001</v>
      </c>
      <c r="CJ69">
        <v>496.92997273000043</v>
      </c>
      <c r="CK69">
        <v>219.35824157999991</v>
      </c>
      <c r="CL69">
        <v>198.75691235999997</v>
      </c>
      <c r="CM69">
        <v>401.68490038000004</v>
      </c>
      <c r="CN69">
        <v>614.51611492999996</v>
      </c>
      <c r="DK69" t="s">
        <v>33</v>
      </c>
    </row>
    <row r="70" spans="1:115" ht="21" customHeight="1" x14ac:dyDescent="0.2">
      <c r="A70" s="7"/>
      <c r="B70" s="69" t="s">
        <v>200</v>
      </c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69"/>
      <c r="AA70" s="69"/>
      <c r="AB70" s="69"/>
      <c r="AC70" s="69"/>
      <c r="AD70" s="69"/>
      <c r="AE70" s="69"/>
      <c r="AF70" s="69"/>
      <c r="AG70" s="69"/>
      <c r="AH70" s="69"/>
      <c r="AI70" s="69"/>
      <c r="AJ70" s="69"/>
      <c r="AK70" s="69"/>
      <c r="AL70" s="69"/>
      <c r="AM70" s="69"/>
      <c r="AN70" s="69"/>
      <c r="AO70" s="69"/>
      <c r="AP70" s="69"/>
      <c r="AQ70" s="69"/>
      <c r="AR70" s="69"/>
      <c r="AS70" s="69"/>
      <c r="AT70" s="69"/>
      <c r="AU70" s="69"/>
      <c r="AV70" s="69"/>
      <c r="AW70" s="69"/>
      <c r="AX70" s="69"/>
      <c r="AY70" s="69"/>
      <c r="AZ70" s="69"/>
      <c r="BA70" s="69"/>
      <c r="BB70" s="69"/>
      <c r="BC70" s="69"/>
      <c r="BD70" s="7"/>
    </row>
    <row r="71" spans="1:115" ht="18.75" customHeight="1" x14ac:dyDescent="0.25">
      <c r="A71" s="7"/>
      <c r="B71" s="21"/>
      <c r="C71" s="21"/>
      <c r="D71" s="21" t="s">
        <v>0</v>
      </c>
      <c r="E71" s="21" t="s">
        <v>1</v>
      </c>
      <c r="F71" s="21" t="s">
        <v>2</v>
      </c>
      <c r="G71" s="21" t="s">
        <v>3</v>
      </c>
      <c r="H71" s="21" t="s">
        <v>4</v>
      </c>
      <c r="I71" s="21" t="s">
        <v>5</v>
      </c>
      <c r="J71" s="21" t="s">
        <v>34</v>
      </c>
      <c r="K71" s="21" t="s">
        <v>7</v>
      </c>
      <c r="L71" s="21" t="s">
        <v>8</v>
      </c>
      <c r="M71" s="21" t="s">
        <v>9</v>
      </c>
      <c r="N71" s="21" t="s">
        <v>10</v>
      </c>
      <c r="O71" s="21" t="s">
        <v>11</v>
      </c>
      <c r="P71" s="21" t="s">
        <v>0</v>
      </c>
      <c r="Q71" s="21" t="s">
        <v>1</v>
      </c>
      <c r="R71" s="21" t="s">
        <v>2</v>
      </c>
      <c r="S71" s="21" t="s">
        <v>3</v>
      </c>
      <c r="T71" s="21" t="s">
        <v>4</v>
      </c>
      <c r="U71" s="21" t="s">
        <v>5</v>
      </c>
      <c r="V71" s="21" t="s">
        <v>6</v>
      </c>
      <c r="W71" s="21" t="s">
        <v>7</v>
      </c>
      <c r="X71" s="21" t="s">
        <v>8</v>
      </c>
      <c r="Y71" s="21" t="s">
        <v>9</v>
      </c>
      <c r="Z71" s="21" t="s">
        <v>10</v>
      </c>
      <c r="AA71" s="21" t="s">
        <v>11</v>
      </c>
      <c r="AB71" s="21" t="s">
        <v>0</v>
      </c>
      <c r="AC71" s="21" t="s">
        <v>1</v>
      </c>
      <c r="AD71" s="21" t="s">
        <v>2</v>
      </c>
      <c r="AE71" s="21" t="s">
        <v>3</v>
      </c>
      <c r="AF71" s="21" t="s">
        <v>4</v>
      </c>
      <c r="AG71" s="21" t="s">
        <v>32</v>
      </c>
      <c r="AH71" s="21" t="s">
        <v>34</v>
      </c>
      <c r="AI71" s="21" t="s">
        <v>7</v>
      </c>
      <c r="AJ71" s="21" t="s">
        <v>8</v>
      </c>
      <c r="AK71" s="21" t="s">
        <v>9</v>
      </c>
      <c r="AL71" s="22">
        <v>44501</v>
      </c>
      <c r="AM71" s="23" t="s">
        <v>11</v>
      </c>
      <c r="AN71" s="22">
        <v>44562</v>
      </c>
      <c r="AO71" s="23" t="s">
        <v>1</v>
      </c>
      <c r="AP71" s="23" t="s">
        <v>2</v>
      </c>
      <c r="AQ71" s="23" t="s">
        <v>3</v>
      </c>
      <c r="AR71" s="23" t="s">
        <v>4</v>
      </c>
      <c r="AS71" s="23" t="s">
        <v>5</v>
      </c>
      <c r="AT71" s="23" t="s">
        <v>6</v>
      </c>
      <c r="AU71" s="23" t="s">
        <v>7</v>
      </c>
      <c r="AV71" s="23" t="s">
        <v>8</v>
      </c>
      <c r="AW71" s="23" t="s">
        <v>9</v>
      </c>
      <c r="AX71" s="23" t="s">
        <v>10</v>
      </c>
      <c r="AY71" s="23" t="s">
        <v>11</v>
      </c>
      <c r="AZ71" s="23" t="s">
        <v>0</v>
      </c>
      <c r="BA71" s="23" t="s">
        <v>1</v>
      </c>
      <c r="BB71" s="23" t="s">
        <v>2</v>
      </c>
      <c r="BC71" s="23" t="s">
        <v>3</v>
      </c>
      <c r="BD71" s="7"/>
    </row>
    <row r="72" spans="1:115" ht="18.75" customHeight="1" x14ac:dyDescent="0.25">
      <c r="A72" s="7"/>
      <c r="B72" s="9" t="s">
        <v>201</v>
      </c>
      <c r="C72" s="9"/>
      <c r="D72" s="9">
        <v>8.7137448799999984</v>
      </c>
      <c r="E72" s="9">
        <v>5.7603693699999985</v>
      </c>
      <c r="F72" s="9">
        <v>6.8863465699999979</v>
      </c>
      <c r="G72" s="9">
        <v>10.366253140000001</v>
      </c>
      <c r="H72" s="9">
        <v>5.7750328500000006</v>
      </c>
      <c r="I72" s="9">
        <v>3</v>
      </c>
      <c r="J72" s="9">
        <v>4.4610000000000003</v>
      </c>
      <c r="K72" s="9">
        <v>4.0890000000000004</v>
      </c>
      <c r="L72" s="9">
        <v>4.3974144699999993</v>
      </c>
      <c r="M72" s="9">
        <v>7.9541953599999999</v>
      </c>
      <c r="N72" s="9">
        <v>9.2689160499999996</v>
      </c>
      <c r="O72" s="9">
        <v>7.5663405099999999</v>
      </c>
      <c r="P72" s="9">
        <v>4.1949395499999991</v>
      </c>
      <c r="Q72" s="9">
        <v>7.2117891799999967</v>
      </c>
      <c r="R72" s="9">
        <v>10.743821540000003</v>
      </c>
      <c r="S72" s="9">
        <v>5.9759127699999963</v>
      </c>
      <c r="T72" s="9">
        <v>2.2388024399999984</v>
      </c>
      <c r="U72" s="9">
        <v>3.7563064900000014</v>
      </c>
      <c r="V72" s="9">
        <v>6.2615372400000009</v>
      </c>
      <c r="W72" s="9">
        <v>7.1958474400000014</v>
      </c>
      <c r="X72" s="9">
        <v>7.7136965000000011</v>
      </c>
      <c r="Y72" s="9">
        <v>7.5373258400000003</v>
      </c>
      <c r="Z72" s="9">
        <v>7.9217733399999997</v>
      </c>
      <c r="AA72" s="9">
        <v>8.3481743500000025</v>
      </c>
      <c r="AB72" s="9">
        <v>9.1292779199999927</v>
      </c>
      <c r="AC72" s="9">
        <v>8.8315280600000037</v>
      </c>
      <c r="AD72" s="9">
        <v>7.6096703200000073</v>
      </c>
      <c r="AE72" s="9">
        <v>7.5446194600000016</v>
      </c>
      <c r="AF72" s="9">
        <v>4.1901051299999992</v>
      </c>
      <c r="AG72" s="9">
        <v>4.4869286200000005</v>
      </c>
      <c r="AH72" s="9">
        <v>4.1231496999999981</v>
      </c>
      <c r="AI72" s="9">
        <v>5.1563410699999999</v>
      </c>
      <c r="AJ72" s="9">
        <v>7.7181342099999997</v>
      </c>
      <c r="AK72" s="9">
        <v>5.7642973899999994</v>
      </c>
      <c r="AL72" s="28">
        <v>5.6565319399999971</v>
      </c>
      <c r="AM72" s="28">
        <v>12.453614479999999</v>
      </c>
      <c r="AN72" s="28">
        <v>8.8029104100000044</v>
      </c>
      <c r="AO72" s="28">
        <v>9.2511706800000013</v>
      </c>
      <c r="AP72" s="28">
        <v>6.5345910000000034</v>
      </c>
      <c r="AQ72" s="28">
        <v>9.8757429000000023</v>
      </c>
      <c r="AR72" s="28">
        <v>3.8929324299999997</v>
      </c>
      <c r="AS72" s="28">
        <v>4.1093070499999964</v>
      </c>
      <c r="AT72" s="28">
        <v>2.26024</v>
      </c>
      <c r="AU72" s="28">
        <v>4.4820600499999985</v>
      </c>
      <c r="AV72" s="28">
        <v>7.7</v>
      </c>
      <c r="AW72" s="28">
        <v>6.8808544899999964</v>
      </c>
      <c r="AX72" s="28">
        <v>9.932319360000001</v>
      </c>
      <c r="AY72" s="28">
        <v>7.3</v>
      </c>
      <c r="AZ72" s="28">
        <v>8.9</v>
      </c>
      <c r="BA72" s="28">
        <v>9.3000000000000007</v>
      </c>
      <c r="BB72" s="28">
        <v>7.7</v>
      </c>
      <c r="BC72" s="11">
        <v>6.9</v>
      </c>
      <c r="BD72" s="7"/>
      <c r="BF72">
        <f>((X72/W72)-1)*100</f>
        <v>7.1964985961403327</v>
      </c>
      <c r="BH72">
        <v>8234.9839199999951</v>
      </c>
      <c r="BI72">
        <f>BH72/1000</f>
        <v>8.2349839199999959</v>
      </c>
    </row>
    <row r="73" spans="1:115" ht="18.75" customHeight="1" x14ac:dyDescent="0.25">
      <c r="A73" s="7"/>
      <c r="B73" s="12"/>
      <c r="C73" s="13" t="s">
        <v>202</v>
      </c>
      <c r="D73" s="12">
        <v>9.8728240181146898</v>
      </c>
      <c r="E73" s="12">
        <v>-33.893297895129571</v>
      </c>
      <c r="F73" s="12">
        <v>19.546961794916974</v>
      </c>
      <c r="G73" s="12">
        <v>50.533421962235117</v>
      </c>
      <c r="H73" s="12">
        <v>-44.290065349494256</v>
      </c>
      <c r="I73" s="12">
        <v>-48.052243546978268</v>
      </c>
      <c r="J73" s="12">
        <v>48.70000000000001</v>
      </c>
      <c r="K73" s="12">
        <v>-8.3389374579690649</v>
      </c>
      <c r="L73" s="12">
        <v>7.5425402298850308</v>
      </c>
      <c r="M73" s="12">
        <v>80.883458092591425</v>
      </c>
      <c r="N73" s="12">
        <v>16.528644702535942</v>
      </c>
      <c r="O73" s="12">
        <v>-18.368658544490756</v>
      </c>
      <c r="P73" s="12" t="e">
        <v>#REF!</v>
      </c>
      <c r="Q73" s="12">
        <v>71.916402943160378</v>
      </c>
      <c r="R73" s="12">
        <v>48.975812684530084</v>
      </c>
      <c r="S73" s="12">
        <v>-44.378145636994681</v>
      </c>
      <c r="T73" s="12">
        <v>-62.536226244145801</v>
      </c>
      <c r="U73" s="12">
        <v>67.781954445252609</v>
      </c>
      <c r="V73" s="12">
        <v>66.693992001701602</v>
      </c>
      <c r="W73" s="12">
        <v>1.1117167226606162</v>
      </c>
      <c r="X73" s="12">
        <v>7.1964985961403327</v>
      </c>
      <c r="Y73" s="12">
        <v>-2.2864609723755813</v>
      </c>
      <c r="Z73" s="12">
        <v>5.1005821979960952</v>
      </c>
      <c r="AA73" s="12">
        <v>5.3826459266000937</v>
      </c>
      <c r="AB73" s="12">
        <v>9.3565795017205069</v>
      </c>
      <c r="AC73" s="12">
        <v>-3.2614831381975184</v>
      </c>
      <c r="AD73" s="12">
        <v>-13.835179277004938</v>
      </c>
      <c r="AE73" s="12">
        <v>-0.85484465508363083</v>
      </c>
      <c r="AF73" s="12">
        <v>-44.462339655232938</v>
      </c>
      <c r="AG73" s="12">
        <v>7.0839150997626943</v>
      </c>
      <c r="AH73" s="12">
        <v>-8.1075263461624303</v>
      </c>
      <c r="AI73" s="12">
        <v>25.058303607070155</v>
      </c>
      <c r="AJ73" s="12">
        <v>49.682383403702971</v>
      </c>
      <c r="AK73" s="12">
        <v>-25.314885266811139</v>
      </c>
      <c r="AL73" s="14">
        <v>-1.8695331401005766</v>
      </c>
      <c r="AM73" s="14" t="s">
        <v>745</v>
      </c>
      <c r="AN73" s="14">
        <v>-29.314413705859266</v>
      </c>
      <c r="AO73" s="14">
        <v>5.0921825751035543</v>
      </c>
      <c r="AP73" s="14">
        <v>-29.364712574949458</v>
      </c>
      <c r="AQ73" s="14">
        <v>51.130237531316006</v>
      </c>
      <c r="AR73" s="14">
        <v>-60.58086495953637</v>
      </c>
      <c r="AS73" s="14">
        <v>5.5581396258654436</v>
      </c>
      <c r="AT73" s="14">
        <v>-44.997052483581093</v>
      </c>
      <c r="AU73" s="14">
        <v>98.300182723958443</v>
      </c>
      <c r="AV73" s="14">
        <v>71.796002599295889</v>
      </c>
      <c r="AW73" s="14">
        <v>-10.63825337662343</v>
      </c>
      <c r="AX73" s="14">
        <v>44.347179182973932</v>
      </c>
      <c r="AY73" s="14">
        <v>-26.502564653740667</v>
      </c>
      <c r="AZ73" s="14">
        <v>21.917808219178081</v>
      </c>
      <c r="BA73" s="14">
        <v>4.4943820224719211</v>
      </c>
      <c r="BB73" s="14">
        <v>-17.204301075268823</v>
      </c>
      <c r="BC73" s="14">
        <v>-10.389610389610382</v>
      </c>
      <c r="BD73" s="7"/>
      <c r="BH73">
        <v>7664.1945600000026</v>
      </c>
      <c r="BI73">
        <f>BH73/1000</f>
        <v>7.664194560000003</v>
      </c>
    </row>
    <row r="74" spans="1:115" ht="18.75" customHeight="1" x14ac:dyDescent="0.25">
      <c r="A74" s="7"/>
      <c r="B74" s="9" t="s">
        <v>203</v>
      </c>
      <c r="C74" s="9"/>
      <c r="D74" s="9">
        <v>6.4897860200000004</v>
      </c>
      <c r="E74" s="9">
        <v>8.8285335100000033</v>
      </c>
      <c r="F74" s="9">
        <v>5.3185813900000003</v>
      </c>
      <c r="G74" s="9">
        <v>9.5</v>
      </c>
      <c r="H74" s="9">
        <v>4.4000000000000004</v>
      </c>
      <c r="I74" s="9">
        <v>1.63</v>
      </c>
      <c r="J74" s="9">
        <v>3.75952274</v>
      </c>
      <c r="K74" s="9">
        <v>2.5539000000000001</v>
      </c>
      <c r="L74" s="9">
        <v>2.3811210099999998</v>
      </c>
      <c r="M74" s="9">
        <v>2.5606676400000006</v>
      </c>
      <c r="N74" s="9">
        <v>9.0377421999999985</v>
      </c>
      <c r="O74" s="9">
        <v>12.37330201</v>
      </c>
      <c r="P74" s="9">
        <v>7.7</v>
      </c>
      <c r="Q74" s="9">
        <v>5.3</v>
      </c>
      <c r="R74" s="9">
        <v>4.5</v>
      </c>
      <c r="S74" s="9">
        <v>6.6217050100000003</v>
      </c>
      <c r="T74" s="9">
        <v>3.2369554800000002</v>
      </c>
      <c r="U74" s="9">
        <v>3.7086177200000003</v>
      </c>
      <c r="V74" s="9">
        <v>1.9624582399999997</v>
      </c>
      <c r="W74" s="9">
        <v>5.9487711999999995</v>
      </c>
      <c r="X74" s="9">
        <v>2.1636264999999986</v>
      </c>
      <c r="Y74" s="9">
        <v>9.2297443200000018</v>
      </c>
      <c r="Z74" s="9">
        <v>3.5</v>
      </c>
      <c r="AA74" s="9">
        <v>14.5</v>
      </c>
      <c r="AB74" s="9">
        <v>4.6174233200000039</v>
      </c>
      <c r="AC74" s="9">
        <v>5.2326852699999966</v>
      </c>
      <c r="AD74" s="9">
        <v>5.7908080000000002</v>
      </c>
      <c r="AE74" s="9">
        <v>4.4410859100000017</v>
      </c>
      <c r="AF74" s="9">
        <v>12.1</v>
      </c>
      <c r="AG74" s="9">
        <v>4.7</v>
      </c>
      <c r="AH74" s="9">
        <v>4.9000000000000004</v>
      </c>
      <c r="AI74" s="9">
        <v>8.6999999999999993</v>
      </c>
      <c r="AJ74" s="9">
        <v>5.4</v>
      </c>
      <c r="AK74" s="9">
        <v>7.8</v>
      </c>
      <c r="AL74" s="28">
        <v>5.4901340999999997</v>
      </c>
      <c r="AM74" s="28">
        <v>7.40290158</v>
      </c>
      <c r="AN74" s="28">
        <v>10.044782849999999</v>
      </c>
      <c r="AO74" s="28">
        <v>7.6271795300000003</v>
      </c>
      <c r="AP74" s="28">
        <v>7.5126798399999997</v>
      </c>
      <c r="AQ74" s="28">
        <v>5.7222254599999989</v>
      </c>
      <c r="AR74" s="28">
        <v>6.1187667200000009</v>
      </c>
      <c r="AS74" s="28">
        <v>7.9757915800000001</v>
      </c>
      <c r="AT74" s="28">
        <v>1.6552199400000003</v>
      </c>
      <c r="AU74" s="28">
        <v>3.0925358099999998</v>
      </c>
      <c r="AV74" s="28">
        <v>4.8063051999999997</v>
      </c>
      <c r="AW74" s="28">
        <v>5.42387438</v>
      </c>
      <c r="AX74" s="28">
        <v>5.4131011799999991</v>
      </c>
      <c r="AY74" s="28">
        <v>10.7</v>
      </c>
      <c r="AZ74" s="28">
        <v>8.6</v>
      </c>
      <c r="BA74" s="28">
        <v>7.1</v>
      </c>
      <c r="BB74" s="28">
        <v>11.9</v>
      </c>
      <c r="BC74" s="11" t="s">
        <v>787</v>
      </c>
      <c r="BD74" s="7"/>
      <c r="BF74">
        <v>9229.7443200000016</v>
      </c>
      <c r="BH74">
        <v>5565.7980399999997</v>
      </c>
      <c r="BI74">
        <f>BH74/1000</f>
        <v>5.5657980399999998</v>
      </c>
    </row>
    <row r="75" spans="1:115" ht="18.75" customHeight="1" x14ac:dyDescent="0.25">
      <c r="A75" s="7"/>
      <c r="B75" s="12"/>
      <c r="C75" s="13" t="s">
        <v>205</v>
      </c>
      <c r="D75" s="12">
        <v>-39.909388703703705</v>
      </c>
      <c r="E75" s="12">
        <v>36.037359056100328</v>
      </c>
      <c r="F75" s="12">
        <v>-39.75690997858603</v>
      </c>
      <c r="G75" s="12">
        <v>78.619058417756008</v>
      </c>
      <c r="H75" s="12">
        <v>-53.68421052631578</v>
      </c>
      <c r="I75" s="12">
        <v>-62.95454545454546</v>
      </c>
      <c r="J75" s="12">
        <v>130.64556687116564</v>
      </c>
      <c r="K75" s="12">
        <v>-32.068505057107323</v>
      </c>
      <c r="L75" s="12">
        <v>-6.7652997376561501</v>
      </c>
      <c r="M75" s="12">
        <v>7.540424415473157</v>
      </c>
      <c r="N75" s="12">
        <v>252.94475779761862</v>
      </c>
      <c r="O75" s="12">
        <v>36.907003277876214</v>
      </c>
      <c r="P75" s="12" t="e">
        <v>#REF!</v>
      </c>
      <c r="Q75" s="12">
        <v>-31.168831168831169</v>
      </c>
      <c r="R75" s="12">
        <v>-15.094339622641506</v>
      </c>
      <c r="S75" s="12">
        <v>47.149000222222234</v>
      </c>
      <c r="T75" s="12">
        <v>-51.115981833808689</v>
      </c>
      <c r="U75" s="12">
        <v>14.571168584623241</v>
      </c>
      <c r="V75" s="12">
        <v>-47.083835861087366</v>
      </c>
      <c r="W75" s="12">
        <v>203.12854962967265</v>
      </c>
      <c r="X75" s="12">
        <v>-63.629018039893701</v>
      </c>
      <c r="Y75" s="12">
        <v>326.58676624639276</v>
      </c>
      <c r="Z75" s="12">
        <v>-62.079122902507457</v>
      </c>
      <c r="AA75" s="12" t="s">
        <v>745</v>
      </c>
      <c r="AB75" s="12">
        <v>-68.15570124137929</v>
      </c>
      <c r="AC75" s="12">
        <v>13.32478976608089</v>
      </c>
      <c r="AD75" s="12">
        <v>10.666086362958428</v>
      </c>
      <c r="AE75" s="12">
        <v>-23.308009693983955</v>
      </c>
      <c r="AF75" s="12" t="s">
        <v>745</v>
      </c>
      <c r="AG75" s="12">
        <v>-61.157024793388423</v>
      </c>
      <c r="AH75" s="12">
        <v>4.2553191489361764</v>
      </c>
      <c r="AI75" s="12">
        <v>77.551020408163239</v>
      </c>
      <c r="AJ75" s="12">
        <v>-37.931034482758605</v>
      </c>
      <c r="AK75" s="12">
        <v>44.444444444444443</v>
      </c>
      <c r="AL75" s="14">
        <v>-29.613665384615384</v>
      </c>
      <c r="AM75" s="14">
        <v>34.840086692964391</v>
      </c>
      <c r="AN75" s="14">
        <v>35.687105136415973</v>
      </c>
      <c r="AO75" s="14">
        <v>-24.068248722768548</v>
      </c>
      <c r="AP75" s="14">
        <v>-1.5012061739157812</v>
      </c>
      <c r="AQ75" s="14">
        <v>-23.832432875244169</v>
      </c>
      <c r="AR75" s="14">
        <v>6.9298433410556637</v>
      </c>
      <c r="AS75" s="14">
        <v>30.349659416334141</v>
      </c>
      <c r="AT75" s="14">
        <v>-79.246950933991172</v>
      </c>
      <c r="AU75" s="14">
        <v>86.835340444243286</v>
      </c>
      <c r="AV75" s="14">
        <v>55.416315130721159</v>
      </c>
      <c r="AW75" s="14">
        <v>12.849146159091184</v>
      </c>
      <c r="AX75" s="14">
        <v>-0.19862554412628519</v>
      </c>
      <c r="AY75" s="14">
        <v>97.668575631538459</v>
      </c>
      <c r="AZ75" s="14">
        <v>-19.626168224299068</v>
      </c>
      <c r="BA75" s="14">
        <v>-17.441860465116278</v>
      </c>
      <c r="BB75" s="14">
        <v>67.605633802816925</v>
      </c>
      <c r="BC75" s="14" t="s">
        <v>787</v>
      </c>
      <c r="BD75" s="7"/>
      <c r="BF75">
        <f>((X72/W72)-1)*100</f>
        <v>7.1964985961403327</v>
      </c>
      <c r="BH75">
        <v>6027.42436</v>
      </c>
      <c r="BI75">
        <f>BH75/1000</f>
        <v>6.0274243600000004</v>
      </c>
    </row>
    <row r="76" spans="1:115" ht="21" customHeight="1" x14ac:dyDescent="0.2">
      <c r="A76" s="7"/>
      <c r="B76" s="69" t="s">
        <v>204</v>
      </c>
      <c r="C76" s="69"/>
      <c r="D76" s="69"/>
      <c r="E76" s="69"/>
      <c r="F76" s="69"/>
      <c r="G76" s="69"/>
      <c r="H76" s="69"/>
      <c r="I76" s="69"/>
      <c r="J76" s="69"/>
      <c r="K76" s="69"/>
      <c r="L76" s="69"/>
      <c r="M76" s="69"/>
      <c r="N76" s="69"/>
      <c r="O76" s="69"/>
      <c r="P76" s="69"/>
      <c r="Q76" s="69"/>
      <c r="R76" s="69"/>
      <c r="S76" s="69"/>
      <c r="T76" s="69"/>
      <c r="U76" s="69"/>
      <c r="V76" s="69"/>
      <c r="W76" s="69"/>
      <c r="X76" s="69"/>
      <c r="Y76" s="69"/>
      <c r="Z76" s="69"/>
      <c r="AA76" s="69"/>
      <c r="AB76" s="69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69"/>
      <c r="BD76" s="7"/>
      <c r="CA76" t="s">
        <v>30</v>
      </c>
      <c r="CB76">
        <v>1582.5</v>
      </c>
      <c r="CC76">
        <v>2410.8433297900006</v>
      </c>
      <c r="CD76">
        <v>1541.89775388</v>
      </c>
      <c r="CE76">
        <v>1701.7153332699997</v>
      </c>
      <c r="CF76">
        <v>1356.9512811699999</v>
      </c>
      <c r="CG76">
        <v>1831.85607205</v>
      </c>
      <c r="CH76">
        <v>1378.1175849599999</v>
      </c>
      <c r="CI76">
        <v>613.49127524999994</v>
      </c>
      <c r="CJ76">
        <v>855.67413020999993</v>
      </c>
      <c r="CK76">
        <v>172.93855639999998</v>
      </c>
      <c r="CL76">
        <v>191.37414045</v>
      </c>
      <c r="CM76">
        <v>401.1011129499999</v>
      </c>
      <c r="CN76">
        <v>558.92759920999993</v>
      </c>
    </row>
    <row r="77" spans="1:115" ht="17.25" customHeight="1" x14ac:dyDescent="0.25">
      <c r="A77" s="7"/>
      <c r="B77" s="21"/>
      <c r="C77" s="21"/>
      <c r="D77" s="21" t="s">
        <v>0</v>
      </c>
      <c r="E77" s="21" t="s">
        <v>1</v>
      </c>
      <c r="F77" s="21" t="s">
        <v>2</v>
      </c>
      <c r="G77" s="21" t="s">
        <v>3</v>
      </c>
      <c r="H77" s="21" t="s">
        <v>4</v>
      </c>
      <c r="I77" s="21" t="s">
        <v>5</v>
      </c>
      <c r="J77" s="21" t="s">
        <v>34</v>
      </c>
      <c r="K77" s="21" t="s">
        <v>7</v>
      </c>
      <c r="L77" s="21" t="s">
        <v>8</v>
      </c>
      <c r="M77" s="21" t="s">
        <v>9</v>
      </c>
      <c r="N77" s="21" t="s">
        <v>10</v>
      </c>
      <c r="O77" s="21" t="s">
        <v>11</v>
      </c>
      <c r="P77" s="21" t="s">
        <v>0</v>
      </c>
      <c r="Q77" s="21" t="s">
        <v>1</v>
      </c>
      <c r="R77" s="21" t="s">
        <v>2</v>
      </c>
      <c r="S77" s="21" t="s">
        <v>3</v>
      </c>
      <c r="T77" s="21" t="s">
        <v>4</v>
      </c>
      <c r="U77" s="21" t="s">
        <v>5</v>
      </c>
      <c r="V77" s="21" t="s">
        <v>6</v>
      </c>
      <c r="W77" s="21" t="s">
        <v>7</v>
      </c>
      <c r="X77" s="21" t="s">
        <v>8</v>
      </c>
      <c r="Y77" s="21" t="s">
        <v>9</v>
      </c>
      <c r="Z77" s="21" t="s">
        <v>10</v>
      </c>
      <c r="AA77" s="21" t="s">
        <v>11</v>
      </c>
      <c r="AB77" s="21" t="s">
        <v>0</v>
      </c>
      <c r="AC77" s="21" t="s">
        <v>1</v>
      </c>
      <c r="AD77" s="21" t="s">
        <v>2</v>
      </c>
      <c r="AE77" s="21" t="s">
        <v>3</v>
      </c>
      <c r="AF77" s="21" t="s">
        <v>4</v>
      </c>
      <c r="AG77" s="21" t="s">
        <v>32</v>
      </c>
      <c r="AH77" s="21" t="s">
        <v>34</v>
      </c>
      <c r="AI77" s="21" t="s">
        <v>7</v>
      </c>
      <c r="AJ77" s="21" t="s">
        <v>8</v>
      </c>
      <c r="AK77" s="21" t="s">
        <v>9</v>
      </c>
      <c r="AL77" s="22">
        <v>44501</v>
      </c>
      <c r="AM77" s="23" t="s">
        <v>11</v>
      </c>
      <c r="AN77" s="22">
        <v>44562</v>
      </c>
      <c r="AO77" s="23" t="s">
        <v>1</v>
      </c>
      <c r="AP77" s="23" t="s">
        <v>2</v>
      </c>
      <c r="AQ77" s="23" t="s">
        <v>3</v>
      </c>
      <c r="AR77" s="23" t="s">
        <v>4</v>
      </c>
      <c r="AS77" s="23" t="s">
        <v>5</v>
      </c>
      <c r="AT77" s="23" t="s">
        <v>6</v>
      </c>
      <c r="AU77" s="23" t="s">
        <v>7</v>
      </c>
      <c r="AV77" s="23" t="s">
        <v>8</v>
      </c>
      <c r="AW77" s="23" t="s">
        <v>9</v>
      </c>
      <c r="AX77" s="23" t="s">
        <v>10</v>
      </c>
      <c r="AY77" s="23" t="s">
        <v>11</v>
      </c>
      <c r="AZ77" s="22">
        <v>44927</v>
      </c>
      <c r="BA77" s="23" t="s">
        <v>1</v>
      </c>
      <c r="BB77" s="23" t="s">
        <v>2</v>
      </c>
      <c r="BC77" s="23" t="s">
        <v>3</v>
      </c>
      <c r="BD77" s="7"/>
    </row>
    <row r="78" spans="1:115" ht="18.75" customHeight="1" x14ac:dyDescent="0.25">
      <c r="A78" s="7"/>
      <c r="B78" s="9" t="s">
        <v>206</v>
      </c>
      <c r="C78" s="9"/>
      <c r="D78" s="9">
        <v>33011.609384390002</v>
      </c>
      <c r="E78" s="9">
        <v>33224.682397590004</v>
      </c>
      <c r="F78" s="9">
        <v>33475.073994770006</v>
      </c>
      <c r="G78" s="9">
        <v>33616.041225649999</v>
      </c>
      <c r="H78" s="9">
        <v>33714.616915049999</v>
      </c>
      <c r="I78" s="9">
        <v>32806.937352540001</v>
      </c>
      <c r="J78" s="9">
        <v>32446.799999999999</v>
      </c>
      <c r="K78" s="9">
        <v>32026.400000000001</v>
      </c>
      <c r="L78" s="9">
        <v>31557.85874326</v>
      </c>
      <c r="M78" s="9">
        <v>31361.13226893</v>
      </c>
      <c r="N78" s="9">
        <v>32626.256341860004</v>
      </c>
      <c r="O78" s="9">
        <v>33089</v>
      </c>
      <c r="P78" s="9">
        <v>37235.199999999997</v>
      </c>
      <c r="Q78" s="9">
        <v>37585.699999999997</v>
      </c>
      <c r="R78" s="9">
        <v>37354</v>
      </c>
      <c r="S78" s="9">
        <v>38126.014998370003</v>
      </c>
      <c r="T78" s="9">
        <v>38656.558456459999</v>
      </c>
      <c r="U78" s="9">
        <v>37753.710463540003</v>
      </c>
      <c r="V78" s="9">
        <v>37661.122087219999</v>
      </c>
      <c r="W78" s="9">
        <v>37009</v>
      </c>
      <c r="X78" s="9">
        <v>37181.9</v>
      </c>
      <c r="Y78" s="9">
        <v>37699.343641250001</v>
      </c>
      <c r="Z78" s="9">
        <v>38418</v>
      </c>
      <c r="AA78" s="9">
        <v>41394</v>
      </c>
      <c r="AB78" s="9">
        <v>42090.745417589998</v>
      </c>
      <c r="AC78" s="9">
        <v>43103.74323249</v>
      </c>
      <c r="AD78" s="9">
        <v>44428.7</v>
      </c>
      <c r="AE78" s="9">
        <v>46315.417407399997</v>
      </c>
      <c r="AF78" s="9">
        <v>46066.7</v>
      </c>
      <c r="AG78" s="9">
        <v>45608.2</v>
      </c>
      <c r="AH78" s="9">
        <v>45682.9</v>
      </c>
      <c r="AI78" s="9">
        <v>46629.429964050003</v>
      </c>
      <c r="AJ78" s="9">
        <v>46410.8</v>
      </c>
      <c r="AK78" s="9">
        <v>47784.4</v>
      </c>
      <c r="AL78" s="28">
        <v>50667.199999999997</v>
      </c>
      <c r="AM78" s="28">
        <v>52415.1</v>
      </c>
      <c r="AN78" s="28">
        <v>53416.465575430004</v>
      </c>
      <c r="AO78" s="28">
        <v>54906.24403976</v>
      </c>
      <c r="AP78" s="28">
        <v>55883.054663150004</v>
      </c>
      <c r="AQ78" s="28">
        <v>56155.151100460003</v>
      </c>
      <c r="AR78" s="28">
        <v>55485.365411859995</v>
      </c>
      <c r="AS78" s="28">
        <v>57740.006862169997</v>
      </c>
      <c r="AT78" s="28">
        <v>54963.351584279997</v>
      </c>
      <c r="AU78" s="28">
        <v>53655.394596899998</v>
      </c>
      <c r="AV78" s="28">
        <v>51724.541569430003</v>
      </c>
      <c r="AW78" s="28">
        <v>52285.882222159998</v>
      </c>
      <c r="AX78" s="28">
        <v>53189.364256649998</v>
      </c>
      <c r="AY78" s="28">
        <v>55373.3</v>
      </c>
      <c r="AZ78" s="28">
        <v>56284.4</v>
      </c>
      <c r="BA78" s="28">
        <v>57404.9</v>
      </c>
      <c r="BB78" s="28">
        <v>58663</v>
      </c>
      <c r="BC78" s="28">
        <v>59986.2</v>
      </c>
      <c r="BD78" s="7"/>
      <c r="CA78" t="s">
        <v>31</v>
      </c>
      <c r="CB78">
        <v>3795.8033153699998</v>
      </c>
      <c r="CC78">
        <v>1159.8073388199998</v>
      </c>
      <c r="CD78">
        <v>1133.79497062</v>
      </c>
      <c r="CE78">
        <v>1529.8827139400003</v>
      </c>
      <c r="CF78">
        <v>1888.0924159099998</v>
      </c>
      <c r="CG78">
        <v>1604.6237228500004</v>
      </c>
      <c r="CH78">
        <v>1589.9803757299997</v>
      </c>
      <c r="CI78">
        <v>407.08019487999985</v>
      </c>
      <c r="CJ78">
        <v>530.50372879999998</v>
      </c>
      <c r="CK78">
        <v>249.0160004</v>
      </c>
      <c r="CL78">
        <v>208.59409991999991</v>
      </c>
      <c r="CM78">
        <v>613.93418083999995</v>
      </c>
      <c r="CN78">
        <v>981.52435834999994</v>
      </c>
    </row>
    <row r="79" spans="1:115" ht="18.75" customHeight="1" x14ac:dyDescent="0.25">
      <c r="A79" s="7"/>
      <c r="B79" s="9" t="s">
        <v>207</v>
      </c>
      <c r="C79" s="9"/>
      <c r="D79" s="9">
        <v>11436.522858650866</v>
      </c>
      <c r="E79" s="9">
        <v>12442.790008140237</v>
      </c>
      <c r="F79" s="9">
        <v>12510.867645566459</v>
      </c>
      <c r="G79" s="9">
        <v>13528.446997548434</v>
      </c>
      <c r="H79" s="9">
        <v>13396.753840971993</v>
      </c>
      <c r="I79" s="9">
        <v>12031.30180576272</v>
      </c>
      <c r="J79" s="9">
        <v>11703.673090531041</v>
      </c>
      <c r="K79" s="9">
        <v>10259.4</v>
      </c>
      <c r="L79" s="9">
        <v>9974.5267069887013</v>
      </c>
      <c r="M79" s="9">
        <v>8973.1664100982052</v>
      </c>
      <c r="N79" s="9">
        <v>10261.439114226359</v>
      </c>
      <c r="O79" s="9">
        <v>9817.0402327625688</v>
      </c>
      <c r="P79" s="9">
        <v>14395.08983661918</v>
      </c>
      <c r="Q79" s="9">
        <v>13963.544246436548</v>
      </c>
      <c r="R79" s="9">
        <v>13336.622090649638</v>
      </c>
      <c r="S79" s="9">
        <v>13005.283073234321</v>
      </c>
      <c r="T79" s="9">
        <v>11374.270756500664</v>
      </c>
      <c r="U79" s="9">
        <v>9471.1862045637135</v>
      </c>
      <c r="V79" s="9">
        <v>8183.4831059304088</v>
      </c>
      <c r="W79" s="9">
        <v>6656.6645809985766</v>
      </c>
      <c r="X79" s="9">
        <v>4530.9876630607541</v>
      </c>
      <c r="Y79" s="9">
        <v>3379.2054940019175</v>
      </c>
      <c r="Z79" s="9">
        <v>3446.7</v>
      </c>
      <c r="AA79" s="9">
        <v>6261.3</v>
      </c>
      <c r="AB79" s="9">
        <v>6928.2906463738245</v>
      </c>
      <c r="AC79" s="9">
        <v>7690.8800880903236</v>
      </c>
      <c r="AD79" s="9">
        <v>7759.7509162249999</v>
      </c>
      <c r="AE79" s="9">
        <v>8870.1926458358612</v>
      </c>
      <c r="AF79" s="9">
        <v>9598.2920958897066</v>
      </c>
      <c r="AG79" s="9">
        <v>8331.4955972100215</v>
      </c>
      <c r="AH79" s="9">
        <v>7160.1</v>
      </c>
      <c r="AI79" s="9">
        <v>7358.0155968839799</v>
      </c>
      <c r="AJ79" s="9">
        <v>9485.7000000000007</v>
      </c>
      <c r="AK79" s="9">
        <v>9743.9</v>
      </c>
      <c r="AL79" s="28">
        <v>11587</v>
      </c>
      <c r="AM79" s="28">
        <v>13800.2</v>
      </c>
      <c r="AN79" s="28">
        <v>14879.183238735397</v>
      </c>
      <c r="AO79" s="28">
        <v>15387.225357683548</v>
      </c>
      <c r="AP79" s="28">
        <v>17745.830934989208</v>
      </c>
      <c r="AQ79" s="28">
        <v>17464.913346099682</v>
      </c>
      <c r="AR79" s="28">
        <v>16401.97037575112</v>
      </c>
      <c r="AS79" s="28">
        <v>17352.121184214113</v>
      </c>
      <c r="AT79" s="28">
        <v>14905.226392583047</v>
      </c>
      <c r="AU79" s="28">
        <v>13603.397470942582</v>
      </c>
      <c r="AV79" s="28">
        <v>10663.938521089111</v>
      </c>
      <c r="AW79" s="28">
        <v>9776.418152512797</v>
      </c>
      <c r="AX79" s="28">
        <v>10560.514406579277</v>
      </c>
      <c r="AY79" s="28">
        <v>12662.696098078139</v>
      </c>
      <c r="AZ79" s="28">
        <v>13988.990320815989</v>
      </c>
      <c r="BA79" s="28">
        <v>13984.572522685599</v>
      </c>
      <c r="BB79" s="28">
        <v>13895.867236167838</v>
      </c>
      <c r="BC79" s="28">
        <v>13778.3</v>
      </c>
      <c r="BD79" s="7"/>
    </row>
    <row r="80" spans="1:115" ht="18.75" customHeight="1" x14ac:dyDescent="0.25">
      <c r="A80" s="7"/>
      <c r="B80" s="9" t="s">
        <v>208</v>
      </c>
      <c r="C80" s="9"/>
      <c r="D80" s="9">
        <v>36664.068817530002</v>
      </c>
      <c r="E80" s="9">
        <v>36005.502851600002</v>
      </c>
      <c r="F80" s="9">
        <v>35965.136024350002</v>
      </c>
      <c r="G80" s="9">
        <v>34879.040677379999</v>
      </c>
      <c r="H80" s="9">
        <v>35778.253441120003</v>
      </c>
      <c r="I80" s="9">
        <v>36350.562420000002</v>
      </c>
      <c r="J80" s="9">
        <v>36620.255095929999</v>
      </c>
      <c r="K80" s="9">
        <v>37225.800000000003</v>
      </c>
      <c r="L80" s="9">
        <v>37602.958299109996</v>
      </c>
      <c r="M80" s="9">
        <v>38211.613851219998</v>
      </c>
      <c r="N80" s="9">
        <v>39116.782550219999</v>
      </c>
      <c r="O80" s="9">
        <v>39251.483347989997</v>
      </c>
      <c r="P80" s="9">
        <v>40587.795320520003</v>
      </c>
      <c r="Q80" s="9">
        <v>41788.158939240006</v>
      </c>
      <c r="R80" s="9">
        <v>42296.385401389998</v>
      </c>
      <c r="S80" s="9">
        <v>43765.952394849999</v>
      </c>
      <c r="T80" s="9">
        <v>46006.247421100001</v>
      </c>
      <c r="U80" s="9">
        <v>47123.843878259999</v>
      </c>
      <c r="V80" s="9">
        <v>48049.731163230004</v>
      </c>
      <c r="W80" s="9">
        <v>49292.2</v>
      </c>
      <c r="X80" s="9">
        <v>51587.9</v>
      </c>
      <c r="Y80" s="9">
        <v>53276.259873710005</v>
      </c>
      <c r="Z80" s="9">
        <v>54688.7</v>
      </c>
      <c r="AA80" s="9">
        <v>55079.191359410004</v>
      </c>
      <c r="AB80" s="9">
        <v>55407.747069459998</v>
      </c>
      <c r="AC80" s="9">
        <v>55722.240029979992</v>
      </c>
      <c r="AD80" s="9">
        <v>56598.112272820006</v>
      </c>
      <c r="AE80" s="9">
        <v>57411.495313430001</v>
      </c>
      <c r="AF80" s="9">
        <v>56669.645912499996</v>
      </c>
      <c r="AG80" s="9">
        <v>57875.874802489998</v>
      </c>
      <c r="AH80" s="9">
        <v>59138</v>
      </c>
      <c r="AI80" s="9">
        <v>60053.445241460002</v>
      </c>
      <c r="AJ80" s="9">
        <v>58074.7</v>
      </c>
      <c r="AK80" s="9">
        <v>59378.6</v>
      </c>
      <c r="AL80" s="28">
        <v>60095.5</v>
      </c>
      <c r="AM80" s="28">
        <v>59741</v>
      </c>
      <c r="AN80" s="28">
        <v>56218.237393555355</v>
      </c>
      <c r="AO80" s="28">
        <v>57376.49048085387</v>
      </c>
      <c r="AP80" s="28">
        <v>56428.803413529735</v>
      </c>
      <c r="AQ80" s="28">
        <v>57214.73150897013</v>
      </c>
      <c r="AR80" s="28">
        <v>57568.592268071545</v>
      </c>
      <c r="AS80" s="28">
        <v>59095.122082191701</v>
      </c>
      <c r="AT80" s="28">
        <v>58896.210536687082</v>
      </c>
      <c r="AU80" s="28">
        <v>58868.918644520658</v>
      </c>
      <c r="AV80" s="28">
        <v>60075.552389837438</v>
      </c>
      <c r="AW80" s="28">
        <v>61632.288087047236</v>
      </c>
      <c r="AX80" s="28">
        <v>61866.837518837652</v>
      </c>
      <c r="AY80" s="28">
        <v>62110.57651232378</v>
      </c>
      <c r="AZ80" s="28">
        <v>61807.09769888244</v>
      </c>
      <c r="BA80" s="28">
        <v>62999.727743872507</v>
      </c>
      <c r="BB80" s="28">
        <v>64456.293399462258</v>
      </c>
      <c r="BC80" s="28">
        <v>65980.800000000003</v>
      </c>
      <c r="BD80" s="7"/>
    </row>
    <row r="81" spans="1:92" ht="18.75" customHeight="1" x14ac:dyDescent="0.25">
      <c r="A81" s="7"/>
      <c r="B81" s="12"/>
      <c r="C81" s="13" t="s">
        <v>301</v>
      </c>
      <c r="D81" s="12">
        <v>21808.556193500001</v>
      </c>
      <c r="E81" s="12">
        <v>21615.599999999999</v>
      </c>
      <c r="F81" s="12">
        <v>21629.563133740001</v>
      </c>
      <c r="G81" s="12">
        <v>22032.239046300001</v>
      </c>
      <c r="H81" s="12">
        <v>22395.198657789999</v>
      </c>
      <c r="I81" s="12">
        <v>22052.506035029997</v>
      </c>
      <c r="J81" s="12">
        <v>22654.6</v>
      </c>
      <c r="K81" s="12">
        <v>22942.6</v>
      </c>
      <c r="L81" s="12">
        <v>22964.327597469997</v>
      </c>
      <c r="M81" s="12">
        <v>23067.622840359996</v>
      </c>
      <c r="N81" s="12">
        <v>22969.206548049995</v>
      </c>
      <c r="O81" s="12">
        <v>23084.437817299997</v>
      </c>
      <c r="P81" s="12">
        <v>24838.955438630001</v>
      </c>
      <c r="Q81" s="12">
        <v>24954.418012200003</v>
      </c>
      <c r="R81" s="12">
        <v>25167.867828890001</v>
      </c>
      <c r="S81" s="12">
        <v>25259.13752412</v>
      </c>
      <c r="T81" s="12">
        <v>25540.60908849</v>
      </c>
      <c r="U81" s="12">
        <v>25729.17846426</v>
      </c>
      <c r="V81" s="12">
        <v>26052.366346589999</v>
      </c>
      <c r="W81" s="12">
        <v>26484.7</v>
      </c>
      <c r="X81" s="12">
        <v>26751</v>
      </c>
      <c r="Y81" s="12">
        <v>26811.47306977</v>
      </c>
      <c r="Z81" s="12">
        <v>27097.4</v>
      </c>
      <c r="AA81" s="12">
        <v>27142.550221760004</v>
      </c>
      <c r="AB81" s="12">
        <v>26982.221258449998</v>
      </c>
      <c r="AC81" s="12">
        <v>27047.920859319998</v>
      </c>
      <c r="AD81" s="12">
        <v>27428.358107880002</v>
      </c>
      <c r="AE81" s="12">
        <v>27553.132650719996</v>
      </c>
      <c r="AF81" s="12">
        <v>27701.6991992</v>
      </c>
      <c r="AG81" s="12">
        <v>28003.447133859998</v>
      </c>
      <c r="AH81" s="12">
        <v>28378.7</v>
      </c>
      <c r="AI81" s="12">
        <v>28601.003463919998</v>
      </c>
      <c r="AJ81" s="12">
        <v>28986.799999999999</v>
      </c>
      <c r="AK81" s="12">
        <v>28951.4</v>
      </c>
      <c r="AL81" s="14">
        <v>28754.1</v>
      </c>
      <c r="AM81" s="14">
        <v>28357.8</v>
      </c>
      <c r="AN81" s="14">
        <v>31885.108616333753</v>
      </c>
      <c r="AO81" s="14">
        <v>31789.940045523748</v>
      </c>
      <c r="AP81" s="14">
        <v>31576.078781080003</v>
      </c>
      <c r="AQ81" s="14">
        <v>31691.33837034</v>
      </c>
      <c r="AR81" s="14">
        <v>31788.208513850001</v>
      </c>
      <c r="AS81" s="14">
        <v>32066.517071240003</v>
      </c>
      <c r="AT81" s="14">
        <v>32221.92074646</v>
      </c>
      <c r="AU81" s="14">
        <v>32145.968223899996</v>
      </c>
      <c r="AV81" s="14">
        <v>32547.741260020004</v>
      </c>
      <c r="AW81" s="14">
        <v>33035.749192520001</v>
      </c>
      <c r="AX81" s="14">
        <v>32857.253263730003</v>
      </c>
      <c r="AY81" s="14">
        <v>33439.077292679998</v>
      </c>
      <c r="AZ81" s="14">
        <v>33202.230714700003</v>
      </c>
      <c r="BA81" s="14">
        <v>33476.897131520003</v>
      </c>
      <c r="BB81" s="14">
        <v>33708.442004590484</v>
      </c>
      <c r="BC81" s="14">
        <v>33801.9</v>
      </c>
      <c r="BD81" s="7"/>
      <c r="CI81" t="s">
        <v>3</v>
      </c>
      <c r="CJ81" t="s">
        <v>4</v>
      </c>
      <c r="CK81" t="s">
        <v>5</v>
      </c>
      <c r="CL81" t="s">
        <v>6</v>
      </c>
      <c r="CM81" t="s">
        <v>7</v>
      </c>
      <c r="CN81" t="s">
        <v>8</v>
      </c>
    </row>
    <row r="82" spans="1:92" ht="18.75" customHeight="1" x14ac:dyDescent="0.25">
      <c r="A82" s="7"/>
      <c r="B82" s="12"/>
      <c r="C82" s="13" t="s">
        <v>302</v>
      </c>
      <c r="D82" s="12">
        <v>11374.232181390002</v>
      </c>
      <c r="E82" s="12">
        <v>10830.2</v>
      </c>
      <c r="F82" s="12">
        <v>10920.568541460001</v>
      </c>
      <c r="G82" s="12">
        <v>9345.2045154099997</v>
      </c>
      <c r="H82" s="12">
        <v>10056.418275070002</v>
      </c>
      <c r="I82" s="12">
        <v>10464.299999999999</v>
      </c>
      <c r="J82" s="12">
        <v>10184.403565699999</v>
      </c>
      <c r="K82" s="12">
        <v>10549.7</v>
      </c>
      <c r="L82" s="12">
        <v>10941.761799860002</v>
      </c>
      <c r="M82" s="12">
        <v>11542.517456720003</v>
      </c>
      <c r="N82" s="12">
        <v>12662.820877680002</v>
      </c>
      <c r="O82" s="12">
        <v>13004.458511769999</v>
      </c>
      <c r="P82" s="12">
        <v>13290.662881890001</v>
      </c>
      <c r="Q82" s="12">
        <v>14337.82092704</v>
      </c>
      <c r="R82" s="12">
        <v>14641.558572500002</v>
      </c>
      <c r="S82" s="12">
        <v>15894.370870729999</v>
      </c>
      <c r="T82" s="12">
        <v>17812.715332610001</v>
      </c>
      <c r="U82" s="12">
        <v>18872.697413999998</v>
      </c>
      <c r="V82" s="12">
        <v>19457.769816640004</v>
      </c>
      <c r="W82" s="12">
        <v>20223.5</v>
      </c>
      <c r="X82" s="12">
        <v>22204.3</v>
      </c>
      <c r="Y82" s="12">
        <v>23756.844803940003</v>
      </c>
      <c r="Z82" s="12">
        <v>24881.7</v>
      </c>
      <c r="AA82" s="12">
        <v>25207.5</v>
      </c>
      <c r="AB82" s="12">
        <v>25699.57581101</v>
      </c>
      <c r="AC82" s="12">
        <v>25717.281170659997</v>
      </c>
      <c r="AD82" s="12">
        <v>26092.846164940005</v>
      </c>
      <c r="AE82" s="12">
        <v>26795.989662710002</v>
      </c>
      <c r="AF82" s="12">
        <v>25887.438713300002</v>
      </c>
      <c r="AG82" s="12">
        <v>26705.246668629999</v>
      </c>
      <c r="AH82" s="12">
        <v>27449.3</v>
      </c>
      <c r="AI82" s="12">
        <v>28115.80177754</v>
      </c>
      <c r="AJ82" s="12">
        <v>25659</v>
      </c>
      <c r="AK82" s="12">
        <v>26796.799999999999</v>
      </c>
      <c r="AL82" s="14">
        <v>27687.7</v>
      </c>
      <c r="AM82" s="14">
        <v>27782.3</v>
      </c>
      <c r="AN82" s="14">
        <v>45427.310876748816</v>
      </c>
      <c r="AO82" s="14">
        <v>46044.310219049796</v>
      </c>
      <c r="AP82" s="14">
        <v>45589.596604995219</v>
      </c>
      <c r="AQ82" s="14">
        <v>46553.594754709709</v>
      </c>
      <c r="AR82" s="14">
        <v>47309.205467849271</v>
      </c>
      <c r="AS82" s="14">
        <v>48499.48561984035</v>
      </c>
      <c r="AT82" s="14">
        <v>48547.980002780721</v>
      </c>
      <c r="AU82" s="14">
        <v>48855.498166442943</v>
      </c>
      <c r="AV82" s="14">
        <v>49643.221378807204</v>
      </c>
      <c r="AW82" s="14">
        <v>51177.113730849887</v>
      </c>
      <c r="AX82" s="14">
        <v>51186.931941109375</v>
      </c>
      <c r="AY82" s="14">
        <v>51319.122611441802</v>
      </c>
      <c r="AZ82" s="14">
        <v>51657.387057515807</v>
      </c>
      <c r="BA82" s="14">
        <v>52609.198401398826</v>
      </c>
      <c r="BB82" s="14">
        <v>53906.385606549527</v>
      </c>
      <c r="BC82" s="14">
        <v>55434.400000000001</v>
      </c>
      <c r="BD82" s="7"/>
      <c r="CI82">
        <v>27.3</v>
      </c>
      <c r="CJ82">
        <v>27</v>
      </c>
      <c r="CK82">
        <v>21.8</v>
      </c>
      <c r="CL82">
        <v>14.2</v>
      </c>
      <c r="CM82">
        <v>19.5</v>
      </c>
    </row>
    <row r="83" spans="1:92" ht="18.75" customHeight="1" x14ac:dyDescent="0.25">
      <c r="A83" s="7"/>
      <c r="B83" s="9" t="s">
        <v>223</v>
      </c>
      <c r="C83" s="9"/>
      <c r="D83" s="9">
        <v>50.987099126282175</v>
      </c>
      <c r="E83" s="9">
        <v>50.9</v>
      </c>
      <c r="F83" s="9">
        <v>50.6</v>
      </c>
      <c r="G83" s="9">
        <v>50.2</v>
      </c>
      <c r="H83" s="9">
        <v>49.2</v>
      </c>
      <c r="I83" s="9">
        <v>47.9</v>
      </c>
      <c r="J83" s="9">
        <v>49.04923717658761</v>
      </c>
      <c r="K83" s="9">
        <v>47.5</v>
      </c>
      <c r="L83" s="9">
        <v>47.076543186482702</v>
      </c>
      <c r="M83" s="9">
        <v>46.794133177834709</v>
      </c>
      <c r="N83" s="9">
        <v>49.177220432165896</v>
      </c>
      <c r="O83" s="9">
        <v>48.8</v>
      </c>
      <c r="P83" s="9">
        <v>54.5</v>
      </c>
      <c r="Q83" s="9">
        <v>54.3</v>
      </c>
      <c r="R83" s="9">
        <v>53</v>
      </c>
      <c r="S83" s="9">
        <v>51.176670315096352</v>
      </c>
      <c r="T83" s="9">
        <v>49.485535608520351</v>
      </c>
      <c r="U83" s="9">
        <v>48.2</v>
      </c>
      <c r="V83" s="9">
        <v>45.4</v>
      </c>
      <c r="W83" s="9">
        <v>44.4</v>
      </c>
      <c r="X83" s="9">
        <v>43.6</v>
      </c>
      <c r="Y83" s="9">
        <v>42.616784400512948</v>
      </c>
      <c r="Z83" s="9">
        <v>43.7</v>
      </c>
      <c r="AA83" s="9">
        <v>45.8</v>
      </c>
      <c r="AB83" s="9">
        <v>46.8</v>
      </c>
      <c r="AC83" s="9">
        <v>47.7</v>
      </c>
      <c r="AD83" s="9">
        <v>47.2</v>
      </c>
      <c r="AE83" s="9">
        <v>47.131970781963055</v>
      </c>
      <c r="AF83" s="9">
        <v>45.7</v>
      </c>
      <c r="AG83" s="9">
        <v>44.3</v>
      </c>
      <c r="AH83" s="9" t="s">
        <v>749</v>
      </c>
      <c r="AI83" s="9">
        <v>44.525753405106997</v>
      </c>
      <c r="AJ83" s="9">
        <v>43.2</v>
      </c>
      <c r="AK83" s="9">
        <v>44.6</v>
      </c>
      <c r="AL83" s="28">
        <v>46.4</v>
      </c>
      <c r="AM83" s="28">
        <v>46.6</v>
      </c>
      <c r="AN83" s="28">
        <v>48.031519351968029</v>
      </c>
      <c r="AO83" s="28">
        <v>48.623019962296979</v>
      </c>
      <c r="AP83" s="28">
        <v>49.116232398976813</v>
      </c>
      <c r="AQ83" s="28">
        <v>48.897154511930559</v>
      </c>
      <c r="AR83" s="28">
        <v>47.986476798634918</v>
      </c>
      <c r="AS83" s="28">
        <v>49.592685481235904</v>
      </c>
      <c r="AT83" s="28">
        <v>49.254763801090419</v>
      </c>
      <c r="AU83" s="28">
        <v>47.847811376422676</v>
      </c>
      <c r="AV83" s="28">
        <v>46.878313976842861</v>
      </c>
      <c r="AW83" s="28">
        <v>47.495442258168517</v>
      </c>
      <c r="AX83" s="28">
        <v>47.646835705187968</v>
      </c>
      <c r="AY83" s="28">
        <v>47.9</v>
      </c>
      <c r="AZ83" s="28">
        <v>49.6</v>
      </c>
      <c r="BA83" s="28">
        <v>49.5</v>
      </c>
      <c r="BB83" s="28">
        <v>49.7</v>
      </c>
      <c r="BC83" s="28">
        <v>49.6</v>
      </c>
      <c r="BD83" s="7"/>
      <c r="CI83">
        <v>-146.9</v>
      </c>
      <c r="CJ83">
        <v>-158.30000000000001</v>
      </c>
      <c r="CK83">
        <v>-151.4</v>
      </c>
      <c r="CL83">
        <v>-172</v>
      </c>
      <c r="CM83">
        <v>-142.9</v>
      </c>
    </row>
    <row r="84" spans="1:92" ht="12" customHeight="1" x14ac:dyDescent="0.2">
      <c r="A84" s="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7"/>
    </row>
    <row r="85" spans="1:92" ht="21" customHeight="1" x14ac:dyDescent="0.2">
      <c r="A85" s="7"/>
      <c r="B85" s="69" t="s">
        <v>211</v>
      </c>
      <c r="C85" s="69"/>
      <c r="D85" s="69"/>
      <c r="E85" s="69"/>
      <c r="F85" s="69"/>
      <c r="G85" s="69"/>
      <c r="H85" s="69"/>
      <c r="I85" s="69"/>
      <c r="J85" s="69"/>
      <c r="K85" s="69"/>
      <c r="L85" s="69"/>
      <c r="M85" s="69"/>
      <c r="N85" s="69"/>
      <c r="O85" s="69"/>
      <c r="P85" s="69"/>
      <c r="Q85" s="69"/>
      <c r="R85" s="69"/>
      <c r="S85" s="69"/>
      <c r="T85" s="69"/>
      <c r="U85" s="69"/>
      <c r="V85" s="69"/>
      <c r="W85" s="69"/>
      <c r="X85" s="69"/>
      <c r="Y85" s="69"/>
      <c r="Z85" s="69"/>
      <c r="AA85" s="69"/>
      <c r="AB85" s="69"/>
      <c r="AC85" s="69"/>
      <c r="AD85" s="69"/>
      <c r="AE85" s="69"/>
      <c r="AF85" s="69"/>
      <c r="AG85" s="69"/>
      <c r="AH85" s="69"/>
      <c r="AI85" s="69"/>
      <c r="AJ85" s="69"/>
      <c r="AK85" s="69"/>
      <c r="AL85" s="69"/>
      <c r="AM85" s="69"/>
      <c r="AN85" s="69"/>
      <c r="AO85" s="69"/>
      <c r="AP85" s="69"/>
      <c r="AQ85" s="69"/>
      <c r="AR85" s="69"/>
      <c r="AS85" s="69"/>
      <c r="AT85" s="69"/>
      <c r="AU85" s="69"/>
      <c r="AV85" s="69"/>
      <c r="AW85" s="69"/>
      <c r="AX85" s="69"/>
      <c r="AY85" s="69"/>
      <c r="AZ85" s="69"/>
      <c r="BA85" s="69"/>
      <c r="BB85" s="69"/>
      <c r="BC85" s="69"/>
      <c r="BD85" s="7"/>
      <c r="CI85">
        <v>-119.60000000000001</v>
      </c>
      <c r="CJ85">
        <v>-131.30000000000001</v>
      </c>
      <c r="CK85">
        <v>-129.6</v>
      </c>
      <c r="CL85">
        <v>-157.80000000000001</v>
      </c>
      <c r="CM85">
        <v>-123.4</v>
      </c>
    </row>
    <row r="86" spans="1:92" ht="18.75" customHeight="1" x14ac:dyDescent="0.25">
      <c r="A86" s="7"/>
      <c r="B86" s="9" t="s">
        <v>212</v>
      </c>
      <c r="C86" s="9"/>
      <c r="D86" s="9">
        <v>625.11454439888769</v>
      </c>
      <c r="E86" s="9">
        <v>710.4</v>
      </c>
      <c r="F86" s="9">
        <v>723.9376450721652</v>
      </c>
      <c r="G86" s="9">
        <v>788.83193054264359</v>
      </c>
      <c r="H86" s="9">
        <v>821.7</v>
      </c>
      <c r="I86" s="9">
        <v>773.27039698140663</v>
      </c>
      <c r="J86" s="9">
        <v>744.35988642797111</v>
      </c>
      <c r="K86" s="9">
        <v>681.29109102150869</v>
      </c>
      <c r="L86" s="9">
        <v>637.13095734633123</v>
      </c>
      <c r="M86" s="9">
        <v>592.24893415771555</v>
      </c>
      <c r="N86" s="9">
        <v>630.48231820922308</v>
      </c>
      <c r="O86" s="9">
        <v>712</v>
      </c>
      <c r="P86" s="9">
        <v>776.6</v>
      </c>
      <c r="Q86" s="9">
        <v>757.4</v>
      </c>
      <c r="R86" s="9">
        <v>741.44832132045497</v>
      </c>
      <c r="S86" s="9">
        <v>889.39144760830879</v>
      </c>
      <c r="T86" s="9">
        <v>837.12244789519673</v>
      </c>
      <c r="U86" s="9">
        <v>702.52898676772941</v>
      </c>
      <c r="V86" s="9">
        <v>649.59505291160099</v>
      </c>
      <c r="W86" s="9">
        <v>569.82713741257703</v>
      </c>
      <c r="X86" s="9">
        <v>696.1305752915049</v>
      </c>
      <c r="Y86" s="9">
        <v>638.10402436226991</v>
      </c>
      <c r="Z86" s="9">
        <v>629.89536288348836</v>
      </c>
      <c r="AA86" s="9">
        <v>984.8</v>
      </c>
      <c r="AB86" s="9">
        <v>830.652742984469</v>
      </c>
      <c r="AC86" s="9">
        <v>855.711646143601</v>
      </c>
      <c r="AD86" s="9">
        <v>844.73765927649799</v>
      </c>
      <c r="AE86" s="9">
        <v>878.03574376428105</v>
      </c>
      <c r="AF86" s="9">
        <v>926.05737866100787</v>
      </c>
      <c r="AG86" s="9">
        <v>912.35993596308685</v>
      </c>
      <c r="AH86" s="9">
        <v>857.13462373780408</v>
      </c>
      <c r="AI86" s="9">
        <v>874.2683593546742</v>
      </c>
      <c r="AJ86" s="9">
        <v>1016.7466885069275</v>
      </c>
      <c r="AK86" s="9">
        <v>947.63889365106309</v>
      </c>
      <c r="AL86" s="28">
        <v>943.81585411907281</v>
      </c>
      <c r="AM86" s="28">
        <v>791.20201998339542</v>
      </c>
      <c r="AN86" s="28">
        <v>753.36992823526668</v>
      </c>
      <c r="AO86" s="28">
        <v>766.23063896461201</v>
      </c>
      <c r="AP86" s="28">
        <v>865.18806750532508</v>
      </c>
      <c r="AQ86" s="28">
        <v>829.00085600955765</v>
      </c>
      <c r="AR86" s="28">
        <v>807.94728950308945</v>
      </c>
      <c r="AS86" s="28">
        <v>750.44386770158019</v>
      </c>
      <c r="AT86" s="28">
        <v>728.18443285824924</v>
      </c>
      <c r="AU86" s="28">
        <v>657.96608702066317</v>
      </c>
      <c r="AV86" s="28">
        <v>540.27643837367054</v>
      </c>
      <c r="AW86" s="28">
        <v>499.62848500922451</v>
      </c>
      <c r="AX86" s="28">
        <v>604.19787153849654</v>
      </c>
      <c r="AY86" s="28">
        <v>827.7</v>
      </c>
      <c r="AZ86" s="28">
        <v>790</v>
      </c>
      <c r="BA86" s="28">
        <v>795.8</v>
      </c>
      <c r="BB86" s="28">
        <v>764.6</v>
      </c>
      <c r="BC86" s="28">
        <v>756.8</v>
      </c>
      <c r="BD86" s="7"/>
      <c r="BQ86" t="e">
        <f>((D86/#REF!)-1)*100</f>
        <v>#REF!</v>
      </c>
    </row>
    <row r="87" spans="1:92" ht="24" hidden="1" customHeight="1" x14ac:dyDescent="0.2">
      <c r="A87" s="7"/>
      <c r="B87" s="68" t="s">
        <v>213</v>
      </c>
      <c r="C87" s="68"/>
      <c r="D87">
        <v>6.7263563673576554</v>
      </c>
      <c r="E87" t="s">
        <v>12</v>
      </c>
      <c r="F87" t="s">
        <v>12</v>
      </c>
      <c r="G87" t="s">
        <v>12</v>
      </c>
      <c r="H87" t="s">
        <v>12</v>
      </c>
      <c r="I87" t="s">
        <v>12</v>
      </c>
      <c r="J87" t="s">
        <v>12</v>
      </c>
      <c r="K87" t="s">
        <v>12</v>
      </c>
      <c r="L87" t="s">
        <v>12</v>
      </c>
      <c r="M87" t="s">
        <v>12</v>
      </c>
      <c r="N87" t="s">
        <v>12</v>
      </c>
      <c r="BD87" s="7"/>
    </row>
    <row r="88" spans="1:92" ht="15.75" customHeight="1" x14ac:dyDescent="0.2">
      <c r="A88" s="7"/>
      <c r="B88" s="76" t="s">
        <v>799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"/>
    </row>
    <row r="89" spans="1:92" ht="27" customHeight="1" x14ac:dyDescent="0.2">
      <c r="A89" s="7"/>
      <c r="B89" s="76"/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"/>
    </row>
    <row r="90" spans="1:92" ht="4.5" customHeight="1" x14ac:dyDescent="0.2">
      <c r="A90" s="7"/>
      <c r="B90" s="76"/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"/>
    </row>
    <row r="91" spans="1:92" ht="0.75" customHeight="1" x14ac:dyDescent="0.2">
      <c r="A91" s="7"/>
      <c r="N91" t="s">
        <v>12</v>
      </c>
      <c r="BD91" s="7"/>
    </row>
    <row r="92" spans="1:92" ht="21" customHeight="1" x14ac:dyDescent="0.2">
      <c r="A92" s="7"/>
      <c r="B92" s="69" t="s">
        <v>278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7"/>
    </row>
    <row r="93" spans="1:92" ht="18.75" customHeight="1" x14ac:dyDescent="0.25">
      <c r="A93" s="7"/>
      <c r="B93" s="21"/>
      <c r="C93" s="21"/>
      <c r="D93" s="21" t="s">
        <v>0</v>
      </c>
      <c r="E93" s="21" t="s">
        <v>1</v>
      </c>
      <c r="F93" s="21" t="s">
        <v>2</v>
      </c>
      <c r="G93" s="21" t="s">
        <v>3</v>
      </c>
      <c r="H93" s="21" t="s">
        <v>4</v>
      </c>
      <c r="I93" s="21" t="s">
        <v>5</v>
      </c>
      <c r="J93" s="21" t="s">
        <v>34</v>
      </c>
      <c r="K93" s="21" t="s">
        <v>7</v>
      </c>
      <c r="L93" s="21" t="s">
        <v>8</v>
      </c>
      <c r="M93" s="21" t="s">
        <v>9</v>
      </c>
      <c r="N93" s="21" t="s">
        <v>10</v>
      </c>
      <c r="O93" s="21" t="s">
        <v>11</v>
      </c>
      <c r="P93" s="21" t="s">
        <v>0</v>
      </c>
      <c r="Q93" s="21" t="s">
        <v>1</v>
      </c>
      <c r="R93" s="21" t="s">
        <v>2</v>
      </c>
      <c r="S93" s="21" t="s">
        <v>3</v>
      </c>
      <c r="T93" s="21" t="s">
        <v>4</v>
      </c>
      <c r="U93" s="21" t="s">
        <v>5</v>
      </c>
      <c r="V93" s="21" t="s">
        <v>6</v>
      </c>
      <c r="W93" s="21" t="s">
        <v>7</v>
      </c>
      <c r="X93" s="21" t="s">
        <v>8</v>
      </c>
      <c r="Y93" s="21" t="s">
        <v>9</v>
      </c>
      <c r="Z93" s="21" t="s">
        <v>733</v>
      </c>
      <c r="AA93" s="21" t="s">
        <v>11</v>
      </c>
      <c r="AB93" s="21" t="s">
        <v>0</v>
      </c>
      <c r="AC93" s="21" t="s">
        <v>737</v>
      </c>
      <c r="AD93" s="21" t="s">
        <v>2</v>
      </c>
      <c r="AE93" s="21" t="s">
        <v>3</v>
      </c>
      <c r="AF93" s="21" t="s">
        <v>4</v>
      </c>
      <c r="AG93" s="21" t="s">
        <v>32</v>
      </c>
      <c r="AH93" s="21" t="s">
        <v>34</v>
      </c>
      <c r="AI93" s="21" t="s">
        <v>7</v>
      </c>
      <c r="AJ93" s="21" t="s">
        <v>8</v>
      </c>
      <c r="AK93" s="21" t="s">
        <v>9</v>
      </c>
      <c r="AL93" s="22">
        <v>44501</v>
      </c>
      <c r="AM93" s="23" t="s">
        <v>11</v>
      </c>
      <c r="AN93" s="22">
        <v>44562</v>
      </c>
      <c r="AO93" s="23" t="s">
        <v>1</v>
      </c>
      <c r="AP93" s="23" t="s">
        <v>2</v>
      </c>
      <c r="AQ93" s="23" t="s">
        <v>3</v>
      </c>
      <c r="AR93" s="23" t="s">
        <v>4</v>
      </c>
      <c r="AS93" s="23" t="s">
        <v>5</v>
      </c>
      <c r="AT93" s="23" t="s">
        <v>6</v>
      </c>
      <c r="AU93" s="23" t="s">
        <v>7</v>
      </c>
      <c r="AV93" s="23" t="s">
        <v>8</v>
      </c>
      <c r="AW93" s="23" t="s">
        <v>9</v>
      </c>
      <c r="AX93" s="23" t="s">
        <v>10</v>
      </c>
      <c r="AY93" s="23" t="s">
        <v>11</v>
      </c>
      <c r="AZ93" s="22">
        <v>44927</v>
      </c>
      <c r="BA93" s="23" t="s">
        <v>1</v>
      </c>
      <c r="BB93" s="23" t="s">
        <v>2</v>
      </c>
      <c r="BC93" s="23" t="s">
        <v>3</v>
      </c>
      <c r="BD93" s="7"/>
    </row>
    <row r="94" spans="1:92" ht="18.75" customHeight="1" x14ac:dyDescent="0.25">
      <c r="A94" s="7"/>
      <c r="B94" s="9" t="s">
        <v>146</v>
      </c>
      <c r="C94" s="9"/>
      <c r="D94" s="9">
        <v>15.4</v>
      </c>
      <c r="E94" s="9">
        <v>15.4</v>
      </c>
      <c r="F94" s="9">
        <v>15.41</v>
      </c>
      <c r="G94" s="9">
        <v>15.36</v>
      </c>
      <c r="H94" s="9">
        <v>15.41</v>
      </c>
      <c r="I94" s="9">
        <v>15.4</v>
      </c>
      <c r="J94" s="9">
        <v>15.41</v>
      </c>
      <c r="K94" s="9">
        <v>15.41</v>
      </c>
      <c r="L94" s="9">
        <v>15.41</v>
      </c>
      <c r="M94" s="9">
        <v>15.4</v>
      </c>
      <c r="N94" s="9">
        <v>15.41</v>
      </c>
      <c r="O94" s="9">
        <v>15.41</v>
      </c>
      <c r="P94" s="9">
        <v>15.35</v>
      </c>
      <c r="Q94" s="9">
        <v>15.34</v>
      </c>
      <c r="R94" s="9">
        <v>15.31</v>
      </c>
      <c r="S94" s="9">
        <v>15.41</v>
      </c>
      <c r="T94" s="9">
        <v>15.39</v>
      </c>
      <c r="U94" s="9">
        <v>15.41</v>
      </c>
      <c r="V94" s="9">
        <v>15.41</v>
      </c>
      <c r="W94" s="9">
        <v>15.4</v>
      </c>
      <c r="X94" s="9">
        <v>15.4</v>
      </c>
      <c r="Y94" s="9">
        <v>15.37</v>
      </c>
      <c r="Z94" s="9">
        <v>15.36</v>
      </c>
      <c r="AA94" s="9">
        <v>15.41</v>
      </c>
      <c r="AB94" s="9">
        <v>15.42</v>
      </c>
      <c r="AC94" s="9">
        <v>15.33</v>
      </c>
      <c r="AD94" s="9">
        <v>15.35</v>
      </c>
      <c r="AE94" s="9">
        <v>15.34</v>
      </c>
      <c r="AF94" s="9">
        <v>15.3</v>
      </c>
      <c r="AG94" s="9">
        <v>15.32</v>
      </c>
      <c r="AH94" s="9">
        <v>15.42</v>
      </c>
      <c r="AI94" s="9">
        <v>15.41</v>
      </c>
      <c r="AJ94" s="9">
        <v>15.4</v>
      </c>
      <c r="AK94" s="9">
        <v>15.41</v>
      </c>
      <c r="AL94" s="29">
        <v>15.41</v>
      </c>
      <c r="AM94" s="29">
        <v>15.39</v>
      </c>
      <c r="AN94" s="29">
        <v>15.42</v>
      </c>
      <c r="AO94" s="29">
        <v>15.4</v>
      </c>
      <c r="AP94" s="29">
        <v>15.37</v>
      </c>
      <c r="AQ94" s="29">
        <v>15.39</v>
      </c>
      <c r="AR94" s="29">
        <v>15.4</v>
      </c>
      <c r="AS94" s="29">
        <v>15.41</v>
      </c>
      <c r="AT94" s="29">
        <v>15.4</v>
      </c>
      <c r="AU94" s="29">
        <v>15.38</v>
      </c>
      <c r="AV94" s="29">
        <v>15.39</v>
      </c>
      <c r="AW94" s="29">
        <v>15.4</v>
      </c>
      <c r="AX94" s="29">
        <v>15.37</v>
      </c>
      <c r="AY94" s="29">
        <v>15.4</v>
      </c>
      <c r="AZ94" s="29">
        <v>15.4</v>
      </c>
      <c r="BA94" s="29">
        <v>15.4</v>
      </c>
      <c r="BB94" s="29">
        <v>15.39</v>
      </c>
      <c r="BC94" s="29">
        <v>15.31</v>
      </c>
      <c r="BD94" s="7"/>
    </row>
    <row r="95" spans="1:92" ht="23.25" customHeight="1" x14ac:dyDescent="0.2">
      <c r="A95" s="7"/>
      <c r="B95" s="69" t="s">
        <v>256</v>
      </c>
      <c r="C95" s="69"/>
      <c r="D95" s="69"/>
      <c r="E95" s="69"/>
      <c r="F95" s="69"/>
      <c r="G95" s="69"/>
      <c r="H95" s="69"/>
      <c r="I95" s="69"/>
      <c r="J95" s="69"/>
      <c r="K95" s="69"/>
      <c r="L95" s="69"/>
      <c r="M95" s="69"/>
      <c r="N95" s="69"/>
      <c r="O95" s="69"/>
      <c r="P95" s="69"/>
      <c r="Q95" s="69"/>
      <c r="R95" s="69"/>
      <c r="S95" s="69"/>
      <c r="T95" s="69"/>
      <c r="U95" s="69"/>
      <c r="V95" s="69"/>
      <c r="W95" s="69"/>
      <c r="X95" s="69"/>
      <c r="Y95" s="69"/>
      <c r="Z95" s="69"/>
      <c r="AA95" s="69"/>
      <c r="AB95" s="69"/>
      <c r="AC95" s="69"/>
      <c r="AD95" s="69"/>
      <c r="AE95" s="69"/>
      <c r="AF95" s="69"/>
      <c r="AG95" s="69"/>
      <c r="AH95" s="69"/>
      <c r="AI95" s="69"/>
      <c r="AJ95" s="69"/>
      <c r="AK95" s="69"/>
      <c r="AL95" s="69"/>
      <c r="AM95" s="69"/>
      <c r="AN95" s="69"/>
      <c r="AO95" s="69"/>
      <c r="AP95" s="69"/>
      <c r="AQ95" s="69"/>
      <c r="AR95" s="69"/>
      <c r="AS95" s="69"/>
      <c r="AT95" s="69"/>
      <c r="AU95" s="69"/>
      <c r="AV95" s="69"/>
      <c r="AW95" s="69"/>
      <c r="AX95" s="69"/>
      <c r="AY95" s="69"/>
      <c r="AZ95" s="69"/>
      <c r="BA95" s="69"/>
      <c r="BB95" s="69"/>
      <c r="BC95" s="69"/>
      <c r="BD95" s="7"/>
    </row>
    <row r="96" spans="1:92" ht="3" customHeight="1" x14ac:dyDescent="0.2">
      <c r="A96" s="7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  <c r="AA96" s="72"/>
      <c r="AB96" s="72"/>
      <c r="AC96" s="72"/>
      <c r="AD96" s="72"/>
      <c r="AE96" s="72"/>
      <c r="AF96" s="72"/>
      <c r="AG96" s="72"/>
      <c r="AH96" s="72"/>
      <c r="AI96" s="72"/>
      <c r="AJ96" s="72"/>
      <c r="AK96" s="72"/>
      <c r="AL96" s="72"/>
      <c r="AM96" s="72"/>
      <c r="AN96" s="72"/>
      <c r="AO96" s="72"/>
      <c r="AP96" s="72"/>
      <c r="AQ96" s="72"/>
      <c r="AR96" s="72"/>
      <c r="AS96" s="72"/>
      <c r="AT96" s="72"/>
      <c r="AU96" s="72"/>
      <c r="AV96" s="72"/>
      <c r="AW96" s="72"/>
      <c r="AX96" s="72"/>
      <c r="AY96" s="17"/>
      <c r="AZ96" s="17"/>
      <c r="BA96" s="17"/>
      <c r="BB96" s="17"/>
      <c r="BC96" s="17"/>
      <c r="BD96" s="7"/>
    </row>
    <row r="97" spans="1:68" ht="18.75" customHeight="1" x14ac:dyDescent="0.25">
      <c r="A97" s="7"/>
      <c r="B97" s="21"/>
      <c r="C97" s="21"/>
      <c r="D97" s="21" t="s">
        <v>0</v>
      </c>
      <c r="E97" s="21" t="s">
        <v>1</v>
      </c>
      <c r="F97" s="21" t="s">
        <v>2</v>
      </c>
      <c r="G97" s="21" t="s">
        <v>3</v>
      </c>
      <c r="H97" s="21" t="s">
        <v>4</v>
      </c>
      <c r="I97" s="21" t="s">
        <v>5</v>
      </c>
      <c r="J97" s="21" t="s">
        <v>34</v>
      </c>
      <c r="K97" s="21" t="s">
        <v>7</v>
      </c>
      <c r="L97" s="21" t="s">
        <v>8</v>
      </c>
      <c r="M97" s="21" t="s">
        <v>9</v>
      </c>
      <c r="N97" s="21" t="s">
        <v>10</v>
      </c>
      <c r="O97" s="21" t="s">
        <v>11</v>
      </c>
      <c r="P97" s="21" t="s">
        <v>0</v>
      </c>
      <c r="Q97" s="21" t="s">
        <v>1</v>
      </c>
      <c r="R97" s="21" t="s">
        <v>2</v>
      </c>
      <c r="S97" s="21" t="s">
        <v>3</v>
      </c>
      <c r="T97" s="21" t="s">
        <v>4</v>
      </c>
      <c r="U97" s="21" t="s">
        <v>5</v>
      </c>
      <c r="V97" s="21" t="s">
        <v>6</v>
      </c>
      <c r="W97" s="21" t="s">
        <v>7</v>
      </c>
      <c r="X97" s="21" t="s">
        <v>8</v>
      </c>
      <c r="Y97" s="21" t="s">
        <v>9</v>
      </c>
      <c r="Z97" s="21" t="s">
        <v>10</v>
      </c>
      <c r="AA97" s="21" t="s">
        <v>11</v>
      </c>
      <c r="AB97" s="21" t="s">
        <v>0</v>
      </c>
      <c r="AC97" s="21" t="s">
        <v>1</v>
      </c>
      <c r="AD97" s="21" t="s">
        <v>2</v>
      </c>
      <c r="AE97" s="21" t="s">
        <v>3</v>
      </c>
      <c r="AF97" s="21" t="s">
        <v>4</v>
      </c>
      <c r="AG97" s="21" t="s">
        <v>32</v>
      </c>
      <c r="AH97" s="21" t="s">
        <v>34</v>
      </c>
      <c r="AI97" s="21" t="s">
        <v>242</v>
      </c>
      <c r="AJ97" s="21" t="s">
        <v>8</v>
      </c>
      <c r="AK97" s="21" t="s">
        <v>9</v>
      </c>
      <c r="AL97" s="22">
        <v>44501</v>
      </c>
      <c r="AM97" s="23" t="s">
        <v>11</v>
      </c>
      <c r="AN97" s="22">
        <v>44562</v>
      </c>
      <c r="AO97" s="23" t="s">
        <v>1</v>
      </c>
      <c r="AP97" s="23" t="s">
        <v>2</v>
      </c>
      <c r="AQ97" s="23" t="s">
        <v>3</v>
      </c>
      <c r="AR97" s="23" t="s">
        <v>4</v>
      </c>
      <c r="AS97" s="23" t="s">
        <v>5</v>
      </c>
      <c r="AT97" s="23" t="s">
        <v>6</v>
      </c>
      <c r="AU97" s="23" t="s">
        <v>7</v>
      </c>
      <c r="AV97" s="23" t="s">
        <v>8</v>
      </c>
      <c r="AW97" s="23" t="s">
        <v>9</v>
      </c>
      <c r="AX97" s="23" t="s">
        <v>10</v>
      </c>
      <c r="AY97" s="23" t="s">
        <v>791</v>
      </c>
      <c r="AZ97" s="22">
        <v>44927</v>
      </c>
      <c r="BA97" s="23" t="s">
        <v>1</v>
      </c>
      <c r="BB97" s="23" t="s">
        <v>2</v>
      </c>
      <c r="BC97" s="23" t="s">
        <v>3</v>
      </c>
      <c r="BD97" s="7"/>
    </row>
    <row r="98" spans="1:68" ht="18.75" customHeight="1" x14ac:dyDescent="0.25">
      <c r="A98" s="7"/>
      <c r="B98" s="9" t="s">
        <v>214</v>
      </c>
      <c r="C98" s="9"/>
      <c r="D98" s="9">
        <v>10.41</v>
      </c>
      <c r="E98" s="9">
        <v>10.41</v>
      </c>
      <c r="F98" s="9">
        <v>10.11</v>
      </c>
      <c r="G98" s="9">
        <v>10.11</v>
      </c>
      <c r="H98" s="9">
        <v>10.42</v>
      </c>
      <c r="I98" s="9">
        <v>10.77</v>
      </c>
      <c r="J98" s="9">
        <v>10.77</v>
      </c>
      <c r="K98" s="9">
        <v>10.77</v>
      </c>
      <c r="L98" s="9">
        <v>10.77</v>
      </c>
      <c r="M98" s="9">
        <v>11.39</v>
      </c>
      <c r="N98" s="9">
        <v>11.39</v>
      </c>
      <c r="O98" s="9">
        <v>11.19</v>
      </c>
      <c r="P98" s="9">
        <v>10.130000000000001</v>
      </c>
      <c r="Q98" s="9">
        <v>10.130000000000001</v>
      </c>
      <c r="R98" s="9">
        <v>8.07</v>
      </c>
      <c r="S98" s="9">
        <v>8.07</v>
      </c>
      <c r="T98" s="9">
        <v>8.07</v>
      </c>
      <c r="U98" s="9">
        <v>8.07</v>
      </c>
      <c r="V98" s="9">
        <v>8.07</v>
      </c>
      <c r="W98" s="9">
        <v>8.07</v>
      </c>
      <c r="X98" s="9">
        <v>8.07</v>
      </c>
      <c r="Y98" s="9">
        <v>8.07</v>
      </c>
      <c r="Z98" s="9">
        <v>8.07</v>
      </c>
      <c r="AA98" s="9">
        <v>8.07</v>
      </c>
      <c r="AB98" s="9">
        <v>8.07</v>
      </c>
      <c r="AC98" s="9">
        <v>8.44</v>
      </c>
      <c r="AD98" s="9">
        <v>8.85</v>
      </c>
      <c r="AE98" s="9">
        <v>8.85</v>
      </c>
      <c r="AF98" s="9">
        <v>8.85</v>
      </c>
      <c r="AG98" s="9">
        <v>9.74</v>
      </c>
      <c r="AH98" s="9">
        <v>10.72</v>
      </c>
      <c r="AI98" s="9">
        <v>10.72</v>
      </c>
      <c r="AJ98" s="9">
        <v>10.72</v>
      </c>
      <c r="AK98" s="9">
        <v>11.16</v>
      </c>
      <c r="AL98" s="29">
        <v>11.16</v>
      </c>
      <c r="AM98" s="29">
        <v>11.16</v>
      </c>
      <c r="AN98" s="29">
        <v>12.06</v>
      </c>
      <c r="AO98" s="29">
        <v>12.98</v>
      </c>
      <c r="AP98" s="29">
        <v>14.6</v>
      </c>
      <c r="AQ98" s="29">
        <v>14.6</v>
      </c>
      <c r="AR98" s="29">
        <v>14.6</v>
      </c>
      <c r="AS98" s="29">
        <v>14.6</v>
      </c>
      <c r="AT98" s="29">
        <v>16.55</v>
      </c>
      <c r="AU98" s="29">
        <v>16.55</v>
      </c>
      <c r="AV98" s="29">
        <v>15.96</v>
      </c>
      <c r="AW98" s="29">
        <v>15.97</v>
      </c>
      <c r="AX98" s="29">
        <v>15.97</v>
      </c>
      <c r="AY98" s="29">
        <v>15.97</v>
      </c>
      <c r="AZ98" s="29">
        <v>15.97</v>
      </c>
      <c r="BA98" s="29">
        <v>15.97</v>
      </c>
      <c r="BB98" s="29">
        <v>15.97</v>
      </c>
      <c r="BC98" s="29"/>
      <c r="BD98" s="7"/>
    </row>
    <row r="99" spans="1:68" ht="18.75" customHeight="1" x14ac:dyDescent="0.25">
      <c r="A99" s="7"/>
      <c r="B99" s="9" t="s">
        <v>215</v>
      </c>
      <c r="C99" s="9"/>
      <c r="D99" s="9">
        <v>10.41</v>
      </c>
      <c r="E99" s="9">
        <v>10.41</v>
      </c>
      <c r="F99" s="9">
        <v>10.210000000000001</v>
      </c>
      <c r="G99" s="9">
        <v>10.41</v>
      </c>
      <c r="H99" s="9">
        <v>10.72</v>
      </c>
      <c r="I99" s="9">
        <v>11.23</v>
      </c>
      <c r="J99" s="9">
        <v>11.23</v>
      </c>
      <c r="K99" s="9">
        <v>11.23</v>
      </c>
      <c r="L99" s="9">
        <v>11.23</v>
      </c>
      <c r="M99" s="9">
        <v>12.09</v>
      </c>
      <c r="N99" s="9">
        <v>12.09</v>
      </c>
      <c r="O99" s="9">
        <v>11.99</v>
      </c>
      <c r="P99" s="9">
        <v>11.19</v>
      </c>
      <c r="Q99" s="9">
        <v>10.89</v>
      </c>
      <c r="R99" s="9">
        <v>8.7100000000000009</v>
      </c>
      <c r="S99" s="9">
        <v>8.7100000000000009</v>
      </c>
      <c r="T99" s="9">
        <v>8.7100000000000009</v>
      </c>
      <c r="U99" s="9">
        <v>8.7100000000000009</v>
      </c>
      <c r="V99" s="9">
        <v>8.7100000000000009</v>
      </c>
      <c r="W99" s="9">
        <v>8.7100000000000009</v>
      </c>
      <c r="X99" s="9">
        <v>8.7100000000000009</v>
      </c>
      <c r="Y99" s="9">
        <v>8.7100000000000009</v>
      </c>
      <c r="Z99" s="9">
        <v>8.7100000000000009</v>
      </c>
      <c r="AA99" s="9">
        <v>8.7100000000000009</v>
      </c>
      <c r="AB99" s="9">
        <v>8.7100000000000009</v>
      </c>
      <c r="AC99" s="9">
        <v>8.7100000000000009</v>
      </c>
      <c r="AD99" s="9">
        <v>8.7100000000000009</v>
      </c>
      <c r="AE99" s="9">
        <v>8.7100000000000009</v>
      </c>
      <c r="AF99" s="9">
        <v>8.7100000000000009</v>
      </c>
      <c r="AG99" s="9">
        <v>9.19</v>
      </c>
      <c r="AH99" s="9">
        <v>10.95</v>
      </c>
      <c r="AI99" s="9">
        <v>10.95</v>
      </c>
      <c r="AJ99" s="9">
        <v>10.95</v>
      </c>
      <c r="AK99" s="9">
        <v>11.84</v>
      </c>
      <c r="AL99" s="29">
        <v>11.84</v>
      </c>
      <c r="AM99" s="29">
        <v>11.84</v>
      </c>
      <c r="AN99" s="29">
        <v>11.84</v>
      </c>
      <c r="AO99" s="29">
        <v>11.84</v>
      </c>
      <c r="AP99" s="29">
        <v>11.84</v>
      </c>
      <c r="AQ99" s="29">
        <v>11.84</v>
      </c>
      <c r="AR99" s="29">
        <v>14.8</v>
      </c>
      <c r="AS99" s="29">
        <v>14.8</v>
      </c>
      <c r="AT99" s="29">
        <v>16.760000000000002</v>
      </c>
      <c r="AU99" s="29">
        <v>16.760000000000002</v>
      </c>
      <c r="AV99" s="29">
        <v>16.32</v>
      </c>
      <c r="AW99" s="29">
        <v>16.32</v>
      </c>
      <c r="AX99" s="29">
        <v>16.32</v>
      </c>
      <c r="AY99" s="29">
        <v>16.32</v>
      </c>
      <c r="AZ99" s="29">
        <v>16.32</v>
      </c>
      <c r="BA99" s="29">
        <v>16.32</v>
      </c>
      <c r="BB99" s="29">
        <v>16.32</v>
      </c>
      <c r="BC99" s="29"/>
      <c r="BD99" s="7"/>
    </row>
    <row r="100" spans="1:68" ht="21.75" hidden="1" customHeight="1" x14ac:dyDescent="0.2">
      <c r="B100" s="68" t="s">
        <v>174</v>
      </c>
      <c r="C100" s="68"/>
      <c r="D100" s="68"/>
      <c r="E100" s="68"/>
      <c r="F100" s="68"/>
      <c r="G100" s="68"/>
      <c r="H100" s="68"/>
      <c r="I100" s="68"/>
      <c r="BD100" s="7"/>
    </row>
    <row r="101" spans="1:68" ht="18.75" hidden="1" customHeight="1" x14ac:dyDescent="0.2">
      <c r="B101" s="68" t="s">
        <v>210</v>
      </c>
      <c r="C101" s="68"/>
      <c r="D101">
        <v>2863</v>
      </c>
      <c r="E101">
        <v>2379</v>
      </c>
      <c r="F101" t="s">
        <v>12</v>
      </c>
      <c r="G101" t="s">
        <v>12</v>
      </c>
      <c r="H101" t="s">
        <v>12</v>
      </c>
      <c r="I101" t="s">
        <v>12</v>
      </c>
      <c r="J101" t="s">
        <v>12</v>
      </c>
      <c r="K101" t="s">
        <v>12</v>
      </c>
      <c r="L101" t="s">
        <v>12</v>
      </c>
      <c r="BD101" s="7"/>
    </row>
    <row r="102" spans="1:68" ht="18.75" hidden="1" customHeight="1" x14ac:dyDescent="0.2">
      <c r="C102" t="s">
        <v>196</v>
      </c>
      <c r="D102">
        <v>53</v>
      </c>
      <c r="E102">
        <v>46</v>
      </c>
      <c r="F102" t="s">
        <v>12</v>
      </c>
      <c r="G102" t="s">
        <v>12</v>
      </c>
      <c r="H102" t="s">
        <v>12</v>
      </c>
      <c r="I102" t="s">
        <v>12</v>
      </c>
      <c r="J102" t="s">
        <v>12</v>
      </c>
      <c r="K102" t="s">
        <v>12</v>
      </c>
      <c r="L102" t="s">
        <v>12</v>
      </c>
      <c r="BD102" s="7"/>
    </row>
    <row r="103" spans="1:68" ht="18.75" hidden="1" customHeight="1" x14ac:dyDescent="0.2">
      <c r="C103" t="s">
        <v>197</v>
      </c>
      <c r="D103">
        <v>267</v>
      </c>
      <c r="E103">
        <v>199</v>
      </c>
      <c r="F103" t="s">
        <v>12</v>
      </c>
      <c r="G103" t="s">
        <v>12</v>
      </c>
      <c r="H103" t="s">
        <v>12</v>
      </c>
      <c r="I103" t="s">
        <v>12</v>
      </c>
      <c r="J103" t="s">
        <v>12</v>
      </c>
      <c r="K103" t="s">
        <v>12</v>
      </c>
      <c r="L103" t="s">
        <v>12</v>
      </c>
      <c r="BD103" s="7"/>
    </row>
    <row r="104" spans="1:68" ht="18.75" hidden="1" customHeight="1" x14ac:dyDescent="0.2">
      <c r="C104" t="s">
        <v>198</v>
      </c>
      <c r="D104">
        <v>524</v>
      </c>
      <c r="E104">
        <v>412</v>
      </c>
      <c r="F104" t="s">
        <v>12</v>
      </c>
      <c r="G104" t="s">
        <v>12</v>
      </c>
      <c r="H104" t="s">
        <v>12</v>
      </c>
      <c r="I104" t="s">
        <v>12</v>
      </c>
      <c r="J104" t="s">
        <v>12</v>
      </c>
      <c r="K104" t="s">
        <v>12</v>
      </c>
      <c r="L104" t="s">
        <v>12</v>
      </c>
      <c r="BD104" s="7"/>
    </row>
    <row r="105" spans="1:68" ht="18.75" hidden="1" customHeight="1" x14ac:dyDescent="0.2">
      <c r="C105" t="s">
        <v>199</v>
      </c>
      <c r="D105">
        <v>54</v>
      </c>
      <c r="E105">
        <v>49</v>
      </c>
      <c r="F105" t="s">
        <v>12</v>
      </c>
      <c r="G105" t="s">
        <v>12</v>
      </c>
      <c r="H105" t="s">
        <v>12</v>
      </c>
      <c r="I105" t="s">
        <v>12</v>
      </c>
      <c r="J105" t="s">
        <v>12</v>
      </c>
      <c r="K105" t="s">
        <v>12</v>
      </c>
      <c r="L105" t="s">
        <v>12</v>
      </c>
      <c r="BD105" s="7"/>
      <c r="BP105" t="s">
        <v>218</v>
      </c>
    </row>
    <row r="106" spans="1:68" ht="18.75" hidden="1" customHeight="1" x14ac:dyDescent="0.2">
      <c r="B106" s="68" t="s">
        <v>209</v>
      </c>
      <c r="C106" s="68"/>
      <c r="D106">
        <v>1117</v>
      </c>
      <c r="E106">
        <v>1234</v>
      </c>
      <c r="F106" t="s">
        <v>12</v>
      </c>
      <c r="G106" t="s">
        <v>12</v>
      </c>
      <c r="H106" t="s">
        <v>12</v>
      </c>
      <c r="I106" t="s">
        <v>12</v>
      </c>
      <c r="J106" t="s">
        <v>12</v>
      </c>
      <c r="K106" t="s">
        <v>12</v>
      </c>
      <c r="L106" t="s">
        <v>12</v>
      </c>
      <c r="BD106" s="7"/>
    </row>
    <row r="107" spans="1:68" ht="18.75" hidden="1" customHeight="1" x14ac:dyDescent="0.2">
      <c r="C107" t="s">
        <v>170</v>
      </c>
      <c r="D107">
        <v>15</v>
      </c>
      <c r="E107">
        <v>17</v>
      </c>
      <c r="F107" t="s">
        <v>12</v>
      </c>
      <c r="G107" t="s">
        <v>12</v>
      </c>
      <c r="H107" t="s">
        <v>12</v>
      </c>
      <c r="I107" t="s">
        <v>12</v>
      </c>
      <c r="J107" t="s">
        <v>12</v>
      </c>
      <c r="K107" t="s">
        <v>12</v>
      </c>
      <c r="L107" t="s">
        <v>12</v>
      </c>
      <c r="BD107" s="7"/>
    </row>
    <row r="108" spans="1:68" ht="18.75" hidden="1" customHeight="1" x14ac:dyDescent="0.2">
      <c r="C108" t="s">
        <v>171</v>
      </c>
      <c r="D108">
        <v>135</v>
      </c>
      <c r="E108">
        <v>132</v>
      </c>
      <c r="F108" t="s">
        <v>12</v>
      </c>
      <c r="G108" t="s">
        <v>12</v>
      </c>
      <c r="H108" t="s">
        <v>12</v>
      </c>
      <c r="I108" t="s">
        <v>12</v>
      </c>
      <c r="J108" t="s">
        <v>12</v>
      </c>
      <c r="K108" t="s">
        <v>12</v>
      </c>
      <c r="L108" t="s">
        <v>12</v>
      </c>
      <c r="BD108" s="7"/>
    </row>
    <row r="109" spans="1:68" ht="18.75" hidden="1" customHeight="1" x14ac:dyDescent="0.2">
      <c r="C109" t="s">
        <v>172</v>
      </c>
      <c r="D109">
        <v>191</v>
      </c>
      <c r="E109">
        <v>194</v>
      </c>
      <c r="F109" t="s">
        <v>12</v>
      </c>
      <c r="G109" t="s">
        <v>12</v>
      </c>
      <c r="H109" t="s">
        <v>12</v>
      </c>
      <c r="I109" t="s">
        <v>12</v>
      </c>
      <c r="J109" t="s">
        <v>12</v>
      </c>
      <c r="K109" t="s">
        <v>12</v>
      </c>
      <c r="L109" t="s">
        <v>12</v>
      </c>
      <c r="BD109" s="7"/>
    </row>
    <row r="110" spans="1:68" ht="18.75" hidden="1" customHeight="1" x14ac:dyDescent="0.2">
      <c r="C110" t="s">
        <v>173</v>
      </c>
      <c r="D110">
        <v>25</v>
      </c>
      <c r="E110">
        <v>30</v>
      </c>
      <c r="F110" t="s">
        <v>12</v>
      </c>
      <c r="G110" t="s">
        <v>12</v>
      </c>
      <c r="H110" t="s">
        <v>12</v>
      </c>
      <c r="I110" t="s">
        <v>12</v>
      </c>
      <c r="J110" t="s">
        <v>12</v>
      </c>
      <c r="K110" t="s">
        <v>12</v>
      </c>
      <c r="L110" t="s">
        <v>12</v>
      </c>
      <c r="BD110" s="7"/>
    </row>
    <row r="111" spans="1:68" ht="33.75" hidden="1" customHeight="1" x14ac:dyDescent="0.2">
      <c r="BD111" s="7"/>
    </row>
    <row r="112" spans="1:68" ht="15.75" hidden="1" customHeight="1" x14ac:dyDescent="0.2">
      <c r="BD112" s="7"/>
    </row>
    <row r="113" spans="2:56" ht="15.75" hidden="1" customHeight="1" x14ac:dyDescent="0.2">
      <c r="BD113" s="7"/>
    </row>
    <row r="114" spans="2:56" ht="15.75" hidden="1" customHeight="1" x14ac:dyDescent="0.2">
      <c r="BD114" s="7"/>
    </row>
    <row r="115" spans="2:56" ht="15.75" hidden="1" customHeight="1" x14ac:dyDescent="0.2">
      <c r="BD115" s="7"/>
    </row>
    <row r="116" spans="2:56" ht="21.75" hidden="1" customHeight="1" x14ac:dyDescent="0.2">
      <c r="BD116" s="7"/>
    </row>
    <row r="117" spans="2:56" ht="21.75" hidden="1" customHeight="1" x14ac:dyDescent="0.2">
      <c r="BD117" s="7"/>
    </row>
    <row r="118" spans="2:56" ht="21.75" hidden="1" customHeight="1" x14ac:dyDescent="0.2">
      <c r="BD118" s="7"/>
    </row>
    <row r="119" spans="2:56" ht="21.75" hidden="1" customHeight="1" x14ac:dyDescent="0.2">
      <c r="BD119" s="7"/>
    </row>
    <row r="120" spans="2:56" ht="9" hidden="1" customHeight="1" x14ac:dyDescent="0.2">
      <c r="BD120" s="7"/>
    </row>
    <row r="121" spans="2:56" ht="21" hidden="1" customHeight="1" x14ac:dyDescent="0.2">
      <c r="B121" s="68" t="s">
        <v>147</v>
      </c>
      <c r="C121" s="68"/>
      <c r="D121" s="68"/>
      <c r="E121" s="68"/>
      <c r="F121" s="68"/>
      <c r="G121" s="68"/>
      <c r="H121" s="68"/>
      <c r="I121" s="68"/>
      <c r="BD121" s="7"/>
    </row>
    <row r="122" spans="2:56" ht="21.75" hidden="1" customHeight="1" x14ac:dyDescent="0.2">
      <c r="B122" t="s">
        <v>148</v>
      </c>
      <c r="D122" t="s">
        <v>12</v>
      </c>
      <c r="E122" t="s">
        <v>12</v>
      </c>
      <c r="F122" t="s">
        <v>12</v>
      </c>
      <c r="G122" t="s">
        <v>12</v>
      </c>
      <c r="H122" t="s">
        <v>12</v>
      </c>
      <c r="I122" t="s">
        <v>12</v>
      </c>
      <c r="J122" t="s">
        <v>12</v>
      </c>
      <c r="K122" t="s">
        <v>12</v>
      </c>
      <c r="L122" t="s">
        <v>12</v>
      </c>
      <c r="BD122" s="7"/>
    </row>
    <row r="123" spans="2:56" ht="21.75" hidden="1" customHeight="1" x14ac:dyDescent="0.2">
      <c r="B123" t="s">
        <v>149</v>
      </c>
      <c r="D123" t="s">
        <v>12</v>
      </c>
      <c r="E123" t="s">
        <v>12</v>
      </c>
      <c r="F123" t="s">
        <v>12</v>
      </c>
      <c r="G123" t="s">
        <v>12</v>
      </c>
      <c r="H123" t="s">
        <v>12</v>
      </c>
      <c r="I123" t="s">
        <v>12</v>
      </c>
      <c r="J123" t="s">
        <v>12</v>
      </c>
      <c r="K123" t="s">
        <v>12</v>
      </c>
      <c r="L123" t="s">
        <v>12</v>
      </c>
      <c r="BD123" s="7"/>
    </row>
    <row r="124" spans="2:56" ht="21.75" hidden="1" customHeight="1" x14ac:dyDescent="0.2">
      <c r="B124" t="s">
        <v>150</v>
      </c>
      <c r="D124" t="s">
        <v>12</v>
      </c>
      <c r="E124" t="s">
        <v>12</v>
      </c>
      <c r="F124" t="s">
        <v>12</v>
      </c>
      <c r="G124" t="s">
        <v>12</v>
      </c>
      <c r="H124" t="s">
        <v>12</v>
      </c>
      <c r="I124" t="s">
        <v>12</v>
      </c>
      <c r="J124" t="s">
        <v>12</v>
      </c>
      <c r="K124" t="s">
        <v>12</v>
      </c>
      <c r="L124" t="s">
        <v>12</v>
      </c>
      <c r="BD124" s="7"/>
    </row>
    <row r="125" spans="2:56" ht="21.75" hidden="1" customHeight="1" x14ac:dyDescent="0.2">
      <c r="B125" t="s">
        <v>151</v>
      </c>
      <c r="D125" t="s">
        <v>12</v>
      </c>
      <c r="E125" t="s">
        <v>12</v>
      </c>
      <c r="F125" t="s">
        <v>12</v>
      </c>
      <c r="G125" t="s">
        <v>12</v>
      </c>
      <c r="H125" t="s">
        <v>12</v>
      </c>
      <c r="I125" t="s">
        <v>12</v>
      </c>
      <c r="J125" t="s">
        <v>12</v>
      </c>
      <c r="K125" t="s">
        <v>12</v>
      </c>
      <c r="L125" t="s">
        <v>12</v>
      </c>
      <c r="BD125" s="7"/>
    </row>
    <row r="126" spans="2:56" ht="21.75" hidden="1" customHeight="1" x14ac:dyDescent="0.2">
      <c r="B126" t="s">
        <v>152</v>
      </c>
      <c r="D126" t="s">
        <v>12</v>
      </c>
      <c r="E126" t="s">
        <v>12</v>
      </c>
      <c r="F126" t="s">
        <v>12</v>
      </c>
      <c r="G126" t="s">
        <v>12</v>
      </c>
      <c r="H126" t="s">
        <v>12</v>
      </c>
      <c r="I126" t="s">
        <v>12</v>
      </c>
      <c r="J126" t="s">
        <v>12</v>
      </c>
      <c r="K126" t="s">
        <v>12</v>
      </c>
      <c r="L126" t="s">
        <v>12</v>
      </c>
      <c r="BD126" s="7"/>
    </row>
    <row r="127" spans="2:56" ht="21.75" hidden="1" customHeight="1" x14ac:dyDescent="0.2">
      <c r="B127" t="s">
        <v>153</v>
      </c>
      <c r="D127" t="s">
        <v>12</v>
      </c>
      <c r="E127" t="s">
        <v>12</v>
      </c>
      <c r="F127" t="s">
        <v>12</v>
      </c>
      <c r="G127" t="s">
        <v>12</v>
      </c>
      <c r="H127" t="s">
        <v>12</v>
      </c>
      <c r="I127" t="s">
        <v>12</v>
      </c>
      <c r="J127" t="s">
        <v>12</v>
      </c>
      <c r="K127" t="s">
        <v>12</v>
      </c>
      <c r="L127" t="s">
        <v>12</v>
      </c>
      <c r="BD127" s="7"/>
    </row>
    <row r="128" spans="2:56" ht="24" hidden="1" customHeight="1" x14ac:dyDescent="0.2">
      <c r="BD128" s="7"/>
    </row>
    <row r="129" spans="1:56" ht="21.75" hidden="1" customHeight="1" x14ac:dyDescent="0.2">
      <c r="BD129" s="7"/>
    </row>
    <row r="130" spans="1:56" ht="21.75" hidden="1" customHeight="1" x14ac:dyDescent="0.2">
      <c r="BD130" s="7"/>
    </row>
    <row r="131" spans="1:56" ht="21.75" hidden="1" customHeight="1" x14ac:dyDescent="0.2">
      <c r="BD131" s="7"/>
    </row>
    <row r="132" spans="1:56" ht="21.75" hidden="1" customHeight="1" x14ac:dyDescent="0.2">
      <c r="BD132" s="7"/>
    </row>
    <row r="133" spans="1:56" ht="21.75" hidden="1" customHeight="1" x14ac:dyDescent="0.2">
      <c r="BD133" s="7"/>
    </row>
    <row r="134" spans="1:56" ht="21.75" hidden="1" customHeight="1" x14ac:dyDescent="0.2">
      <c r="BD134" s="7"/>
    </row>
    <row r="135" spans="1:56" ht="21.75" hidden="1" customHeight="1" x14ac:dyDescent="0.2">
      <c r="BD135" s="7"/>
    </row>
    <row r="136" spans="1:56" ht="28.5" hidden="1" customHeight="1" x14ac:dyDescent="0.2">
      <c r="BD136" s="7"/>
    </row>
    <row r="137" spans="1:56" ht="21" hidden="1" customHeight="1" x14ac:dyDescent="0.2">
      <c r="A137" s="68" t="s">
        <v>380</v>
      </c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BD137" s="7"/>
    </row>
    <row r="138" spans="1:56" ht="17.25" hidden="1" customHeight="1" x14ac:dyDescent="0.2">
      <c r="D138" t="s">
        <v>0</v>
      </c>
      <c r="E138" t="s">
        <v>1</v>
      </c>
      <c r="F138" t="s">
        <v>2</v>
      </c>
      <c r="G138" t="s">
        <v>3</v>
      </c>
      <c r="H138" t="s">
        <v>4</v>
      </c>
      <c r="I138" t="s">
        <v>5</v>
      </c>
      <c r="J138" t="s">
        <v>34</v>
      </c>
      <c r="K138" t="s">
        <v>7</v>
      </c>
      <c r="L138" t="s">
        <v>8</v>
      </c>
      <c r="M138" t="s">
        <v>9</v>
      </c>
      <c r="N138" t="s">
        <v>10</v>
      </c>
      <c r="O138" t="s">
        <v>11</v>
      </c>
      <c r="P138" t="s">
        <v>0</v>
      </c>
      <c r="Q138" t="s">
        <v>1</v>
      </c>
      <c r="R138" t="s">
        <v>2</v>
      </c>
      <c r="S138" t="s">
        <v>3</v>
      </c>
      <c r="T138" t="s">
        <v>4</v>
      </c>
      <c r="U138" t="s">
        <v>5</v>
      </c>
      <c r="V138" t="s">
        <v>6</v>
      </c>
      <c r="W138" t="s">
        <v>7</v>
      </c>
      <c r="X138" t="s">
        <v>8</v>
      </c>
      <c r="Y138" t="s">
        <v>9</v>
      </c>
      <c r="Z138" t="s">
        <v>10</v>
      </c>
      <c r="AA138" t="s">
        <v>11</v>
      </c>
      <c r="BD138" s="7"/>
    </row>
    <row r="139" spans="1:56" ht="21.75" hidden="1" customHeight="1" x14ac:dyDescent="0.2">
      <c r="B139" t="s">
        <v>381</v>
      </c>
      <c r="D139">
        <v>20318</v>
      </c>
      <c r="E139">
        <v>20263</v>
      </c>
      <c r="F139">
        <v>20149</v>
      </c>
      <c r="G139">
        <v>20113</v>
      </c>
      <c r="H139">
        <v>19955</v>
      </c>
      <c r="I139">
        <v>19970</v>
      </c>
      <c r="J139">
        <v>19752</v>
      </c>
      <c r="K139">
        <v>19662</v>
      </c>
      <c r="L139">
        <v>19538</v>
      </c>
      <c r="M139">
        <v>18915</v>
      </c>
      <c r="N139">
        <v>18850</v>
      </c>
      <c r="O139">
        <v>18754</v>
      </c>
      <c r="P139">
        <v>16562</v>
      </c>
      <c r="Q139">
        <v>16487</v>
      </c>
      <c r="R139">
        <v>16036</v>
      </c>
      <c r="S139">
        <v>16048</v>
      </c>
      <c r="T139">
        <v>15971</v>
      </c>
      <c r="U139">
        <v>15947.999999999991</v>
      </c>
      <c r="V139">
        <v>15875.999999999991</v>
      </c>
      <c r="W139">
        <v>15380.999999999991</v>
      </c>
      <c r="X139">
        <v>14982.999999999989</v>
      </c>
      <c r="Y139" t="s">
        <v>12</v>
      </c>
      <c r="Z139" t="s">
        <v>12</v>
      </c>
      <c r="AA139" t="s">
        <v>12</v>
      </c>
      <c r="BD139" s="7"/>
    </row>
    <row r="140" spans="1:56" ht="21.75" hidden="1" customHeight="1" x14ac:dyDescent="0.2">
      <c r="B140" t="s">
        <v>382</v>
      </c>
      <c r="D140">
        <f t="shared" ref="D140" si="0">SUM(D141:D142)</f>
        <v>897088</v>
      </c>
      <c r="E140">
        <v>894810</v>
      </c>
      <c r="F140">
        <v>892964</v>
      </c>
      <c r="G140">
        <v>889604</v>
      </c>
      <c r="H140">
        <v>871421</v>
      </c>
      <c r="I140">
        <v>861507</v>
      </c>
      <c r="J140">
        <v>862864</v>
      </c>
      <c r="K140">
        <v>860814</v>
      </c>
      <c r="L140">
        <v>840425</v>
      </c>
      <c r="M140">
        <v>842534</v>
      </c>
      <c r="N140">
        <v>847804</v>
      </c>
      <c r="O140">
        <v>857934</v>
      </c>
      <c r="P140">
        <v>829584</v>
      </c>
      <c r="Q140">
        <v>824937</v>
      </c>
      <c r="R140">
        <v>814742</v>
      </c>
      <c r="S140">
        <v>803161</v>
      </c>
      <c r="T140">
        <v>784939</v>
      </c>
      <c r="U140">
        <v>766632</v>
      </c>
      <c r="V140">
        <v>759759</v>
      </c>
      <c r="W140">
        <v>746566</v>
      </c>
      <c r="X140">
        <v>735249</v>
      </c>
      <c r="Y140" t="s">
        <v>12</v>
      </c>
      <c r="Z140" t="s">
        <v>12</v>
      </c>
      <c r="AA140" t="s">
        <v>12</v>
      </c>
      <c r="BD140" s="7"/>
    </row>
    <row r="141" spans="1:56" ht="21.75" hidden="1" customHeight="1" x14ac:dyDescent="0.2">
      <c r="C141" t="s">
        <v>164</v>
      </c>
      <c r="D141">
        <v>115188</v>
      </c>
      <c r="E141">
        <v>118426</v>
      </c>
      <c r="F141">
        <v>122193</v>
      </c>
      <c r="G141">
        <v>127001</v>
      </c>
      <c r="H141">
        <v>130208</v>
      </c>
      <c r="I141">
        <v>133137</v>
      </c>
      <c r="J141">
        <v>136799</v>
      </c>
      <c r="K141">
        <v>138878</v>
      </c>
      <c r="L141">
        <v>141782</v>
      </c>
      <c r="M141">
        <v>143204</v>
      </c>
      <c r="N141">
        <v>145434</v>
      </c>
      <c r="O141">
        <v>147462</v>
      </c>
      <c r="P141">
        <v>157216</v>
      </c>
      <c r="Q141">
        <v>159508</v>
      </c>
      <c r="R141">
        <v>160547</v>
      </c>
      <c r="S141">
        <v>160163</v>
      </c>
      <c r="T141">
        <v>159100</v>
      </c>
      <c r="U141">
        <v>158447</v>
      </c>
      <c r="V141">
        <v>159569</v>
      </c>
      <c r="W141">
        <v>160792</v>
      </c>
      <c r="X141">
        <v>161914</v>
      </c>
      <c r="Y141" t="s">
        <v>12</v>
      </c>
      <c r="Z141" t="s">
        <v>12</v>
      </c>
      <c r="AA141" t="s">
        <v>12</v>
      </c>
      <c r="BD141" s="7"/>
    </row>
    <row r="142" spans="1:56" ht="21.75" hidden="1" customHeight="1" x14ac:dyDescent="0.2">
      <c r="C142" t="s">
        <v>165</v>
      </c>
      <c r="D142">
        <v>781900</v>
      </c>
      <c r="E142">
        <v>776384</v>
      </c>
      <c r="F142">
        <v>770771</v>
      </c>
      <c r="G142">
        <v>762603</v>
      </c>
      <c r="H142">
        <v>741213</v>
      </c>
      <c r="I142">
        <v>728334</v>
      </c>
      <c r="J142">
        <v>726065</v>
      </c>
      <c r="K142">
        <v>721936</v>
      </c>
      <c r="L142">
        <v>698643</v>
      </c>
      <c r="M142">
        <v>699330</v>
      </c>
      <c r="N142">
        <v>702370</v>
      </c>
      <c r="O142">
        <v>710472</v>
      </c>
      <c r="P142">
        <v>672368</v>
      </c>
      <c r="Q142">
        <v>665429</v>
      </c>
      <c r="R142">
        <v>654195</v>
      </c>
      <c r="S142">
        <v>642998</v>
      </c>
      <c r="T142">
        <v>625839</v>
      </c>
      <c r="U142">
        <v>608185</v>
      </c>
      <c r="V142">
        <v>600190</v>
      </c>
      <c r="W142">
        <v>585774</v>
      </c>
      <c r="X142">
        <v>573335</v>
      </c>
      <c r="Y142" t="s">
        <v>12</v>
      </c>
      <c r="Z142" t="s">
        <v>12</v>
      </c>
      <c r="AA142" t="s">
        <v>12</v>
      </c>
      <c r="BD142" s="7"/>
    </row>
    <row r="143" spans="1:56" ht="21.75" hidden="1" customHeight="1" x14ac:dyDescent="0.2">
      <c r="B143" t="s">
        <v>383</v>
      </c>
      <c r="BD143" s="7"/>
    </row>
    <row r="144" spans="1:56" ht="21.75" hidden="1" customHeight="1" x14ac:dyDescent="0.2">
      <c r="C144" t="s">
        <v>166</v>
      </c>
      <c r="D144">
        <v>37126</v>
      </c>
      <c r="E144">
        <v>38902</v>
      </c>
      <c r="F144">
        <v>40596</v>
      </c>
      <c r="G144">
        <v>42048</v>
      </c>
      <c r="H144">
        <v>42654</v>
      </c>
      <c r="I144">
        <v>42837</v>
      </c>
      <c r="J144">
        <v>45885</v>
      </c>
      <c r="K144">
        <v>44312</v>
      </c>
      <c r="L144">
        <v>45770</v>
      </c>
      <c r="M144">
        <v>44047</v>
      </c>
      <c r="N144">
        <v>45460</v>
      </c>
      <c r="O144">
        <v>83399</v>
      </c>
      <c r="P144">
        <v>53712</v>
      </c>
      <c r="Q144">
        <v>55051</v>
      </c>
      <c r="R144">
        <v>54971</v>
      </c>
      <c r="S144">
        <v>55726</v>
      </c>
      <c r="T144">
        <v>55794</v>
      </c>
      <c r="U144">
        <v>56768</v>
      </c>
      <c r="V144">
        <v>56809</v>
      </c>
      <c r="W144">
        <v>58191</v>
      </c>
      <c r="X144">
        <v>60464</v>
      </c>
      <c r="Y144" t="s">
        <v>12</v>
      </c>
      <c r="Z144" t="s">
        <v>12</v>
      </c>
      <c r="AA144" t="s">
        <v>12</v>
      </c>
      <c r="BD144" s="7"/>
    </row>
    <row r="145" spans="1:67" ht="21.75" hidden="1" customHeight="1" x14ac:dyDescent="0.2">
      <c r="C145" t="s">
        <v>167</v>
      </c>
      <c r="D145">
        <v>277492</v>
      </c>
      <c r="E145">
        <v>269292</v>
      </c>
      <c r="F145">
        <v>280213</v>
      </c>
      <c r="G145">
        <v>272243</v>
      </c>
      <c r="H145">
        <v>273646</v>
      </c>
      <c r="I145">
        <v>274741</v>
      </c>
      <c r="J145">
        <v>273574</v>
      </c>
      <c r="K145">
        <v>274296</v>
      </c>
      <c r="L145">
        <v>266957</v>
      </c>
      <c r="M145">
        <v>275142</v>
      </c>
      <c r="N145">
        <v>274015</v>
      </c>
      <c r="O145">
        <v>280876</v>
      </c>
      <c r="P145">
        <v>270106</v>
      </c>
      <c r="Q145">
        <v>279101</v>
      </c>
      <c r="R145">
        <v>266152</v>
      </c>
      <c r="S145">
        <v>259522</v>
      </c>
      <c r="T145">
        <v>260537</v>
      </c>
      <c r="U145">
        <v>257415</v>
      </c>
      <c r="V145">
        <v>260014</v>
      </c>
      <c r="W145">
        <v>253198</v>
      </c>
      <c r="X145">
        <v>252679</v>
      </c>
      <c r="Y145" t="s">
        <v>12</v>
      </c>
      <c r="Z145" t="s">
        <v>12</v>
      </c>
      <c r="AA145" t="s">
        <v>12</v>
      </c>
      <c r="BD145" s="7"/>
    </row>
    <row r="146" spans="1:67" ht="21.75" hidden="1" customHeight="1" x14ac:dyDescent="0.2">
      <c r="C146" t="s">
        <v>168</v>
      </c>
      <c r="D146">
        <f t="shared" ref="D146" si="1">SUM(D144:D145)</f>
        <v>314618</v>
      </c>
      <c r="E146">
        <f t="shared" ref="E146:K146" si="2">SUM(E144:E145)</f>
        <v>308194</v>
      </c>
      <c r="F146">
        <f t="shared" si="2"/>
        <v>320809</v>
      </c>
      <c r="G146">
        <f t="shared" si="2"/>
        <v>314291</v>
      </c>
      <c r="H146">
        <f t="shared" si="2"/>
        <v>316300</v>
      </c>
      <c r="I146">
        <f t="shared" si="2"/>
        <v>317578</v>
      </c>
      <c r="J146">
        <f t="shared" si="2"/>
        <v>319459</v>
      </c>
      <c r="K146">
        <f t="shared" si="2"/>
        <v>318608</v>
      </c>
      <c r="L146">
        <f>SUM(L144:L145)</f>
        <v>312727</v>
      </c>
      <c r="M146">
        <f>SUM(M144:M145)</f>
        <v>319189</v>
      </c>
      <c r="N146">
        <f>SUM(N144:N145)</f>
        <v>319475</v>
      </c>
      <c r="O146">
        <f>SUM(O144:O145)</f>
        <v>364275</v>
      </c>
      <c r="P146">
        <f t="shared" ref="P146:X146" si="3">SUM(P144:P145)</f>
        <v>323818</v>
      </c>
      <c r="Q146">
        <f t="shared" si="3"/>
        <v>334152</v>
      </c>
      <c r="R146">
        <f t="shared" si="3"/>
        <v>321123</v>
      </c>
      <c r="S146">
        <f t="shared" si="3"/>
        <v>315248</v>
      </c>
      <c r="T146">
        <f t="shared" si="3"/>
        <v>316331</v>
      </c>
      <c r="U146">
        <f t="shared" si="3"/>
        <v>314183</v>
      </c>
      <c r="V146">
        <f t="shared" si="3"/>
        <v>316823</v>
      </c>
      <c r="W146">
        <f t="shared" si="3"/>
        <v>311389</v>
      </c>
      <c r="X146">
        <f t="shared" si="3"/>
        <v>313143</v>
      </c>
      <c r="Y146" t="s">
        <v>12</v>
      </c>
      <c r="Z146" t="s">
        <v>12</v>
      </c>
      <c r="AA146" t="s">
        <v>12</v>
      </c>
      <c r="BD146" s="7"/>
    </row>
    <row r="147" spans="1:67" ht="21" customHeight="1" x14ac:dyDescent="0.2">
      <c r="A147" s="69" t="s">
        <v>601</v>
      </c>
      <c r="B147" s="69"/>
      <c r="C147" s="69"/>
      <c r="D147" s="69"/>
      <c r="E147" s="69"/>
      <c r="F147" s="69"/>
      <c r="G147" s="69"/>
      <c r="H147" s="69"/>
      <c r="I147" s="69"/>
      <c r="J147" s="69"/>
      <c r="K147" s="69"/>
      <c r="L147" s="69"/>
      <c r="M147" s="69"/>
      <c r="N147" s="69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7"/>
    </row>
    <row r="148" spans="1:67" ht="17.25" customHeight="1" x14ac:dyDescent="0.25">
      <c r="A148" s="7"/>
      <c r="B148" s="21"/>
      <c r="C148" s="21"/>
      <c r="D148" s="21" t="s">
        <v>0</v>
      </c>
      <c r="E148" s="21" t="s">
        <v>1</v>
      </c>
      <c r="F148" s="21" t="s">
        <v>2</v>
      </c>
      <c r="G148" s="21" t="s">
        <v>3</v>
      </c>
      <c r="H148" s="21" t="s">
        <v>4</v>
      </c>
      <c r="I148" s="21" t="s">
        <v>5</v>
      </c>
      <c r="J148" s="21" t="s">
        <v>34</v>
      </c>
      <c r="K148" s="21" t="s">
        <v>7</v>
      </c>
      <c r="L148" s="21" t="s">
        <v>8</v>
      </c>
      <c r="M148" s="21" t="s">
        <v>9</v>
      </c>
      <c r="N148" s="21" t="s">
        <v>10</v>
      </c>
      <c r="O148" s="21" t="s">
        <v>11</v>
      </c>
      <c r="P148" s="21" t="s">
        <v>0</v>
      </c>
      <c r="Q148" s="21" t="s">
        <v>1</v>
      </c>
      <c r="R148" s="21" t="s">
        <v>2</v>
      </c>
      <c r="S148" s="21" t="s">
        <v>3</v>
      </c>
      <c r="T148" s="21" t="s">
        <v>4</v>
      </c>
      <c r="U148" s="21" t="s">
        <v>5</v>
      </c>
      <c r="V148" s="21" t="s">
        <v>6</v>
      </c>
      <c r="W148" s="21" t="s">
        <v>7</v>
      </c>
      <c r="X148" s="21" t="s">
        <v>8</v>
      </c>
      <c r="Y148" s="21" t="s">
        <v>9</v>
      </c>
      <c r="Z148" s="21" t="s">
        <v>10</v>
      </c>
      <c r="AA148" s="21" t="s">
        <v>11</v>
      </c>
      <c r="AB148" s="21" t="s">
        <v>0</v>
      </c>
      <c r="AC148" s="21" t="s">
        <v>1</v>
      </c>
      <c r="AD148" s="21" t="s">
        <v>2</v>
      </c>
      <c r="AE148" s="21" t="s">
        <v>3</v>
      </c>
      <c r="AF148" s="21" t="s">
        <v>4</v>
      </c>
      <c r="AG148" s="21" t="s">
        <v>32</v>
      </c>
      <c r="AH148" s="21" t="s">
        <v>34</v>
      </c>
      <c r="AI148" s="21" t="s">
        <v>7</v>
      </c>
      <c r="AJ148" s="21" t="s">
        <v>8</v>
      </c>
      <c r="AK148" s="21" t="s">
        <v>9</v>
      </c>
      <c r="AL148" s="22">
        <v>44501</v>
      </c>
      <c r="AM148" s="23" t="s">
        <v>11</v>
      </c>
      <c r="AN148" s="22">
        <v>44562</v>
      </c>
      <c r="AO148" s="23" t="s">
        <v>1</v>
      </c>
      <c r="AP148" s="23" t="s">
        <v>2</v>
      </c>
      <c r="AQ148" s="23" t="s">
        <v>3</v>
      </c>
      <c r="AR148" s="23" t="s">
        <v>4</v>
      </c>
      <c r="AS148" s="23" t="s">
        <v>5</v>
      </c>
      <c r="AT148" s="23" t="s">
        <v>6</v>
      </c>
      <c r="AU148" s="23" t="s">
        <v>7</v>
      </c>
      <c r="AV148" s="23" t="s">
        <v>8</v>
      </c>
      <c r="AW148" s="23" t="s">
        <v>9</v>
      </c>
      <c r="AX148" s="23" t="s">
        <v>10</v>
      </c>
      <c r="AY148" s="23" t="s">
        <v>11</v>
      </c>
      <c r="AZ148" s="23" t="s">
        <v>0</v>
      </c>
      <c r="BA148" s="23" t="s">
        <v>1</v>
      </c>
      <c r="BB148" s="23" t="s">
        <v>2</v>
      </c>
      <c r="BC148" s="23" t="s">
        <v>3</v>
      </c>
      <c r="BD148" s="7"/>
    </row>
    <row r="149" spans="1:67" ht="18.75" customHeight="1" x14ac:dyDescent="0.25">
      <c r="A149" s="7"/>
      <c r="B149" s="9" t="s">
        <v>773</v>
      </c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7"/>
    </row>
    <row r="150" spans="1:67" ht="18.75" customHeight="1" x14ac:dyDescent="0.25">
      <c r="A150" s="7"/>
      <c r="B150" s="12"/>
      <c r="C150" s="13" t="s">
        <v>604</v>
      </c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>
        <v>10256</v>
      </c>
      <c r="Q150" s="12">
        <v>8050</v>
      </c>
      <c r="R150" s="12">
        <v>7567</v>
      </c>
      <c r="S150" s="12">
        <v>4407</v>
      </c>
      <c r="T150" s="12">
        <v>0</v>
      </c>
      <c r="U150" s="12">
        <v>3168</v>
      </c>
      <c r="V150" s="12">
        <v>5951</v>
      </c>
      <c r="W150" s="12">
        <v>5370</v>
      </c>
      <c r="X150" s="12">
        <v>4762</v>
      </c>
      <c r="Y150" s="12">
        <v>4135</v>
      </c>
      <c r="Z150" s="12">
        <v>6211</v>
      </c>
      <c r="AA150" s="12">
        <v>9588</v>
      </c>
      <c r="AB150" s="12">
        <v>7773</v>
      </c>
      <c r="AC150" s="12">
        <v>5400</v>
      </c>
      <c r="AD150" s="12">
        <v>6122</v>
      </c>
      <c r="AE150" s="12">
        <v>5304</v>
      </c>
      <c r="AF150" s="12">
        <v>365</v>
      </c>
      <c r="AG150" s="12">
        <v>771</v>
      </c>
      <c r="AH150" s="12">
        <v>2838</v>
      </c>
      <c r="AI150" s="12">
        <v>2881</v>
      </c>
      <c r="AJ150" s="12">
        <v>3379</v>
      </c>
      <c r="AK150" s="12">
        <v>3871</v>
      </c>
      <c r="AL150" s="15">
        <v>2714</v>
      </c>
      <c r="AM150" s="15">
        <v>4387</v>
      </c>
      <c r="AN150" s="15">
        <v>3878</v>
      </c>
      <c r="AO150" s="15">
        <v>2384</v>
      </c>
      <c r="AP150" s="15">
        <v>2213</v>
      </c>
      <c r="AQ150" s="15">
        <v>3240</v>
      </c>
      <c r="AR150" s="15">
        <v>2759</v>
      </c>
      <c r="AS150" s="15">
        <v>3121</v>
      </c>
      <c r="AT150" s="15">
        <v>2244</v>
      </c>
      <c r="AU150" s="15">
        <v>1537</v>
      </c>
      <c r="AV150" s="15">
        <v>1964</v>
      </c>
      <c r="AW150" s="15">
        <v>2182</v>
      </c>
      <c r="AX150" s="15">
        <v>2650</v>
      </c>
      <c r="AY150" s="15">
        <v>2392</v>
      </c>
      <c r="AZ150" s="15">
        <v>2236</v>
      </c>
      <c r="BA150" s="15">
        <v>2402</v>
      </c>
      <c r="BB150" s="15" t="s">
        <v>787</v>
      </c>
      <c r="BC150" s="15" t="s">
        <v>787</v>
      </c>
      <c r="BD150" s="7"/>
      <c r="BL150">
        <v>3632</v>
      </c>
      <c r="BM150">
        <v>1083</v>
      </c>
      <c r="BN150">
        <v>3130</v>
      </c>
      <c r="BO150">
        <v>514</v>
      </c>
    </row>
    <row r="151" spans="1:67" ht="18.75" customHeight="1" x14ac:dyDescent="0.25">
      <c r="A151" s="7"/>
      <c r="B151" s="12"/>
      <c r="C151" s="13" t="s">
        <v>605</v>
      </c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>
        <v>12245</v>
      </c>
      <c r="Q151" s="12">
        <v>11380</v>
      </c>
      <c r="R151" s="12">
        <v>9957</v>
      </c>
      <c r="S151" s="12">
        <v>3924</v>
      </c>
      <c r="T151" s="12">
        <v>0</v>
      </c>
      <c r="U151" s="12">
        <v>5763</v>
      </c>
      <c r="V151" s="12">
        <v>8293</v>
      </c>
      <c r="W151" s="12">
        <v>5212</v>
      </c>
      <c r="X151" s="12">
        <v>8980</v>
      </c>
      <c r="Y151" s="12">
        <v>12669</v>
      </c>
      <c r="Z151" s="12">
        <v>12259</v>
      </c>
      <c r="AA151" s="12">
        <v>13235</v>
      </c>
      <c r="AB151" s="12">
        <v>11032</v>
      </c>
      <c r="AC151" s="12">
        <v>8362</v>
      </c>
      <c r="AD151" s="12">
        <v>8829</v>
      </c>
      <c r="AE151" s="12">
        <v>3218</v>
      </c>
      <c r="AF151" s="12">
        <v>729</v>
      </c>
      <c r="AG151" s="12">
        <v>365</v>
      </c>
      <c r="AH151" s="12">
        <v>6063</v>
      </c>
      <c r="AI151" s="12">
        <v>6891</v>
      </c>
      <c r="AJ151" s="12">
        <v>5759</v>
      </c>
      <c r="AK151" s="12">
        <v>7155</v>
      </c>
      <c r="AL151" s="15">
        <v>4572</v>
      </c>
      <c r="AM151" s="15">
        <v>6003</v>
      </c>
      <c r="AN151" s="15">
        <v>5535</v>
      </c>
      <c r="AO151" s="15">
        <v>4858</v>
      </c>
      <c r="AP151" s="15">
        <v>8146</v>
      </c>
      <c r="AQ151" s="15">
        <v>4488</v>
      </c>
      <c r="AR151" s="15">
        <v>5167</v>
      </c>
      <c r="AS151" s="15">
        <v>8276</v>
      </c>
      <c r="AT151" s="15">
        <v>7459</v>
      </c>
      <c r="AU151" s="15">
        <v>7919</v>
      </c>
      <c r="AV151" s="15">
        <v>9144</v>
      </c>
      <c r="AW151" s="15">
        <v>9740</v>
      </c>
      <c r="AX151" s="15">
        <v>8100</v>
      </c>
      <c r="AY151" s="15">
        <v>9830</v>
      </c>
      <c r="AZ151" s="15">
        <v>10886</v>
      </c>
      <c r="BA151" s="15">
        <v>9344</v>
      </c>
      <c r="BB151" s="15" t="s">
        <v>787</v>
      </c>
      <c r="BC151" s="15" t="s">
        <v>787</v>
      </c>
      <c r="BD151" s="7"/>
    </row>
    <row r="152" spans="1:67" ht="18.75" customHeight="1" x14ac:dyDescent="0.25">
      <c r="A152" s="7"/>
      <c r="B152" s="12"/>
      <c r="C152" s="13" t="s">
        <v>610</v>
      </c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>
        <v>11864</v>
      </c>
      <c r="Q152" s="12">
        <v>8583</v>
      </c>
      <c r="R152" s="12">
        <v>4619</v>
      </c>
      <c r="S152" s="12">
        <v>1089</v>
      </c>
      <c r="T152" s="12">
        <v>0</v>
      </c>
      <c r="U152" s="12">
        <v>1429</v>
      </c>
      <c r="V152" s="12">
        <v>2547</v>
      </c>
      <c r="W152" s="12">
        <v>3191</v>
      </c>
      <c r="X152" s="12">
        <v>3099</v>
      </c>
      <c r="Y152" s="12">
        <v>3422</v>
      </c>
      <c r="Z152" s="12">
        <v>3110</v>
      </c>
      <c r="AA152" s="12">
        <v>9095</v>
      </c>
      <c r="AB152" s="12">
        <v>2109</v>
      </c>
      <c r="AC152" s="12">
        <v>2469</v>
      </c>
      <c r="AD152" s="12">
        <v>1906</v>
      </c>
      <c r="AE152" s="12">
        <v>1339</v>
      </c>
      <c r="AF152" s="12">
        <v>250</v>
      </c>
      <c r="AG152" s="12">
        <v>708</v>
      </c>
      <c r="AH152" s="12">
        <v>3632</v>
      </c>
      <c r="AI152" s="12">
        <v>2446</v>
      </c>
      <c r="AJ152" s="12">
        <v>1779</v>
      </c>
      <c r="AK152" s="12">
        <v>2552</v>
      </c>
      <c r="AL152" s="15">
        <v>2603</v>
      </c>
      <c r="AM152" s="15">
        <v>2165</v>
      </c>
      <c r="AN152" s="15">
        <v>2676</v>
      </c>
      <c r="AO152" s="15">
        <v>2301</v>
      </c>
      <c r="AP152" s="15">
        <v>3234</v>
      </c>
      <c r="AQ152" s="15">
        <v>1376</v>
      </c>
      <c r="AR152" s="15">
        <v>2481</v>
      </c>
      <c r="AS152" s="15">
        <v>5046</v>
      </c>
      <c r="AT152" s="15">
        <v>8361</v>
      </c>
      <c r="AU152" s="15">
        <v>6791</v>
      </c>
      <c r="AV152" s="15">
        <v>6885</v>
      </c>
      <c r="AW152" s="15">
        <v>9807</v>
      </c>
      <c r="AX152" s="15">
        <v>10086</v>
      </c>
      <c r="AY152" s="15">
        <v>12459</v>
      </c>
      <c r="AZ152" s="15">
        <v>15442</v>
      </c>
      <c r="BA152" s="15">
        <v>12730</v>
      </c>
      <c r="BB152" s="15" t="s">
        <v>787</v>
      </c>
      <c r="BC152" s="15" t="s">
        <v>787</v>
      </c>
      <c r="BD152" s="7"/>
    </row>
    <row r="153" spans="1:67" ht="18.75" customHeight="1" x14ac:dyDescent="0.25">
      <c r="A153" s="7"/>
      <c r="B153" s="12"/>
      <c r="C153" s="13" t="s">
        <v>606</v>
      </c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>
        <v>3121</v>
      </c>
      <c r="Q153" s="12">
        <v>2503</v>
      </c>
      <c r="R153" s="12">
        <v>1656</v>
      </c>
      <c r="S153" s="12">
        <v>1132</v>
      </c>
      <c r="T153" s="12">
        <v>0</v>
      </c>
      <c r="U153" s="12">
        <v>2228</v>
      </c>
      <c r="V153" s="12">
        <v>2977</v>
      </c>
      <c r="W153" s="12">
        <v>2598</v>
      </c>
      <c r="X153" s="12">
        <v>2493</v>
      </c>
      <c r="Y153" s="12">
        <v>3275</v>
      </c>
      <c r="Z153" s="12">
        <v>2367</v>
      </c>
      <c r="AA153" s="12">
        <v>3374</v>
      </c>
      <c r="AB153" s="12">
        <v>2913</v>
      </c>
      <c r="AC153" s="12">
        <v>2075</v>
      </c>
      <c r="AD153" s="12">
        <v>2726</v>
      </c>
      <c r="AE153" s="12">
        <v>1522</v>
      </c>
      <c r="AF153" s="12">
        <v>140</v>
      </c>
      <c r="AG153" s="12">
        <v>191</v>
      </c>
      <c r="AH153" s="12">
        <v>1083</v>
      </c>
      <c r="AI153" s="12">
        <v>1298</v>
      </c>
      <c r="AJ153" s="12">
        <v>1805</v>
      </c>
      <c r="AK153" s="12">
        <v>758</v>
      </c>
      <c r="AL153" s="15">
        <v>891</v>
      </c>
      <c r="AM153" s="15">
        <v>1374</v>
      </c>
      <c r="AN153" s="15">
        <v>1649</v>
      </c>
      <c r="AO153" s="15">
        <v>1086</v>
      </c>
      <c r="AP153" s="15">
        <v>1758</v>
      </c>
      <c r="AQ153" s="15">
        <v>1212</v>
      </c>
      <c r="AR153" s="15">
        <v>1411</v>
      </c>
      <c r="AS153" s="15">
        <v>1918</v>
      </c>
      <c r="AT153" s="15">
        <v>1933</v>
      </c>
      <c r="AU153" s="15">
        <v>1621</v>
      </c>
      <c r="AV153" s="15">
        <v>2030</v>
      </c>
      <c r="AW153" s="15">
        <v>1663</v>
      </c>
      <c r="AX153" s="15">
        <v>2197</v>
      </c>
      <c r="AY153" s="15">
        <v>2361</v>
      </c>
      <c r="AZ153" s="15">
        <v>2367</v>
      </c>
      <c r="BA153" s="15">
        <v>1493</v>
      </c>
      <c r="BB153" s="15" t="s">
        <v>787</v>
      </c>
      <c r="BC153" s="15" t="s">
        <v>787</v>
      </c>
      <c r="BD153" s="7"/>
    </row>
    <row r="154" spans="1:67" ht="18.75" customHeight="1" x14ac:dyDescent="0.25">
      <c r="A154" s="7"/>
      <c r="B154" s="12"/>
      <c r="C154" s="13" t="s">
        <v>764</v>
      </c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>
        <v>5705</v>
      </c>
      <c r="Q154" s="12">
        <v>4620</v>
      </c>
      <c r="R154" s="12">
        <v>4263</v>
      </c>
      <c r="S154" s="12">
        <v>2483</v>
      </c>
      <c r="T154" s="12">
        <v>0</v>
      </c>
      <c r="U154" s="12">
        <v>2174</v>
      </c>
      <c r="V154" s="12">
        <v>3738</v>
      </c>
      <c r="W154" s="12">
        <v>3633</v>
      </c>
      <c r="X154" s="12">
        <v>3611</v>
      </c>
      <c r="Y154" s="12">
        <v>4220</v>
      </c>
      <c r="Z154" s="12">
        <v>4387</v>
      </c>
      <c r="AA154" s="12">
        <v>6378</v>
      </c>
      <c r="AB154" s="12">
        <v>4769</v>
      </c>
      <c r="AC154" s="12">
        <v>4047</v>
      </c>
      <c r="AD154" s="12">
        <v>3939</v>
      </c>
      <c r="AE154" s="12">
        <v>1547</v>
      </c>
      <c r="AF154" s="12">
        <v>89</v>
      </c>
      <c r="AG154" s="12">
        <v>272</v>
      </c>
      <c r="AH154" s="12">
        <v>3130</v>
      </c>
      <c r="AI154" s="12">
        <v>3159</v>
      </c>
      <c r="AJ154" s="12">
        <v>2655</v>
      </c>
      <c r="AK154" s="12">
        <v>1950</v>
      </c>
      <c r="AL154" s="15">
        <v>2005</v>
      </c>
      <c r="AM154" s="15">
        <v>3509</v>
      </c>
      <c r="AN154" s="15">
        <v>3355</v>
      </c>
      <c r="AO154" s="15">
        <v>1696</v>
      </c>
      <c r="AP154" s="15">
        <v>4449</v>
      </c>
      <c r="AQ154" s="15">
        <v>2839</v>
      </c>
      <c r="AR154" s="15">
        <v>3642</v>
      </c>
      <c r="AS154" s="15">
        <v>4581</v>
      </c>
      <c r="AT154" s="15">
        <v>5594</v>
      </c>
      <c r="AU154" s="15">
        <v>5412</v>
      </c>
      <c r="AV154" s="15">
        <v>3782</v>
      </c>
      <c r="AW154" s="15">
        <v>5004</v>
      </c>
      <c r="AX154" s="15">
        <v>5734</v>
      </c>
      <c r="AY154" s="15">
        <v>1070</v>
      </c>
      <c r="AZ154" s="15">
        <v>6973</v>
      </c>
      <c r="BA154" s="15">
        <v>5048</v>
      </c>
      <c r="BB154" s="15" t="s">
        <v>787</v>
      </c>
      <c r="BC154" s="15" t="s">
        <v>787</v>
      </c>
      <c r="BD154" s="7"/>
    </row>
    <row r="155" spans="1:67" ht="18.75" customHeight="1" x14ac:dyDescent="0.25">
      <c r="A155" s="7"/>
      <c r="B155" s="12"/>
      <c r="C155" s="13" t="s">
        <v>765</v>
      </c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>
        <v>4116</v>
      </c>
      <c r="Q155" s="12">
        <v>3776</v>
      </c>
      <c r="R155" s="12">
        <v>2506</v>
      </c>
      <c r="S155" s="12">
        <v>731</v>
      </c>
      <c r="T155" s="12">
        <v>0</v>
      </c>
      <c r="U155" s="12">
        <v>1075</v>
      </c>
      <c r="V155" s="12">
        <v>2503</v>
      </c>
      <c r="W155" s="12">
        <v>2466</v>
      </c>
      <c r="X155" s="12">
        <v>2154</v>
      </c>
      <c r="Y155" s="12">
        <v>3384</v>
      </c>
      <c r="Z155" s="12">
        <v>2495</v>
      </c>
      <c r="AA155" s="12">
        <v>3789</v>
      </c>
      <c r="AB155" s="12">
        <v>2694</v>
      </c>
      <c r="AC155" s="12">
        <v>1762</v>
      </c>
      <c r="AD155" s="12">
        <v>2472</v>
      </c>
      <c r="AE155" s="12">
        <v>1569</v>
      </c>
      <c r="AF155" s="12">
        <v>165</v>
      </c>
      <c r="AG155" s="12">
        <v>10</v>
      </c>
      <c r="AH155" s="12">
        <v>514</v>
      </c>
      <c r="AI155" s="12">
        <v>7791</v>
      </c>
      <c r="AJ155" s="12">
        <v>4286</v>
      </c>
      <c r="AK155" s="12">
        <v>6795</v>
      </c>
      <c r="AL155" s="15">
        <v>6292</v>
      </c>
      <c r="AM155" s="15">
        <v>8846</v>
      </c>
      <c r="AN155" s="15">
        <v>2303</v>
      </c>
      <c r="AO155" s="15">
        <v>1794</v>
      </c>
      <c r="AP155" s="15">
        <v>4397</v>
      </c>
      <c r="AQ155" s="15">
        <v>2247</v>
      </c>
      <c r="AR155" s="15">
        <v>3232</v>
      </c>
      <c r="AS155" s="15">
        <v>3881</v>
      </c>
      <c r="AT155" s="15">
        <v>4650</v>
      </c>
      <c r="AU155" s="15">
        <v>2351</v>
      </c>
      <c r="AV155" s="15">
        <v>3321</v>
      </c>
      <c r="AW155" s="15">
        <v>3150</v>
      </c>
      <c r="AX155" s="15">
        <v>3483</v>
      </c>
      <c r="AY155" s="15">
        <v>4682</v>
      </c>
      <c r="AZ155" s="15">
        <v>1828</v>
      </c>
      <c r="BA155" s="15">
        <v>1272</v>
      </c>
      <c r="BB155" s="15" t="s">
        <v>787</v>
      </c>
      <c r="BC155" s="15" t="s">
        <v>787</v>
      </c>
      <c r="BD155" s="7"/>
    </row>
    <row r="156" spans="1:67" ht="18.75" customHeight="1" x14ac:dyDescent="0.25">
      <c r="A156" s="7"/>
      <c r="B156" s="12"/>
      <c r="C156" s="13" t="s">
        <v>766</v>
      </c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5" t="s">
        <v>787</v>
      </c>
      <c r="AM156" s="15" t="s">
        <v>787</v>
      </c>
      <c r="AN156" s="15">
        <v>7833</v>
      </c>
      <c r="AO156" s="15">
        <v>5720</v>
      </c>
      <c r="AP156" s="15">
        <v>7881</v>
      </c>
      <c r="AQ156" s="15">
        <v>5091</v>
      </c>
      <c r="AR156" s="15">
        <v>8849</v>
      </c>
      <c r="AS156" s="15">
        <v>8087</v>
      </c>
      <c r="AT156" s="15">
        <v>10509</v>
      </c>
      <c r="AU156" s="15">
        <v>9634</v>
      </c>
      <c r="AV156" s="15">
        <v>7768</v>
      </c>
      <c r="AW156" s="15">
        <v>8557</v>
      </c>
      <c r="AX156" s="15">
        <v>8664</v>
      </c>
      <c r="AY156" s="15">
        <v>10194</v>
      </c>
      <c r="AZ156" s="15">
        <v>9872</v>
      </c>
      <c r="BA156" s="15">
        <v>8786</v>
      </c>
      <c r="BB156" s="15" t="s">
        <v>787</v>
      </c>
      <c r="BC156" s="15" t="s">
        <v>787</v>
      </c>
      <c r="BD156" s="7"/>
    </row>
    <row r="157" spans="1:67" ht="18.75" customHeight="1" x14ac:dyDescent="0.2">
      <c r="A157" s="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7"/>
    </row>
    <row r="158" spans="1:67" ht="18.75" customHeight="1" x14ac:dyDescent="0.25">
      <c r="A158" s="7"/>
      <c r="B158" s="9" t="s">
        <v>761</v>
      </c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7"/>
    </row>
    <row r="159" spans="1:67" ht="18.75" customHeight="1" x14ac:dyDescent="0.25">
      <c r="A159" s="7"/>
      <c r="B159" s="12"/>
      <c r="C159" s="13" t="s">
        <v>611</v>
      </c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>
        <v>70296</v>
      </c>
      <c r="Q159" s="12">
        <v>57560</v>
      </c>
      <c r="R159" s="12">
        <v>31978</v>
      </c>
      <c r="S159" s="12">
        <v>9757</v>
      </c>
      <c r="T159" s="12">
        <v>0</v>
      </c>
      <c r="U159" s="12">
        <v>8402</v>
      </c>
      <c r="V159" s="12">
        <v>15975</v>
      </c>
      <c r="W159" s="12">
        <v>18487</v>
      </c>
      <c r="X159" s="12">
        <v>18729</v>
      </c>
      <c r="Y159" s="12">
        <v>23293</v>
      </c>
      <c r="Z159" s="12">
        <v>21076</v>
      </c>
      <c r="AA159" s="12">
        <v>22192</v>
      </c>
      <c r="AB159" s="12">
        <v>23257</v>
      </c>
      <c r="AC159" s="12">
        <v>22519</v>
      </c>
      <c r="AD159" s="12">
        <v>24599</v>
      </c>
      <c r="AE159" s="12">
        <v>20335</v>
      </c>
      <c r="AF159" s="12">
        <v>12305</v>
      </c>
      <c r="AG159" s="12">
        <v>8266</v>
      </c>
      <c r="AH159" s="12">
        <v>14631</v>
      </c>
      <c r="AI159" s="12">
        <v>16901</v>
      </c>
      <c r="AJ159" s="12">
        <v>17086</v>
      </c>
      <c r="AK159" s="12">
        <v>16510</v>
      </c>
      <c r="AL159" s="15">
        <v>15247</v>
      </c>
      <c r="AM159" s="15">
        <v>17089</v>
      </c>
      <c r="AN159" s="15">
        <v>14130</v>
      </c>
      <c r="AO159" s="15">
        <v>12294</v>
      </c>
      <c r="AP159" s="15">
        <v>16407</v>
      </c>
      <c r="AQ159" s="15">
        <v>12999</v>
      </c>
      <c r="AR159" s="15">
        <v>15621</v>
      </c>
      <c r="AS159" s="15">
        <v>13987</v>
      </c>
      <c r="AT159" s="15">
        <v>12940</v>
      </c>
      <c r="AU159" s="15">
        <v>12491</v>
      </c>
      <c r="AV159" s="15">
        <v>11853</v>
      </c>
      <c r="AW159" s="15">
        <v>11799</v>
      </c>
      <c r="AX159" s="15">
        <v>11996</v>
      </c>
      <c r="AY159" s="15">
        <v>12818</v>
      </c>
      <c r="AZ159" s="15">
        <v>12476</v>
      </c>
      <c r="BA159" s="15">
        <v>11218</v>
      </c>
      <c r="BB159" s="15" t="s">
        <v>787</v>
      </c>
      <c r="BC159" s="15" t="s">
        <v>787</v>
      </c>
      <c r="BD159" s="7"/>
    </row>
    <row r="160" spans="1:67" ht="18.75" customHeight="1" x14ac:dyDescent="0.25">
      <c r="A160" s="7"/>
      <c r="B160" s="12"/>
      <c r="C160" s="13" t="s">
        <v>612</v>
      </c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>
        <v>68808</v>
      </c>
      <c r="Q160" s="12">
        <v>57314</v>
      </c>
      <c r="R160" s="12">
        <v>33310</v>
      </c>
      <c r="S160" s="12">
        <v>10440</v>
      </c>
      <c r="T160" s="12">
        <v>0</v>
      </c>
      <c r="U160" s="12">
        <v>8874</v>
      </c>
      <c r="V160" s="12">
        <v>16578</v>
      </c>
      <c r="W160" s="12">
        <v>19083</v>
      </c>
      <c r="X160" s="12">
        <v>19581</v>
      </c>
      <c r="Y160" s="12">
        <v>24068</v>
      </c>
      <c r="Z160" s="12">
        <v>21839</v>
      </c>
      <c r="AA160" s="12">
        <v>23023</v>
      </c>
      <c r="AB160" s="12">
        <v>24620</v>
      </c>
      <c r="AC160" s="12">
        <v>23367</v>
      </c>
      <c r="AD160" s="12">
        <v>25326</v>
      </c>
      <c r="AE160" s="12">
        <v>21620</v>
      </c>
      <c r="AF160" s="12">
        <v>12563</v>
      </c>
      <c r="AG160" s="12">
        <v>7913</v>
      </c>
      <c r="AH160" s="12">
        <v>15842</v>
      </c>
      <c r="AI160" s="12">
        <v>19134</v>
      </c>
      <c r="AJ160" s="12">
        <v>18354</v>
      </c>
      <c r="AK160" s="12">
        <v>17718</v>
      </c>
      <c r="AL160" s="15">
        <v>16646</v>
      </c>
      <c r="AM160" s="15">
        <v>17578</v>
      </c>
      <c r="AN160" s="15">
        <v>15025</v>
      </c>
      <c r="AO160" s="15">
        <v>13393</v>
      </c>
      <c r="AP160" s="15">
        <v>17102</v>
      </c>
      <c r="AQ160" s="15">
        <v>13400</v>
      </c>
      <c r="AR160" s="15">
        <v>16771</v>
      </c>
      <c r="AS160" s="15">
        <v>15204</v>
      </c>
      <c r="AT160" s="15">
        <v>14401</v>
      </c>
      <c r="AU160" s="15">
        <v>13511</v>
      </c>
      <c r="AV160" s="15">
        <v>13305</v>
      </c>
      <c r="AW160" s="15">
        <v>12973</v>
      </c>
      <c r="AX160" s="15">
        <v>13382</v>
      </c>
      <c r="AY160" s="15">
        <v>14287</v>
      </c>
      <c r="AZ160" s="15">
        <v>14286</v>
      </c>
      <c r="BA160" s="15">
        <v>12127</v>
      </c>
      <c r="BB160" s="15" t="s">
        <v>787</v>
      </c>
      <c r="BC160" s="15" t="s">
        <v>787</v>
      </c>
      <c r="BD160" s="7"/>
    </row>
    <row r="161" spans="1:63" ht="18.75" customHeight="1" x14ac:dyDescent="0.25">
      <c r="A161" s="7"/>
      <c r="B161" s="12"/>
      <c r="C161" s="13" t="s">
        <v>613</v>
      </c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>
        <v>239345</v>
      </c>
      <c r="Q161" s="12">
        <v>231339</v>
      </c>
      <c r="R161" s="12">
        <v>156507</v>
      </c>
      <c r="S161" s="12">
        <v>56416</v>
      </c>
      <c r="T161" s="12">
        <v>10279</v>
      </c>
      <c r="U161" s="12">
        <v>57273</v>
      </c>
      <c r="V161" s="12">
        <v>114681</v>
      </c>
      <c r="W161" s="12">
        <v>102758</v>
      </c>
      <c r="X161" s="12">
        <v>115800</v>
      </c>
      <c r="Y161" s="12">
        <v>143635</v>
      </c>
      <c r="Z161" s="12">
        <v>152248</v>
      </c>
      <c r="AA161" s="12">
        <v>168755</v>
      </c>
      <c r="AB161" s="12">
        <v>175936</v>
      </c>
      <c r="AC161" s="12">
        <v>128105</v>
      </c>
      <c r="AD161" s="12">
        <v>147111</v>
      </c>
      <c r="AE161" s="12">
        <v>165522</v>
      </c>
      <c r="AF161" s="12">
        <v>87583</v>
      </c>
      <c r="AG161" s="12">
        <v>82722</v>
      </c>
      <c r="AH161" s="12">
        <v>160544</v>
      </c>
      <c r="AI161" s="12">
        <v>188110</v>
      </c>
      <c r="AJ161" s="12">
        <v>189672</v>
      </c>
      <c r="AK161" s="12">
        <v>183004</v>
      </c>
      <c r="AL161" s="15">
        <v>179984</v>
      </c>
      <c r="AM161" s="15">
        <v>182333</v>
      </c>
      <c r="AN161" s="15">
        <v>149608</v>
      </c>
      <c r="AO161" s="15">
        <v>154728</v>
      </c>
      <c r="AP161" s="15">
        <v>195808</v>
      </c>
      <c r="AQ161" s="15">
        <v>160885</v>
      </c>
      <c r="AR161" s="15">
        <v>170668</v>
      </c>
      <c r="AS161" s="15">
        <v>171264</v>
      </c>
      <c r="AT161" s="15">
        <v>155262</v>
      </c>
      <c r="AU161" s="15">
        <v>171041</v>
      </c>
      <c r="AV161" s="15">
        <v>173489</v>
      </c>
      <c r="AW161" s="15">
        <v>176715</v>
      </c>
      <c r="AX161" s="15">
        <v>178651</v>
      </c>
      <c r="AY161" s="15">
        <v>183235</v>
      </c>
      <c r="AZ161" s="15">
        <v>190858</v>
      </c>
      <c r="BA161" s="15">
        <v>178020</v>
      </c>
      <c r="BB161" s="15" t="s">
        <v>787</v>
      </c>
      <c r="BC161" s="15" t="s">
        <v>787</v>
      </c>
      <c r="BD161" s="7"/>
    </row>
    <row r="162" spans="1:63" ht="18.75" customHeight="1" x14ac:dyDescent="0.25">
      <c r="A162" s="7"/>
      <c r="B162" s="12"/>
      <c r="C162" s="13" t="s">
        <v>614</v>
      </c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>
        <v>238461</v>
      </c>
      <c r="Q162" s="12">
        <v>233323</v>
      </c>
      <c r="R162" s="12">
        <v>159496</v>
      </c>
      <c r="S162" s="12">
        <v>56491</v>
      </c>
      <c r="T162" s="12">
        <v>10943</v>
      </c>
      <c r="U162" s="12">
        <v>58066</v>
      </c>
      <c r="V162" s="12">
        <v>116250</v>
      </c>
      <c r="W162" s="12">
        <v>105187</v>
      </c>
      <c r="X162" s="12">
        <v>117393</v>
      </c>
      <c r="Y162" s="12">
        <v>142867</v>
      </c>
      <c r="Z162" s="12">
        <v>152812</v>
      </c>
      <c r="AA162" s="12">
        <v>166386</v>
      </c>
      <c r="AB162" s="12">
        <v>177846</v>
      </c>
      <c r="AC162" s="12">
        <v>129707</v>
      </c>
      <c r="AD162" s="12">
        <v>147232</v>
      </c>
      <c r="AE162" s="12">
        <v>165839</v>
      </c>
      <c r="AF162" s="12">
        <v>87483</v>
      </c>
      <c r="AG162" s="12">
        <v>81817</v>
      </c>
      <c r="AH162" s="12">
        <v>160670</v>
      </c>
      <c r="AI162" s="12">
        <v>189858</v>
      </c>
      <c r="AJ162" s="12">
        <v>189599</v>
      </c>
      <c r="AK162" s="12">
        <v>184163</v>
      </c>
      <c r="AL162" s="15">
        <v>181403</v>
      </c>
      <c r="AM162" s="15">
        <v>185357</v>
      </c>
      <c r="AN162" s="15">
        <v>151709</v>
      </c>
      <c r="AO162" s="15">
        <v>156571</v>
      </c>
      <c r="AP162" s="15">
        <v>198032</v>
      </c>
      <c r="AQ162" s="15">
        <v>160443</v>
      </c>
      <c r="AR162" s="15">
        <v>169072</v>
      </c>
      <c r="AS162" s="15">
        <v>171667</v>
      </c>
      <c r="AT162" s="15">
        <v>156769</v>
      </c>
      <c r="AU162" s="15">
        <v>168903</v>
      </c>
      <c r="AV162" s="15">
        <v>176112</v>
      </c>
      <c r="AW162" s="15">
        <v>179205</v>
      </c>
      <c r="AX162" s="15">
        <v>179136</v>
      </c>
      <c r="AY162" s="15">
        <v>183236</v>
      </c>
      <c r="AZ162" s="15">
        <v>190604</v>
      </c>
      <c r="BA162" s="15">
        <v>178539</v>
      </c>
      <c r="BB162" s="15" t="s">
        <v>787</v>
      </c>
      <c r="BC162" s="15" t="s">
        <v>787</v>
      </c>
      <c r="BD162" s="7"/>
    </row>
    <row r="163" spans="1:63" ht="18.75" customHeight="1" x14ac:dyDescent="0.25">
      <c r="A163" s="7"/>
      <c r="B163" s="12"/>
      <c r="C163" s="13" t="s">
        <v>615</v>
      </c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>
        <v>29248</v>
      </c>
      <c r="Q163" s="12">
        <v>29790</v>
      </c>
      <c r="R163" s="12">
        <v>26477</v>
      </c>
      <c r="S163" s="12">
        <v>9100</v>
      </c>
      <c r="T163" s="12">
        <v>0</v>
      </c>
      <c r="U163" s="12">
        <v>6364</v>
      </c>
      <c r="V163" s="12">
        <v>16854</v>
      </c>
      <c r="W163" s="12">
        <v>16707</v>
      </c>
      <c r="X163" s="12">
        <v>18449</v>
      </c>
      <c r="Y163" s="12">
        <v>21094</v>
      </c>
      <c r="Z163" s="12">
        <v>21338</v>
      </c>
      <c r="AA163" s="12">
        <v>23535</v>
      </c>
      <c r="AB163" s="12">
        <v>23843</v>
      </c>
      <c r="AC163" s="12">
        <v>19753</v>
      </c>
      <c r="AD163" s="12">
        <v>23137</v>
      </c>
      <c r="AE163" s="12">
        <v>22402</v>
      </c>
      <c r="AF163" s="12">
        <v>14096</v>
      </c>
      <c r="AG163" s="12">
        <v>12766</v>
      </c>
      <c r="AH163" s="12">
        <v>22192</v>
      </c>
      <c r="AI163" s="12">
        <v>24994</v>
      </c>
      <c r="AJ163" s="12">
        <v>24078</v>
      </c>
      <c r="AK163" s="12">
        <v>24874</v>
      </c>
      <c r="AL163" s="15">
        <v>25378</v>
      </c>
      <c r="AM163" s="15">
        <v>28233</v>
      </c>
      <c r="AN163" s="15">
        <v>26166</v>
      </c>
      <c r="AO163" s="15">
        <v>25677</v>
      </c>
      <c r="AP163" s="15">
        <v>28790</v>
      </c>
      <c r="AQ163" s="15">
        <v>24227</v>
      </c>
      <c r="AR163" s="15">
        <v>25831</v>
      </c>
      <c r="AS163" s="15">
        <v>29948</v>
      </c>
      <c r="AT163" s="15">
        <v>26346</v>
      </c>
      <c r="AU163" s="15">
        <v>29850</v>
      </c>
      <c r="AV163" s="15">
        <v>29223</v>
      </c>
      <c r="AW163" s="15">
        <v>29155</v>
      </c>
      <c r="AX163" s="15">
        <v>28401</v>
      </c>
      <c r="AY163" s="15">
        <v>30324</v>
      </c>
      <c r="AZ163" s="15">
        <v>28643</v>
      </c>
      <c r="BA163" s="15">
        <v>27959</v>
      </c>
      <c r="BB163" s="15" t="s">
        <v>787</v>
      </c>
      <c r="BC163" s="15" t="s">
        <v>787</v>
      </c>
      <c r="BD163" s="7"/>
    </row>
    <row r="164" spans="1:63" ht="18.75" customHeight="1" x14ac:dyDescent="0.25">
      <c r="A164" s="7"/>
      <c r="B164" s="12"/>
      <c r="C164" s="13" t="s">
        <v>616</v>
      </c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>
        <v>29247</v>
      </c>
      <c r="Q164" s="12">
        <v>29238</v>
      </c>
      <c r="R164" s="12">
        <v>26302</v>
      </c>
      <c r="S164" s="12">
        <v>8965</v>
      </c>
      <c r="T164" s="12">
        <v>0</v>
      </c>
      <c r="U164" s="12">
        <v>5982</v>
      </c>
      <c r="V164" s="12">
        <v>16746</v>
      </c>
      <c r="W164" s="12">
        <v>16932</v>
      </c>
      <c r="X164" s="12">
        <v>17884</v>
      </c>
      <c r="Y164" s="12">
        <v>20926</v>
      </c>
      <c r="Z164" s="12">
        <v>20953</v>
      </c>
      <c r="AA164" s="12">
        <v>23243</v>
      </c>
      <c r="AB164" s="12">
        <v>23359</v>
      </c>
      <c r="AC164" s="12">
        <v>18886</v>
      </c>
      <c r="AD164" s="12">
        <v>22629</v>
      </c>
      <c r="AE164" s="12">
        <v>21154</v>
      </c>
      <c r="AF164" s="12">
        <v>13464</v>
      </c>
      <c r="AG164" s="12">
        <v>12093</v>
      </c>
      <c r="AH164" s="12">
        <v>21436</v>
      </c>
      <c r="AI164" s="12">
        <v>23891</v>
      </c>
      <c r="AJ164" s="12">
        <v>23337</v>
      </c>
      <c r="AK164" s="12">
        <v>24428</v>
      </c>
      <c r="AL164" s="15">
        <v>24939</v>
      </c>
      <c r="AM164" s="15">
        <v>27269</v>
      </c>
      <c r="AN164" s="15">
        <v>25016</v>
      </c>
      <c r="AO164" s="15">
        <v>24752</v>
      </c>
      <c r="AP164" s="15">
        <v>28725</v>
      </c>
      <c r="AQ164" s="15">
        <v>23143</v>
      </c>
      <c r="AR164" s="15">
        <v>25187</v>
      </c>
      <c r="AS164" s="15">
        <v>28958</v>
      </c>
      <c r="AT164" s="15">
        <v>25477</v>
      </c>
      <c r="AU164" s="15">
        <v>28184</v>
      </c>
      <c r="AV164" s="15">
        <v>28750</v>
      </c>
      <c r="AW164" s="15">
        <v>29076</v>
      </c>
      <c r="AX164" s="15">
        <v>29054</v>
      </c>
      <c r="AY164" s="15">
        <v>29602</v>
      </c>
      <c r="AZ164" s="15">
        <v>28143</v>
      </c>
      <c r="BA164" s="15">
        <v>26442</v>
      </c>
      <c r="BB164" s="15" t="s">
        <v>787</v>
      </c>
      <c r="BC164" s="15" t="s">
        <v>787</v>
      </c>
      <c r="BD164" s="7"/>
    </row>
    <row r="165" spans="1:63" ht="18.75" customHeight="1" x14ac:dyDescent="0.25">
      <c r="A165" s="7"/>
      <c r="B165" s="9" t="s">
        <v>762</v>
      </c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7"/>
    </row>
    <row r="166" spans="1:63" ht="18.75" customHeight="1" x14ac:dyDescent="0.25">
      <c r="A166" s="7"/>
      <c r="B166" s="12"/>
      <c r="C166" s="13" t="s">
        <v>763</v>
      </c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>
        <v>35623</v>
      </c>
      <c r="AC166" s="12">
        <v>32064</v>
      </c>
      <c r="AD166" s="12">
        <v>35437</v>
      </c>
      <c r="AE166" s="12">
        <v>33323</v>
      </c>
      <c r="AF166" s="12">
        <v>27618</v>
      </c>
      <c r="AG166" s="12">
        <v>28210</v>
      </c>
      <c r="AH166" s="12">
        <v>30706</v>
      </c>
      <c r="AI166" s="12">
        <v>35133</v>
      </c>
      <c r="AJ166" s="12">
        <v>29836</v>
      </c>
      <c r="AK166" s="12">
        <v>33947</v>
      </c>
      <c r="AL166" s="15">
        <v>29663</v>
      </c>
      <c r="AM166" s="15">
        <v>28382</v>
      </c>
      <c r="AN166" s="15">
        <v>22669</v>
      </c>
      <c r="AO166" s="15">
        <v>22938</v>
      </c>
      <c r="AP166" s="15">
        <v>26190</v>
      </c>
      <c r="AQ166" s="15">
        <v>26474</v>
      </c>
      <c r="AR166" s="15">
        <v>28326</v>
      </c>
      <c r="AS166" s="15">
        <v>29619</v>
      </c>
      <c r="AT166" s="15">
        <v>32767</v>
      </c>
      <c r="AU166" s="15">
        <v>46442</v>
      </c>
      <c r="AV166" s="15">
        <v>42023</v>
      </c>
      <c r="AW166" s="15">
        <v>43584</v>
      </c>
      <c r="AX166" s="15">
        <v>38784</v>
      </c>
      <c r="AY166" s="15">
        <v>46860</v>
      </c>
      <c r="AZ166" s="15">
        <v>46798</v>
      </c>
      <c r="BA166" s="15">
        <v>38932</v>
      </c>
      <c r="BB166" s="15">
        <v>46157</v>
      </c>
      <c r="BC166" s="15">
        <v>32991</v>
      </c>
      <c r="BD166" s="7"/>
    </row>
    <row r="167" spans="1:63" ht="18.75" customHeight="1" x14ac:dyDescent="0.25">
      <c r="A167" s="7"/>
      <c r="B167" s="12"/>
      <c r="C167" s="13" t="s">
        <v>774</v>
      </c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>
        <v>0</v>
      </c>
      <c r="AC167" s="12">
        <v>0</v>
      </c>
      <c r="AD167" s="12">
        <v>0</v>
      </c>
      <c r="AE167" s="12">
        <v>0</v>
      </c>
      <c r="AF167" s="12">
        <v>0</v>
      </c>
      <c r="AG167" s="12">
        <v>0</v>
      </c>
      <c r="AH167" s="12">
        <v>81394</v>
      </c>
      <c r="AI167" s="12">
        <v>114687</v>
      </c>
      <c r="AJ167" s="12">
        <v>150995</v>
      </c>
      <c r="AK167" s="12">
        <v>185489</v>
      </c>
      <c r="AL167" s="15">
        <v>183098</v>
      </c>
      <c r="AM167" s="15">
        <v>215385</v>
      </c>
      <c r="AN167" s="15">
        <v>189416</v>
      </c>
      <c r="AO167" s="15">
        <v>186237</v>
      </c>
      <c r="AP167" s="15">
        <v>246420</v>
      </c>
      <c r="AQ167" s="15">
        <v>177791</v>
      </c>
      <c r="AR167" s="15">
        <v>228727</v>
      </c>
      <c r="AS167" s="15">
        <v>255223</v>
      </c>
      <c r="AT167" s="15">
        <v>262198</v>
      </c>
      <c r="AU167" s="15">
        <v>292534</v>
      </c>
      <c r="AV167" s="15">
        <v>264768</v>
      </c>
      <c r="AW167" s="15">
        <v>266364</v>
      </c>
      <c r="AX167" s="15">
        <v>260155</v>
      </c>
      <c r="AY167" s="15">
        <v>295562</v>
      </c>
      <c r="AZ167" s="15">
        <v>261223</v>
      </c>
      <c r="BA167" s="15">
        <v>253947</v>
      </c>
      <c r="BB167" s="15">
        <v>278056</v>
      </c>
      <c r="BC167" s="15">
        <v>244060</v>
      </c>
      <c r="BD167" s="7"/>
    </row>
    <row r="168" spans="1:63" ht="18.75" customHeight="1" x14ac:dyDescent="0.25">
      <c r="A168" s="7"/>
      <c r="B168" s="12"/>
      <c r="C168" s="13" t="s">
        <v>759</v>
      </c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>
        <v>1678</v>
      </c>
      <c r="AC168" s="12">
        <v>1457</v>
      </c>
      <c r="AD168" s="12">
        <v>1724</v>
      </c>
      <c r="AE168" s="12">
        <v>1090</v>
      </c>
      <c r="AF168" s="12">
        <v>355</v>
      </c>
      <c r="AG168" s="12">
        <v>158</v>
      </c>
      <c r="AH168" s="12">
        <v>534</v>
      </c>
      <c r="AI168" s="12">
        <v>598</v>
      </c>
      <c r="AJ168" s="12">
        <v>326</v>
      </c>
      <c r="AK168" s="12">
        <v>38654</v>
      </c>
      <c r="AL168" s="15">
        <v>62390</v>
      </c>
      <c r="AM168" s="15">
        <v>90917</v>
      </c>
      <c r="AN168" s="15">
        <v>97798</v>
      </c>
      <c r="AO168" s="15">
        <v>108735</v>
      </c>
      <c r="AP168" s="15">
        <v>122516</v>
      </c>
      <c r="AQ168" s="15">
        <v>84927</v>
      </c>
      <c r="AR168" s="15">
        <v>113465</v>
      </c>
      <c r="AS168" s="15">
        <v>113766</v>
      </c>
      <c r="AT168" s="15">
        <v>92247</v>
      </c>
      <c r="AU168" s="15">
        <v>99729</v>
      </c>
      <c r="AV168" s="15">
        <v>88424</v>
      </c>
      <c r="AW168" s="15">
        <v>73183</v>
      </c>
      <c r="AX168" s="15">
        <v>91292</v>
      </c>
      <c r="AY168" s="15">
        <v>92969</v>
      </c>
      <c r="AZ168" s="15">
        <v>95078</v>
      </c>
      <c r="BA168" s="15">
        <v>93880</v>
      </c>
      <c r="BB168" s="15">
        <v>91281</v>
      </c>
      <c r="BC168" s="15">
        <v>75263</v>
      </c>
      <c r="BD168" s="7"/>
    </row>
    <row r="169" spans="1:63" ht="18.75" customHeight="1" x14ac:dyDescent="0.25">
      <c r="A169" s="7"/>
      <c r="B169" s="12"/>
      <c r="C169" s="13" t="s">
        <v>44</v>
      </c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0</v>
      </c>
      <c r="AI169" s="12">
        <v>0</v>
      </c>
      <c r="AJ169" s="12">
        <v>0</v>
      </c>
      <c r="AK169" s="12">
        <v>0</v>
      </c>
      <c r="AL169" s="15" t="s">
        <v>787</v>
      </c>
      <c r="AM169" s="15" t="s">
        <v>787</v>
      </c>
      <c r="AN169" s="15" t="s">
        <v>787</v>
      </c>
      <c r="AO169" s="15" t="s">
        <v>787</v>
      </c>
      <c r="AP169" s="15" t="s">
        <v>787</v>
      </c>
      <c r="AQ169" s="15" t="s">
        <v>787</v>
      </c>
      <c r="AR169" s="15" t="s">
        <v>787</v>
      </c>
      <c r="AS169" s="15" t="s">
        <v>787</v>
      </c>
      <c r="AT169" s="15" t="s">
        <v>787</v>
      </c>
      <c r="AU169" s="15" t="s">
        <v>787</v>
      </c>
      <c r="AV169" s="15" t="s">
        <v>787</v>
      </c>
      <c r="AW169" s="15">
        <v>85469</v>
      </c>
      <c r="AX169" s="15">
        <v>109162</v>
      </c>
      <c r="AY169" s="15">
        <v>93492</v>
      </c>
      <c r="AZ169" s="15">
        <v>80242</v>
      </c>
      <c r="BA169" s="15">
        <v>72233</v>
      </c>
      <c r="BB169" s="15">
        <v>33189</v>
      </c>
      <c r="BC169" s="15">
        <v>52872</v>
      </c>
      <c r="BD169" s="7"/>
    </row>
    <row r="170" spans="1:63" ht="18.75" customHeight="1" x14ac:dyDescent="0.25">
      <c r="A170" s="7"/>
      <c r="B170" s="12"/>
      <c r="C170" s="13" t="s">
        <v>789</v>
      </c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>
        <v>22779</v>
      </c>
      <c r="BB170" s="15">
        <v>11761</v>
      </c>
      <c r="BC170" s="15">
        <v>21362</v>
      </c>
      <c r="BD170" s="7"/>
    </row>
    <row r="171" spans="1:63" ht="18.75" customHeight="1" x14ac:dyDescent="0.25">
      <c r="A171" s="7"/>
      <c r="B171" s="12"/>
      <c r="C171" s="13" t="s">
        <v>760</v>
      </c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>
        <v>0</v>
      </c>
      <c r="AC171" s="12">
        <v>0</v>
      </c>
      <c r="AD171" s="12">
        <v>0</v>
      </c>
      <c r="AE171" s="12">
        <v>0</v>
      </c>
      <c r="AF171" s="12">
        <v>0</v>
      </c>
      <c r="AG171" s="12">
        <v>0</v>
      </c>
      <c r="AH171" s="12">
        <v>3292</v>
      </c>
      <c r="AI171" s="12">
        <v>0</v>
      </c>
      <c r="AJ171" s="12">
        <v>13862</v>
      </c>
      <c r="AK171" s="12">
        <v>12983</v>
      </c>
      <c r="AL171" s="15">
        <v>18338</v>
      </c>
      <c r="AM171" s="15">
        <v>21012</v>
      </c>
      <c r="AN171" s="15">
        <v>44039</v>
      </c>
      <c r="AO171" s="15">
        <v>78298</v>
      </c>
      <c r="AP171" s="15">
        <v>94050</v>
      </c>
      <c r="AQ171" s="15">
        <v>70600</v>
      </c>
      <c r="AR171" s="15">
        <v>90419</v>
      </c>
      <c r="AS171" s="15">
        <v>104723</v>
      </c>
      <c r="AT171" s="15">
        <v>45621</v>
      </c>
      <c r="AU171" s="15">
        <v>120805</v>
      </c>
      <c r="AV171" s="15">
        <v>374722</v>
      </c>
      <c r="AW171" s="15">
        <v>140932</v>
      </c>
      <c r="AX171" s="15">
        <v>167758</v>
      </c>
      <c r="AY171" s="15">
        <v>130761</v>
      </c>
      <c r="AZ171" s="15">
        <v>185500</v>
      </c>
      <c r="BA171" s="15">
        <v>176525</v>
      </c>
      <c r="BB171" s="15">
        <v>291621</v>
      </c>
      <c r="BC171" s="15">
        <v>132052</v>
      </c>
      <c r="BD171" s="7"/>
    </row>
    <row r="172" spans="1:63" ht="21" customHeight="1" x14ac:dyDescent="0.2">
      <c r="A172" s="69" t="s">
        <v>602</v>
      </c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7"/>
      <c r="BI172">
        <v>595017</v>
      </c>
    </row>
    <row r="173" spans="1:63" ht="17.25" customHeight="1" x14ac:dyDescent="0.25">
      <c r="A173" s="7"/>
      <c r="B173" s="21"/>
      <c r="C173" s="21"/>
      <c r="D173" s="21" t="s">
        <v>0</v>
      </c>
      <c r="E173" s="21" t="s">
        <v>1</v>
      </c>
      <c r="F173" s="21" t="s">
        <v>2</v>
      </c>
      <c r="G173" s="21" t="s">
        <v>3</v>
      </c>
      <c r="H173" s="21" t="s">
        <v>4</v>
      </c>
      <c r="I173" s="21" t="s">
        <v>5</v>
      </c>
      <c r="J173" s="21" t="s">
        <v>34</v>
      </c>
      <c r="K173" s="21" t="s">
        <v>7</v>
      </c>
      <c r="L173" s="21" t="s">
        <v>8</v>
      </c>
      <c r="M173" s="21" t="s">
        <v>9</v>
      </c>
      <c r="N173" s="21" t="s">
        <v>10</v>
      </c>
      <c r="O173" s="21" t="s">
        <v>11</v>
      </c>
      <c r="P173" s="21" t="s">
        <v>0</v>
      </c>
      <c r="Q173" s="21" t="s">
        <v>1</v>
      </c>
      <c r="R173" s="21" t="s">
        <v>2</v>
      </c>
      <c r="S173" s="21" t="s">
        <v>3</v>
      </c>
      <c r="T173" s="21" t="s">
        <v>4</v>
      </c>
      <c r="U173" s="21" t="s">
        <v>5</v>
      </c>
      <c r="V173" s="21" t="s">
        <v>6</v>
      </c>
      <c r="W173" s="21" t="s">
        <v>7</v>
      </c>
      <c r="X173" s="21" t="s">
        <v>8</v>
      </c>
      <c r="Y173" s="21" t="s">
        <v>9</v>
      </c>
      <c r="Z173" s="21" t="s">
        <v>10</v>
      </c>
      <c r="AA173" s="21" t="s">
        <v>11</v>
      </c>
      <c r="AB173" s="21" t="s">
        <v>0</v>
      </c>
      <c r="AC173" s="21" t="s">
        <v>1</v>
      </c>
      <c r="AD173" s="21" t="s">
        <v>2</v>
      </c>
      <c r="AE173" s="21" t="s">
        <v>3</v>
      </c>
      <c r="AF173" s="21" t="s">
        <v>4</v>
      </c>
      <c r="AG173" s="21" t="s">
        <v>32</v>
      </c>
      <c r="AH173" s="21" t="s">
        <v>34</v>
      </c>
      <c r="AI173" s="21" t="s">
        <v>7</v>
      </c>
      <c r="AJ173" s="21" t="s">
        <v>8</v>
      </c>
      <c r="AK173" s="21" t="s">
        <v>9</v>
      </c>
      <c r="AL173" s="22">
        <v>44501</v>
      </c>
      <c r="AM173" s="23" t="s">
        <v>11</v>
      </c>
      <c r="AN173" s="22">
        <v>44562</v>
      </c>
      <c r="AO173" s="23" t="s">
        <v>1</v>
      </c>
      <c r="AP173" s="23" t="s">
        <v>2</v>
      </c>
      <c r="AQ173" s="23" t="s">
        <v>3</v>
      </c>
      <c r="AR173" s="23" t="s">
        <v>4</v>
      </c>
      <c r="AS173" s="23" t="s">
        <v>5</v>
      </c>
      <c r="AT173" s="23" t="s">
        <v>6</v>
      </c>
      <c r="AU173" s="23" t="s">
        <v>7</v>
      </c>
      <c r="AV173" s="23" t="s">
        <v>8</v>
      </c>
      <c r="AW173" s="23" t="s">
        <v>9</v>
      </c>
      <c r="AX173" s="23" t="s">
        <v>10</v>
      </c>
      <c r="AY173" s="23" t="s">
        <v>11</v>
      </c>
      <c r="AZ173" s="22">
        <v>44927</v>
      </c>
      <c r="BA173" s="23" t="s">
        <v>1</v>
      </c>
      <c r="BB173" s="23" t="s">
        <v>2</v>
      </c>
      <c r="BC173" s="23" t="s">
        <v>3</v>
      </c>
      <c r="BD173" s="7"/>
    </row>
    <row r="174" spans="1:63" ht="18.75" customHeight="1" x14ac:dyDescent="0.25">
      <c r="A174" s="7"/>
      <c r="B174" s="9" t="s">
        <v>387</v>
      </c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7"/>
      <c r="BF174">
        <f>SUM(V175:V177)</f>
        <v>818</v>
      </c>
      <c r="BG174">
        <f>SUM(AA175:AA177)</f>
        <v>770.12890000000004</v>
      </c>
    </row>
    <row r="175" spans="1:63" ht="18.75" customHeight="1" x14ac:dyDescent="0.25">
      <c r="A175" s="7"/>
      <c r="B175" s="12"/>
      <c r="C175" s="13" t="s">
        <v>388</v>
      </c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>
        <v>615.173</v>
      </c>
      <c r="Q175" s="12">
        <v>595.29</v>
      </c>
      <c r="R175" s="12">
        <v>630.39</v>
      </c>
      <c r="S175" s="12">
        <v>575.48599999999999</v>
      </c>
      <c r="T175" s="12">
        <v>597.4</v>
      </c>
      <c r="U175" s="12">
        <v>595.29999999999995</v>
      </c>
      <c r="V175" s="12">
        <v>615</v>
      </c>
      <c r="W175" s="12">
        <v>599</v>
      </c>
      <c r="X175" s="12">
        <v>565</v>
      </c>
      <c r="Y175" s="12">
        <v>565</v>
      </c>
      <c r="Z175" s="12">
        <v>564</v>
      </c>
      <c r="AA175" s="12">
        <v>581.12890000000004</v>
      </c>
      <c r="AB175" s="12">
        <v>596</v>
      </c>
      <c r="AC175" s="12">
        <v>546</v>
      </c>
      <c r="AD175" s="12">
        <v>598.33299999999997</v>
      </c>
      <c r="AE175" s="12">
        <v>618</v>
      </c>
      <c r="AF175" s="12">
        <v>595.01700000000005</v>
      </c>
      <c r="AG175" s="12">
        <v>566.43499999999995</v>
      </c>
      <c r="AH175" s="12">
        <v>569.49</v>
      </c>
      <c r="AI175" s="12">
        <v>614</v>
      </c>
      <c r="AJ175" s="12">
        <v>603</v>
      </c>
      <c r="AK175" s="12">
        <v>615</v>
      </c>
      <c r="AL175" s="15">
        <v>586</v>
      </c>
      <c r="AM175" s="15">
        <v>611</v>
      </c>
      <c r="AN175" s="15">
        <v>601.33799999999997</v>
      </c>
      <c r="AO175" s="15">
        <v>552.72699999999998</v>
      </c>
      <c r="AP175" s="15">
        <v>623.58000000000004</v>
      </c>
      <c r="AQ175" s="15">
        <v>617.06799999999998</v>
      </c>
      <c r="AR175" s="15">
        <v>610.68100000000004</v>
      </c>
      <c r="AS175" s="15">
        <v>608.90200000000004</v>
      </c>
      <c r="AT175" s="15">
        <v>574.66300000000001</v>
      </c>
      <c r="AU175" s="15">
        <v>626.37400000000002</v>
      </c>
      <c r="AV175" s="15">
        <v>616.16399999999999</v>
      </c>
      <c r="AW175" s="15">
        <v>626.26300000000003</v>
      </c>
      <c r="AX175" s="15">
        <v>611.27800000000002</v>
      </c>
      <c r="AY175" s="15">
        <v>623.62099999999998</v>
      </c>
      <c r="AZ175" s="15">
        <v>643.70899999999995</v>
      </c>
      <c r="BA175" s="15">
        <v>591.27300000000002</v>
      </c>
      <c r="BB175" s="15">
        <v>674.99099999999999</v>
      </c>
      <c r="BC175" s="15">
        <v>635.92200000000003</v>
      </c>
      <c r="BD175" s="7"/>
      <c r="BF175">
        <f>SUM(W175:W177)</f>
        <v>796</v>
      </c>
      <c r="BG175">
        <f>((BI175/BG174)-1)*100</f>
        <v>-1.7334630605344126</v>
      </c>
      <c r="BH175">
        <f>SUM(AF175:AF177)</f>
        <v>789.92399999999998</v>
      </c>
      <c r="BI175">
        <f>SUM(AG175:AG177)</f>
        <v>756.779</v>
      </c>
    </row>
    <row r="176" spans="1:63" ht="18.75" customHeight="1" x14ac:dyDescent="0.25">
      <c r="A176" s="7"/>
      <c r="B176" s="12"/>
      <c r="C176" s="13" t="s">
        <v>389</v>
      </c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>
        <v>166.35499999999999</v>
      </c>
      <c r="Q176" s="12">
        <v>158.06899999999999</v>
      </c>
      <c r="R176" s="12">
        <v>173.65</v>
      </c>
      <c r="S176" s="12">
        <v>159.667</v>
      </c>
      <c r="T176" s="12">
        <v>166.4</v>
      </c>
      <c r="U176" s="12">
        <v>158.1</v>
      </c>
      <c r="V176" s="12">
        <v>168</v>
      </c>
      <c r="W176" s="12">
        <v>173</v>
      </c>
      <c r="X176" s="12">
        <v>165</v>
      </c>
      <c r="Y176" s="12">
        <v>163</v>
      </c>
      <c r="Z176" s="12">
        <v>162</v>
      </c>
      <c r="AA176" s="12">
        <v>167</v>
      </c>
      <c r="AB176" s="12">
        <v>169</v>
      </c>
      <c r="AC176" s="12">
        <v>157</v>
      </c>
      <c r="AD176" s="12">
        <v>171.24600000000001</v>
      </c>
      <c r="AE176" s="12">
        <v>178</v>
      </c>
      <c r="AF176" s="12">
        <v>170.631</v>
      </c>
      <c r="AG176" s="12">
        <v>168</v>
      </c>
      <c r="AH176" s="12">
        <v>174.654</v>
      </c>
      <c r="AI176" s="12">
        <v>202</v>
      </c>
      <c r="AJ176" s="12">
        <v>210</v>
      </c>
      <c r="AK176" s="12">
        <v>217</v>
      </c>
      <c r="AL176" s="15">
        <v>217</v>
      </c>
      <c r="AM176" s="15">
        <v>230</v>
      </c>
      <c r="AN176" s="15">
        <v>247.53800000000001</v>
      </c>
      <c r="AO176" s="15">
        <v>231.23599999999999</v>
      </c>
      <c r="AP176" s="15">
        <v>263.15600000000001</v>
      </c>
      <c r="AQ176" s="15">
        <v>270.47199999999998</v>
      </c>
      <c r="AR176" s="15">
        <v>265.13600000000002</v>
      </c>
      <c r="AS176" s="15">
        <v>265.85599999999999</v>
      </c>
      <c r="AT176" s="15">
        <v>259.90300000000002</v>
      </c>
      <c r="AU176" s="15">
        <v>282.73599999999999</v>
      </c>
      <c r="AV176" s="15">
        <v>284.471</v>
      </c>
      <c r="AW176" s="15">
        <v>292.47300000000001</v>
      </c>
      <c r="AX176" s="15">
        <v>286.60300000000001</v>
      </c>
      <c r="AY176" s="15">
        <v>296.88299999999998</v>
      </c>
      <c r="AZ176" s="15">
        <v>306.06400000000002</v>
      </c>
      <c r="BA176" s="15">
        <v>289.79000000000002</v>
      </c>
      <c r="BB176" s="15">
        <v>330.95</v>
      </c>
      <c r="BC176" s="15">
        <v>319.42500000000001</v>
      </c>
      <c r="BD176" s="7"/>
      <c r="BG176">
        <f>((BG174/BI175)-1)*100</f>
        <v>1.7640420783346267</v>
      </c>
      <c r="BH176" t="e">
        <f>((BI175/#REF!)-1)*100</f>
        <v>#REF!</v>
      </c>
      <c r="BI176">
        <f>((BI175-BH175)/BH175)*100</f>
        <v>-4.1959732835057526</v>
      </c>
      <c r="BJ176" s="53">
        <f>SUM(BB175:BB177)</f>
        <v>1031.183</v>
      </c>
      <c r="BK176" s="53">
        <f>SUM(BC175:BC177)</f>
        <v>980.20799999999997</v>
      </c>
    </row>
    <row r="177" spans="1:125" ht="18.75" customHeight="1" x14ac:dyDescent="0.25">
      <c r="A177" s="7"/>
      <c r="B177" s="12"/>
      <c r="C177" s="13" t="s">
        <v>390</v>
      </c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>
        <v>24.768999999999998</v>
      </c>
      <c r="Q177" s="12">
        <v>22.794</v>
      </c>
      <c r="R177" s="12">
        <v>24.481000000000002</v>
      </c>
      <c r="S177" s="12">
        <v>23.547000000000001</v>
      </c>
      <c r="T177" s="12">
        <v>25</v>
      </c>
      <c r="U177" s="12">
        <v>22.8</v>
      </c>
      <c r="V177" s="12">
        <v>35</v>
      </c>
      <c r="W177" s="12">
        <v>24</v>
      </c>
      <c r="X177" s="12">
        <v>23</v>
      </c>
      <c r="Y177" s="12">
        <v>24</v>
      </c>
      <c r="Z177" s="12">
        <v>22</v>
      </c>
      <c r="AA177" s="12">
        <v>22</v>
      </c>
      <c r="AB177" s="12">
        <v>23</v>
      </c>
      <c r="AC177" s="12">
        <v>21</v>
      </c>
      <c r="AD177" s="12">
        <v>23.861000000000001</v>
      </c>
      <c r="AE177" s="12">
        <v>24</v>
      </c>
      <c r="AF177" s="12">
        <v>24.276</v>
      </c>
      <c r="AG177" s="12">
        <v>22.344000000000001</v>
      </c>
      <c r="AH177" s="12">
        <v>22.539000000000001</v>
      </c>
      <c r="AI177" s="12">
        <v>23</v>
      </c>
      <c r="AJ177" s="12">
        <v>24</v>
      </c>
      <c r="AK177" s="12">
        <v>24</v>
      </c>
      <c r="AL177" s="15">
        <v>22</v>
      </c>
      <c r="AM177" s="15">
        <v>22</v>
      </c>
      <c r="AN177" s="15">
        <v>22.571999999999999</v>
      </c>
      <c r="AO177" s="15">
        <v>20.21</v>
      </c>
      <c r="AP177" s="15">
        <v>23.138000000000002</v>
      </c>
      <c r="AQ177" s="15">
        <v>23.192</v>
      </c>
      <c r="AR177" s="15">
        <v>23.016999999999999</v>
      </c>
      <c r="AS177" s="15">
        <v>23.5</v>
      </c>
      <c r="AT177" s="15">
        <v>20.562200000000001</v>
      </c>
      <c r="AU177" s="15">
        <v>22.591999999999999</v>
      </c>
      <c r="AV177" s="15">
        <v>22.782</v>
      </c>
      <c r="AW177" s="15">
        <v>22.658999999999999</v>
      </c>
      <c r="AX177" s="15">
        <v>22.06</v>
      </c>
      <c r="AY177" s="15">
        <v>22.893000000000001</v>
      </c>
      <c r="AZ177" s="15">
        <v>23.689</v>
      </c>
      <c r="BA177" s="15">
        <v>22.206</v>
      </c>
      <c r="BB177" s="15">
        <v>25.242000000000001</v>
      </c>
      <c r="BC177" s="15">
        <v>24.861000000000001</v>
      </c>
      <c r="BD177" s="7"/>
      <c r="BF177">
        <f>SUM(X175:X177)</f>
        <v>753</v>
      </c>
    </row>
    <row r="178" spans="1:125" ht="18.75" customHeight="1" x14ac:dyDescent="0.25">
      <c r="A178" s="7"/>
      <c r="B178" s="12"/>
      <c r="C178" s="13" t="s">
        <v>386</v>
      </c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>
        <v>18159</v>
      </c>
      <c r="Q178" s="12">
        <v>21344</v>
      </c>
      <c r="R178" s="12">
        <v>22376.399079999999</v>
      </c>
      <c r="S178" s="12">
        <v>27681.860790000002</v>
      </c>
      <c r="T178" s="12">
        <v>24591.709210000001</v>
      </c>
      <c r="U178" s="12">
        <v>22962.5101</v>
      </c>
      <c r="V178" s="12">
        <v>24080.659630000002</v>
      </c>
      <c r="W178" s="12">
        <v>18758.64</v>
      </c>
      <c r="X178" s="12">
        <v>17533.29091</v>
      </c>
      <c r="Y178" s="12">
        <v>17640.278589999998</v>
      </c>
      <c r="Z178" s="12">
        <v>17366.641889999999</v>
      </c>
      <c r="AA178" s="12">
        <v>17801.986000000001</v>
      </c>
      <c r="AB178" s="12" t="s">
        <v>12</v>
      </c>
      <c r="AC178" s="12" t="s">
        <v>12</v>
      </c>
      <c r="AD178" s="12" t="s">
        <v>12</v>
      </c>
      <c r="AE178" s="12" t="s">
        <v>12</v>
      </c>
      <c r="AF178" s="12" t="s">
        <v>12</v>
      </c>
      <c r="AG178" s="12" t="s">
        <v>12</v>
      </c>
      <c r="AH178" s="12" t="s">
        <v>12</v>
      </c>
      <c r="AI178" s="12" t="s">
        <v>12</v>
      </c>
      <c r="AJ178" s="12" t="s">
        <v>12</v>
      </c>
      <c r="AK178" s="12" t="s">
        <v>12</v>
      </c>
      <c r="AL178" s="15" t="s">
        <v>12</v>
      </c>
      <c r="AM178" s="15" t="s">
        <v>12</v>
      </c>
      <c r="AN178" s="15">
        <v>30201.584999999999</v>
      </c>
      <c r="AO178" s="15">
        <v>34399.660950000005</v>
      </c>
      <c r="AP178" s="15">
        <v>36029.908200000005</v>
      </c>
      <c r="AQ178" s="15">
        <v>41791.571000000004</v>
      </c>
      <c r="AR178" s="15">
        <v>42150.216</v>
      </c>
      <c r="AS178" s="15">
        <v>39276.406000000003</v>
      </c>
      <c r="AT178" s="15">
        <v>41379.944840000004</v>
      </c>
      <c r="AU178" s="15">
        <v>43993.442999999999</v>
      </c>
      <c r="AV178" s="15">
        <v>44287.396000000001</v>
      </c>
      <c r="AW178" s="15">
        <v>43706.951000000001</v>
      </c>
      <c r="AX178" s="15">
        <v>47331.274799999999</v>
      </c>
      <c r="AY178" s="15">
        <v>43684</v>
      </c>
      <c r="AZ178" s="15" t="s">
        <v>787</v>
      </c>
      <c r="BA178" s="15" t="s">
        <v>787</v>
      </c>
      <c r="BB178" s="15" t="s">
        <v>787</v>
      </c>
      <c r="BC178" s="15" t="s">
        <v>787</v>
      </c>
      <c r="BD178" s="7"/>
      <c r="BF178">
        <f>((BF177/BF175)-1)*100</f>
        <v>-5.4020100502512598</v>
      </c>
      <c r="BI178">
        <v>24276</v>
      </c>
    </row>
    <row r="179" spans="1:125" ht="18.75" customHeight="1" x14ac:dyDescent="0.25">
      <c r="A179" s="7"/>
      <c r="B179" s="9" t="s">
        <v>391</v>
      </c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7"/>
      <c r="BI179">
        <v>170631</v>
      </c>
    </row>
    <row r="180" spans="1:125" ht="18.75" customHeight="1" x14ac:dyDescent="0.25">
      <c r="A180" s="7"/>
      <c r="B180" s="12"/>
      <c r="C180" s="13" t="s">
        <v>392</v>
      </c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>
        <v>32945.322</v>
      </c>
      <c r="Q180" s="12">
        <v>32847.474999999999</v>
      </c>
      <c r="R180" s="12">
        <v>35232.966</v>
      </c>
      <c r="S180" s="12">
        <v>31739.579000000002</v>
      </c>
      <c r="T180" s="12">
        <v>30718.116000000002</v>
      </c>
      <c r="U180" s="12">
        <v>30850.368999999999</v>
      </c>
      <c r="V180" s="12">
        <v>31298.983</v>
      </c>
      <c r="W180" s="12">
        <v>31733.659</v>
      </c>
      <c r="X180" s="12">
        <v>29687.73</v>
      </c>
      <c r="Y180" s="12">
        <v>30965.942999999999</v>
      </c>
      <c r="Z180" s="12">
        <v>30029.3</v>
      </c>
      <c r="AA180" s="12">
        <v>30643.863000000001</v>
      </c>
      <c r="AB180" s="12">
        <v>30812.743999999999</v>
      </c>
      <c r="AC180" s="12">
        <v>29658.034</v>
      </c>
      <c r="AD180" s="12">
        <v>33060.682000000001</v>
      </c>
      <c r="AE180" s="12">
        <v>35401.663999999997</v>
      </c>
      <c r="AF180" s="12">
        <v>33975.980000000003</v>
      </c>
      <c r="AG180" s="12">
        <v>33372.798999999999</v>
      </c>
      <c r="AH180" s="12">
        <v>29059.243999999999</v>
      </c>
      <c r="AI180" s="12">
        <v>15236.28</v>
      </c>
      <c r="AJ180" s="12">
        <v>15833.334000000001</v>
      </c>
      <c r="AK180" s="12">
        <v>16380.874</v>
      </c>
      <c r="AL180" s="15">
        <v>15353.856</v>
      </c>
      <c r="AM180" s="15">
        <v>18243.341</v>
      </c>
      <c r="AN180" s="15">
        <v>18358.57</v>
      </c>
      <c r="AO180" s="15">
        <v>17891.617999999999</v>
      </c>
      <c r="AP180" s="15">
        <v>22289.43</v>
      </c>
      <c r="AQ180" s="15">
        <v>24747.748</v>
      </c>
      <c r="AR180" s="15">
        <v>21262.386999999999</v>
      </c>
      <c r="AS180" s="15">
        <v>21799.356</v>
      </c>
      <c r="AT180" s="15">
        <v>17111.849999999999</v>
      </c>
      <c r="AU180" s="15">
        <v>18807.541000000001</v>
      </c>
      <c r="AV180" s="15">
        <v>18863.174999999999</v>
      </c>
      <c r="AW180" s="15">
        <v>19120.457999999999</v>
      </c>
      <c r="AX180" s="15">
        <v>19966.508000000002</v>
      </c>
      <c r="AY180" s="15">
        <v>19567.069</v>
      </c>
      <c r="AZ180" s="15">
        <v>22067.617200000001</v>
      </c>
      <c r="BA180" s="15">
        <v>23655.916499999999</v>
      </c>
      <c r="BB180" s="15">
        <v>28372.385699999999</v>
      </c>
      <c r="BC180" s="15" t="s">
        <v>787</v>
      </c>
      <c r="BD180" s="7"/>
      <c r="BF180">
        <f>SUM(V180:V182)</f>
        <v>39909.633000000002</v>
      </c>
      <c r="BG180">
        <f>((BF180/BF181)-1)*100</f>
        <v>0.94467225004684074</v>
      </c>
      <c r="BH180">
        <f>SUM(AE180:AE182)</f>
        <v>45781.070999999996</v>
      </c>
      <c r="BI180">
        <f>SUM(AF180:AF182)</f>
        <v>44202.750000000007</v>
      </c>
      <c r="BK180" s="53">
        <f>SUM(BB180:BB182)</f>
        <v>57965.218569999997</v>
      </c>
    </row>
    <row r="181" spans="1:125" ht="18.75" customHeight="1" x14ac:dyDescent="0.25">
      <c r="A181" s="7"/>
      <c r="B181" s="12"/>
      <c r="C181" s="13" t="s">
        <v>393</v>
      </c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>
        <v>7232.44</v>
      </c>
      <c r="Q181" s="12">
        <v>7273.3329999999996</v>
      </c>
      <c r="R181" s="12">
        <v>8108.4390000000003</v>
      </c>
      <c r="S181" s="12">
        <v>7665.143</v>
      </c>
      <c r="T181" s="12">
        <v>7557.4009999999998</v>
      </c>
      <c r="U181" s="12">
        <v>7469.7669999999998</v>
      </c>
      <c r="V181" s="12">
        <v>7404.33</v>
      </c>
      <c r="W181" s="12">
        <v>7807.2460000000001</v>
      </c>
      <c r="X181" s="12">
        <v>7245.0379999999996</v>
      </c>
      <c r="Y181" s="12">
        <v>7575.7709999999997</v>
      </c>
      <c r="Z181" s="12">
        <v>7336.3760000000002</v>
      </c>
      <c r="AA181" s="12">
        <v>7654.5559999999996</v>
      </c>
      <c r="AB181" s="12">
        <v>7702.0770000000002</v>
      </c>
      <c r="AC181" s="12">
        <v>7530.7349999999997</v>
      </c>
      <c r="AD181" s="12">
        <v>8375.8389999999999</v>
      </c>
      <c r="AE181" s="12">
        <v>9061.4770000000008</v>
      </c>
      <c r="AF181" s="12">
        <v>8940.3960000000006</v>
      </c>
      <c r="AG181" s="12">
        <v>8533.7780000000002</v>
      </c>
      <c r="AH181" s="12">
        <v>11572.788</v>
      </c>
      <c r="AI181" s="12">
        <v>27819.671999999999</v>
      </c>
      <c r="AJ181" s="12">
        <v>27007.24</v>
      </c>
      <c r="AK181" s="12">
        <v>27643.591</v>
      </c>
      <c r="AL181" s="15">
        <v>25487.155999999999</v>
      </c>
      <c r="AM181" s="15">
        <v>26377.805</v>
      </c>
      <c r="AN181" s="15">
        <v>25402.077000000001</v>
      </c>
      <c r="AO181" s="15">
        <v>23829.429</v>
      </c>
      <c r="AP181" s="15">
        <v>26451.996999999999</v>
      </c>
      <c r="AQ181" s="15">
        <v>25119.915000000001</v>
      </c>
      <c r="AR181" s="15">
        <v>26612.749</v>
      </c>
      <c r="AS181" s="15">
        <v>25817.927</v>
      </c>
      <c r="AT181" s="15">
        <v>26389.291000000001</v>
      </c>
      <c r="AU181" s="15">
        <v>27728.404999999999</v>
      </c>
      <c r="AV181" s="15">
        <v>25927.74</v>
      </c>
      <c r="AW181" s="15">
        <v>28684.53946</v>
      </c>
      <c r="AX181" s="15">
        <v>27598.686740000001</v>
      </c>
      <c r="AY181" s="15">
        <v>28233.060219999999</v>
      </c>
      <c r="AZ181" s="15">
        <v>26782.103789999997</v>
      </c>
      <c r="BA181" s="15">
        <v>24252.391660000001</v>
      </c>
      <c r="BB181" s="15">
        <v>28321.89387</v>
      </c>
      <c r="BC181" s="15" t="s">
        <v>787</v>
      </c>
      <c r="BD181" s="7"/>
      <c r="BF181">
        <f>SUM(U180:U182)</f>
        <v>39536.146000000001</v>
      </c>
      <c r="BH181" t="e">
        <f>((BI180/#REF!)-1)*100</f>
        <v>#REF!</v>
      </c>
      <c r="BI181">
        <f>((BI180-BH180)/BH180)*100</f>
        <v>-3.4475405785067568</v>
      </c>
    </row>
    <row r="182" spans="1:125" ht="18.75" customHeight="1" x14ac:dyDescent="0.25">
      <c r="A182" s="7"/>
      <c r="B182" s="12"/>
      <c r="C182" s="13" t="s">
        <v>394</v>
      </c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>
        <v>1166.71</v>
      </c>
      <c r="Q182" s="12">
        <v>1168.05</v>
      </c>
      <c r="R182" s="12">
        <v>1276.1099999999999</v>
      </c>
      <c r="S182" s="12">
        <v>1261.1300000000001</v>
      </c>
      <c r="T182" s="12">
        <v>1282.71</v>
      </c>
      <c r="U182" s="12">
        <v>1216.01</v>
      </c>
      <c r="V182" s="12">
        <v>1206.32</v>
      </c>
      <c r="W182" s="12">
        <v>1236.1500000000001</v>
      </c>
      <c r="X182" s="12">
        <v>1124.98</v>
      </c>
      <c r="Y182" s="12">
        <v>1148.8</v>
      </c>
      <c r="Z182" s="12">
        <v>1108.518</v>
      </c>
      <c r="AA182" s="12">
        <v>1107.4069999999999</v>
      </c>
      <c r="AB182" s="12">
        <v>1110.164</v>
      </c>
      <c r="AC182" s="12">
        <v>1094.44</v>
      </c>
      <c r="AD182" s="12">
        <v>1210.6020000000001</v>
      </c>
      <c r="AE182" s="12">
        <v>1317.93</v>
      </c>
      <c r="AF182" s="12">
        <v>1286.374</v>
      </c>
      <c r="AG182" s="12">
        <v>1243.7650000000001</v>
      </c>
      <c r="AH182" s="12">
        <v>1185.8900000000001</v>
      </c>
      <c r="AI182" s="12">
        <v>1208.4570000000001</v>
      </c>
      <c r="AJ182" s="12">
        <v>1180.79</v>
      </c>
      <c r="AK182" s="12">
        <v>1200.915</v>
      </c>
      <c r="AL182" s="15">
        <v>1071.5239999999999</v>
      </c>
      <c r="AM182" s="15">
        <v>1082.3420000000001</v>
      </c>
      <c r="AN182" s="15">
        <v>1119.7370000000001</v>
      </c>
      <c r="AO182" s="15" t="s">
        <v>787</v>
      </c>
      <c r="AP182" s="15" t="s">
        <v>787</v>
      </c>
      <c r="AQ182" s="15">
        <v>1292.6089999999999</v>
      </c>
      <c r="AR182" s="15">
        <v>1247.6199999999999</v>
      </c>
      <c r="AS182" s="15">
        <v>1130.7460000000001</v>
      </c>
      <c r="AT182" s="15">
        <v>983.34</v>
      </c>
      <c r="AU182" s="15">
        <v>1024.5709999999999</v>
      </c>
      <c r="AV182" s="15">
        <v>989.18</v>
      </c>
      <c r="AW182" s="15">
        <v>1027.6610000000001</v>
      </c>
      <c r="AX182" s="15">
        <v>1015.444</v>
      </c>
      <c r="AY182" s="15">
        <v>1046.617</v>
      </c>
      <c r="AZ182" s="15">
        <v>1098.627</v>
      </c>
      <c r="BA182" s="15">
        <v>1067.105</v>
      </c>
      <c r="BB182" s="15">
        <v>1270.9390000000001</v>
      </c>
      <c r="BC182" s="15" t="s">
        <v>787</v>
      </c>
      <c r="BD182" s="7"/>
      <c r="BF182">
        <f>((Y180/X180)-1)</f>
        <v>4.305526222449485E-2</v>
      </c>
    </row>
    <row r="183" spans="1:125" ht="18.75" customHeight="1" x14ac:dyDescent="0.25">
      <c r="A183" s="7"/>
      <c r="B183" s="12"/>
      <c r="C183" s="13" t="s">
        <v>395</v>
      </c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>
        <v>26088.254294999999</v>
      </c>
      <c r="Q183" s="12">
        <v>26496.898503100001</v>
      </c>
      <c r="R183" s="12">
        <v>29524.545170999998</v>
      </c>
      <c r="S183" s="12">
        <v>30578.030975661099</v>
      </c>
      <c r="T183" s="12">
        <v>29649.01911321879</v>
      </c>
      <c r="U183" s="12">
        <v>29511.641775442833</v>
      </c>
      <c r="V183" s="12">
        <v>28412.823559999993</v>
      </c>
      <c r="W183" s="12">
        <v>29457.157360500009</v>
      </c>
      <c r="X183" s="12">
        <v>28151.192140449995</v>
      </c>
      <c r="Y183" s="12">
        <v>29507.809949499999</v>
      </c>
      <c r="Z183" s="12">
        <v>27329.442072000002</v>
      </c>
      <c r="AA183" s="12">
        <v>28946.692563700002</v>
      </c>
      <c r="AB183" s="12" t="s">
        <v>12</v>
      </c>
      <c r="AC183" s="12" t="s">
        <v>12</v>
      </c>
      <c r="AD183" s="12" t="s">
        <v>12</v>
      </c>
      <c r="AE183" s="12" t="s">
        <v>12</v>
      </c>
      <c r="AF183" s="12" t="s">
        <v>12</v>
      </c>
      <c r="AG183" s="12" t="s">
        <v>12</v>
      </c>
      <c r="AH183" s="12" t="s">
        <v>12</v>
      </c>
      <c r="AI183" s="12" t="s">
        <v>12</v>
      </c>
      <c r="AJ183" s="12" t="s">
        <v>12</v>
      </c>
      <c r="AK183" s="12" t="s">
        <v>12</v>
      </c>
      <c r="AL183" s="15" t="s">
        <v>787</v>
      </c>
      <c r="AM183" s="15" t="s">
        <v>787</v>
      </c>
      <c r="AN183" s="15">
        <v>30579.965889034207</v>
      </c>
      <c r="AO183" s="15">
        <v>30283.09014</v>
      </c>
      <c r="AP183" s="15">
        <v>36117.855236599993</v>
      </c>
      <c r="AQ183" s="15">
        <v>39505.075600000011</v>
      </c>
      <c r="AR183" s="15">
        <v>35048.254439999997</v>
      </c>
      <c r="AS183" s="15">
        <v>33644.001529999994</v>
      </c>
      <c r="AT183" s="15">
        <v>30691.588170000003</v>
      </c>
      <c r="AU183" s="15">
        <v>30882.290780000007</v>
      </c>
      <c r="AV183" s="15">
        <v>31686.235120999998</v>
      </c>
      <c r="AW183" s="15">
        <v>31348.718109999994</v>
      </c>
      <c r="AX183" s="15">
        <v>32066.834033000003</v>
      </c>
      <c r="AY183" s="15">
        <v>31973</v>
      </c>
      <c r="AZ183" s="15" t="s">
        <v>787</v>
      </c>
      <c r="BA183" s="15" t="s">
        <v>787</v>
      </c>
      <c r="BB183" s="15" t="s">
        <v>787</v>
      </c>
      <c r="BC183" s="15" t="s">
        <v>787</v>
      </c>
      <c r="BD183" s="7"/>
      <c r="BH183" t="e">
        <f>((AD183/AC183)-1)*100</f>
        <v>#VALUE!</v>
      </c>
    </row>
    <row r="184" spans="1:125" s="26" customFormat="1" ht="46.5" customHeight="1" x14ac:dyDescent="0.2">
      <c r="A184" s="25"/>
      <c r="B184" s="74" t="s">
        <v>800</v>
      </c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25"/>
      <c r="BH184" s="26" t="e">
        <f>((AD183-AC183)/AC183)*100</f>
        <v>#VALUE!</v>
      </c>
      <c r="DU184"/>
    </row>
    <row r="185" spans="1:125" ht="5.25" customHeight="1" x14ac:dyDescent="0.2">
      <c r="A185" s="7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7"/>
      <c r="BF185">
        <v>26088254</v>
      </c>
      <c r="BG185">
        <v>26496899</v>
      </c>
      <c r="BH185">
        <v>29524545</v>
      </c>
      <c r="BI185">
        <v>30578031</v>
      </c>
    </row>
    <row r="186" spans="1:125" ht="3.75" customHeight="1" x14ac:dyDescent="0.2">
      <c r="A186" s="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7"/>
    </row>
    <row r="187" spans="1:125" ht="21" customHeight="1" x14ac:dyDescent="0.2">
      <c r="A187" s="69" t="s">
        <v>603</v>
      </c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7"/>
    </row>
    <row r="188" spans="1:125" ht="17.25" customHeight="1" x14ac:dyDescent="0.25">
      <c r="A188" s="7"/>
      <c r="B188" s="21"/>
      <c r="C188" s="21"/>
      <c r="D188" s="21" t="s">
        <v>0</v>
      </c>
      <c r="E188" s="21" t="s">
        <v>1</v>
      </c>
      <c r="F188" s="21" t="s">
        <v>2</v>
      </c>
      <c r="G188" s="21" t="s">
        <v>3</v>
      </c>
      <c r="H188" s="21" t="s">
        <v>4</v>
      </c>
      <c r="I188" s="21" t="s">
        <v>5</v>
      </c>
      <c r="J188" s="21" t="s">
        <v>34</v>
      </c>
      <c r="K188" s="21" t="s">
        <v>7</v>
      </c>
      <c r="L188" s="21" t="s">
        <v>8</v>
      </c>
      <c r="M188" s="21" t="s">
        <v>9</v>
      </c>
      <c r="N188" s="21" t="s">
        <v>10</v>
      </c>
      <c r="O188" s="21" t="s">
        <v>11</v>
      </c>
      <c r="P188" s="21" t="s">
        <v>0</v>
      </c>
      <c r="Q188" s="21" t="s">
        <v>1</v>
      </c>
      <c r="R188" s="21" t="s">
        <v>2</v>
      </c>
      <c r="S188" s="21" t="s">
        <v>3</v>
      </c>
      <c r="T188" s="21" t="s">
        <v>4</v>
      </c>
      <c r="U188" s="21" t="s">
        <v>5</v>
      </c>
      <c r="V188" s="21" t="s">
        <v>6</v>
      </c>
      <c r="W188" s="21" t="s">
        <v>7</v>
      </c>
      <c r="X188" s="21" t="s">
        <v>8</v>
      </c>
      <c r="Y188" s="21" t="s">
        <v>9</v>
      </c>
      <c r="Z188" s="21" t="s">
        <v>10</v>
      </c>
      <c r="AA188" s="21" t="s">
        <v>11</v>
      </c>
      <c r="AB188" s="21" t="s">
        <v>0</v>
      </c>
      <c r="AC188" s="21" t="s">
        <v>1</v>
      </c>
      <c r="AD188" s="21" t="s">
        <v>2</v>
      </c>
      <c r="AE188" s="21" t="s">
        <v>3</v>
      </c>
      <c r="AF188" s="21" t="s">
        <v>4</v>
      </c>
      <c r="AG188" s="21" t="s">
        <v>32</v>
      </c>
      <c r="AH188" s="21" t="s">
        <v>34</v>
      </c>
      <c r="AI188" s="21" t="s">
        <v>242</v>
      </c>
      <c r="AJ188" s="21" t="s">
        <v>8</v>
      </c>
      <c r="AK188" s="21" t="s">
        <v>9</v>
      </c>
      <c r="AL188" s="22">
        <v>44501</v>
      </c>
      <c r="AM188" s="23" t="s">
        <v>11</v>
      </c>
      <c r="AN188" s="22">
        <v>44562</v>
      </c>
      <c r="AO188" s="23" t="s">
        <v>1</v>
      </c>
      <c r="AP188" s="23" t="s">
        <v>2</v>
      </c>
      <c r="AQ188" s="23" t="s">
        <v>3</v>
      </c>
      <c r="AR188" s="23" t="s">
        <v>4</v>
      </c>
      <c r="AS188" s="23" t="s">
        <v>5</v>
      </c>
      <c r="AT188" s="23" t="s">
        <v>6</v>
      </c>
      <c r="AU188" s="23" t="s">
        <v>7</v>
      </c>
      <c r="AV188" s="23" t="s">
        <v>8</v>
      </c>
      <c r="AW188" s="23" t="s">
        <v>9</v>
      </c>
      <c r="AX188" s="23" t="s">
        <v>10</v>
      </c>
      <c r="AY188" s="23" t="s">
        <v>11</v>
      </c>
      <c r="AZ188" s="23" t="s">
        <v>0</v>
      </c>
      <c r="BA188" s="23" t="s">
        <v>1</v>
      </c>
      <c r="BB188" s="23" t="s">
        <v>2</v>
      </c>
      <c r="BC188" s="23" t="s">
        <v>3</v>
      </c>
      <c r="BD188" s="7"/>
    </row>
    <row r="189" spans="1:125" ht="18.75" customHeight="1" x14ac:dyDescent="0.25">
      <c r="A189" s="7"/>
      <c r="B189" s="9" t="s">
        <v>373</v>
      </c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>
        <v>96612.483919999999</v>
      </c>
      <c r="Q189" s="9">
        <v>101467.86115000001</v>
      </c>
      <c r="R189" s="9">
        <v>101831.06959999999</v>
      </c>
      <c r="S189" s="9">
        <v>77803.683300000004</v>
      </c>
      <c r="T189" s="9">
        <v>81559.988379999995</v>
      </c>
      <c r="U189" s="9">
        <v>104978.82886000001</v>
      </c>
      <c r="V189" s="9">
        <v>85525.944839999996</v>
      </c>
      <c r="W189" s="9">
        <v>99017.00129</v>
      </c>
      <c r="X189" s="9">
        <v>90540</v>
      </c>
      <c r="Y189" s="9">
        <v>89360.205549999984</v>
      </c>
      <c r="Z189" s="9">
        <v>91201</v>
      </c>
      <c r="AA189" s="9">
        <v>101683</v>
      </c>
      <c r="AB189" s="9">
        <v>93875</v>
      </c>
      <c r="AC189" s="9">
        <v>98896</v>
      </c>
      <c r="AD189" s="9">
        <v>108565</v>
      </c>
      <c r="AE189" s="9">
        <v>96271</v>
      </c>
      <c r="AF189" s="9">
        <v>96614</v>
      </c>
      <c r="AG189" s="9">
        <v>100086</v>
      </c>
      <c r="AH189" s="9">
        <v>91394</v>
      </c>
      <c r="AI189" s="9">
        <v>120227</v>
      </c>
      <c r="AJ189" s="9">
        <v>105478</v>
      </c>
      <c r="AK189" s="9">
        <v>102544</v>
      </c>
      <c r="AL189" s="10">
        <v>123670</v>
      </c>
      <c r="AM189" s="10">
        <v>117236</v>
      </c>
      <c r="AN189" s="10">
        <v>111216.53707000002</v>
      </c>
      <c r="AO189" s="10">
        <v>113243.7455</v>
      </c>
      <c r="AP189" s="10">
        <v>118999.03577999999</v>
      </c>
      <c r="AQ189" s="10">
        <v>118216.7887</v>
      </c>
      <c r="AR189" s="10">
        <v>122515.59675</v>
      </c>
      <c r="AS189" s="10">
        <v>127488.91794000001</v>
      </c>
      <c r="AT189" s="10">
        <v>119905.66287999999</v>
      </c>
      <c r="AU189" s="10">
        <v>137108.23970000001</v>
      </c>
      <c r="AV189" s="10">
        <v>125516.33795999999</v>
      </c>
      <c r="AW189" s="10">
        <v>129783.74832</v>
      </c>
      <c r="AX189" s="10">
        <v>129796.59002999999</v>
      </c>
      <c r="AY189" s="10">
        <v>138247.70311</v>
      </c>
      <c r="AZ189" s="10">
        <v>125394.34674000001</v>
      </c>
      <c r="BA189" s="10">
        <v>135764.87833000001</v>
      </c>
      <c r="BB189" s="10">
        <v>134017.60711000001</v>
      </c>
      <c r="BC189" s="10">
        <v>139793.51740000001</v>
      </c>
      <c r="BD189" s="7"/>
      <c r="BE189">
        <v>81559988.379999995</v>
      </c>
    </row>
    <row r="190" spans="1:125" ht="18.75" customHeight="1" x14ac:dyDescent="0.25">
      <c r="A190" s="7"/>
      <c r="B190" s="12"/>
      <c r="C190" s="13" t="s">
        <v>352</v>
      </c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>
        <v>37461.62945</v>
      </c>
      <c r="Q190" s="12">
        <v>37668.203549999998</v>
      </c>
      <c r="R190" s="12">
        <v>41532.4856</v>
      </c>
      <c r="S190" s="12">
        <v>38175.613669999999</v>
      </c>
      <c r="T190" s="12">
        <v>37603.595030000004</v>
      </c>
      <c r="U190" s="12">
        <v>44170.484479999999</v>
      </c>
      <c r="V190" s="12">
        <v>40894.915099999998</v>
      </c>
      <c r="W190" s="12">
        <v>41472.571600000003</v>
      </c>
      <c r="X190" s="12">
        <v>42085</v>
      </c>
      <c r="Y190" s="12">
        <v>41355.282119999996</v>
      </c>
      <c r="Z190" s="12">
        <v>41410</v>
      </c>
      <c r="AA190" s="12">
        <v>43140</v>
      </c>
      <c r="AB190" s="12">
        <v>41589</v>
      </c>
      <c r="AC190" s="12">
        <v>39654</v>
      </c>
      <c r="AD190" s="12">
        <v>44923</v>
      </c>
      <c r="AE190" s="12">
        <v>37354</v>
      </c>
      <c r="AF190" s="12">
        <v>39093</v>
      </c>
      <c r="AG190" s="12">
        <v>40700</v>
      </c>
      <c r="AH190" s="12">
        <v>47925</v>
      </c>
      <c r="AI190" s="12">
        <v>41908</v>
      </c>
      <c r="AJ190" s="12">
        <v>39286</v>
      </c>
      <c r="AK190" s="12">
        <v>38720</v>
      </c>
      <c r="AL190" s="15">
        <v>58976</v>
      </c>
      <c r="AM190" s="15">
        <v>46059</v>
      </c>
      <c r="AN190" s="15">
        <v>42601.131170000001</v>
      </c>
      <c r="AO190" s="15">
        <v>45703.034159999996</v>
      </c>
      <c r="AP190" s="15">
        <v>40544.972259999995</v>
      </c>
      <c r="AQ190" s="15">
        <v>44938.782079999997</v>
      </c>
      <c r="AR190" s="15">
        <v>45143.992539999999</v>
      </c>
      <c r="AS190" s="15">
        <v>50880.025900000001</v>
      </c>
      <c r="AT190" s="15">
        <v>44532.871030000002</v>
      </c>
      <c r="AU190" s="15">
        <v>56329.566250000003</v>
      </c>
      <c r="AV190" s="15">
        <v>47866.231220000001</v>
      </c>
      <c r="AW190" s="15">
        <v>49064.887549999999</v>
      </c>
      <c r="AX190" s="15">
        <v>48140.777869999998</v>
      </c>
      <c r="AY190" s="15">
        <v>52299.777909999997</v>
      </c>
      <c r="AZ190" s="15">
        <v>45164.909729999999</v>
      </c>
      <c r="BA190" s="15">
        <v>53482.090499999998</v>
      </c>
      <c r="BB190" s="15">
        <v>45687.728880000002</v>
      </c>
      <c r="BC190" s="15">
        <v>55191.551450000006</v>
      </c>
      <c r="BD190" s="7"/>
      <c r="BE190">
        <f>T190/T189*100</f>
        <v>46.105444320074348</v>
      </c>
      <c r="BF190">
        <v>41472571.600000001</v>
      </c>
      <c r="BH190">
        <f>AF190/AF189</f>
        <v>0.40463079884902808</v>
      </c>
      <c r="BJ190">
        <f>AP190/$AP$189</f>
        <v>0.34071681332744325</v>
      </c>
    </row>
    <row r="191" spans="1:125" ht="18.75" customHeight="1" x14ac:dyDescent="0.25">
      <c r="A191" s="7"/>
      <c r="B191" s="12"/>
      <c r="C191" s="13" t="s">
        <v>351</v>
      </c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>
        <v>59150.854469999998</v>
      </c>
      <c r="Q191" s="12">
        <v>63799.657599999999</v>
      </c>
      <c r="R191" s="12">
        <v>60298.584000000003</v>
      </c>
      <c r="S191" s="12">
        <v>39628.069630000005</v>
      </c>
      <c r="T191" s="12">
        <v>43956.393349999998</v>
      </c>
      <c r="U191" s="12">
        <v>60808.344380000002</v>
      </c>
      <c r="V191" s="12">
        <v>44631.029740000005</v>
      </c>
      <c r="W191" s="12">
        <v>57544.429689999997</v>
      </c>
      <c r="X191" s="12">
        <v>48455</v>
      </c>
      <c r="Y191" s="12">
        <v>48004.923430000003</v>
      </c>
      <c r="Z191" s="12">
        <v>49791</v>
      </c>
      <c r="AA191" s="12">
        <v>58542</v>
      </c>
      <c r="AB191" s="12">
        <v>52286</v>
      </c>
      <c r="AC191" s="12">
        <v>59242</v>
      </c>
      <c r="AD191" s="12">
        <v>63642</v>
      </c>
      <c r="AE191" s="12">
        <v>58917</v>
      </c>
      <c r="AF191" s="12">
        <v>57521</v>
      </c>
      <c r="AG191" s="12">
        <v>59386</v>
      </c>
      <c r="AH191" s="12">
        <v>43469</v>
      </c>
      <c r="AI191" s="12">
        <v>78319</v>
      </c>
      <c r="AJ191" s="12">
        <v>66192</v>
      </c>
      <c r="AK191" s="12">
        <v>63824</v>
      </c>
      <c r="AL191" s="15">
        <v>64694</v>
      </c>
      <c r="AM191" s="15">
        <v>71177</v>
      </c>
      <c r="AN191" s="15">
        <v>68615.405900000012</v>
      </c>
      <c r="AO191" s="15">
        <v>67540.711340000009</v>
      </c>
      <c r="AP191" s="15">
        <v>78454.063519999996</v>
      </c>
      <c r="AQ191" s="15">
        <v>73278.00662</v>
      </c>
      <c r="AR191" s="15">
        <v>77371.60420999999</v>
      </c>
      <c r="AS191" s="15">
        <v>76608.892040000006</v>
      </c>
      <c r="AT191" s="15">
        <v>75372.791849999994</v>
      </c>
      <c r="AU191" s="15">
        <v>80778.673450000002</v>
      </c>
      <c r="AV191" s="15">
        <v>77650.106739999988</v>
      </c>
      <c r="AW191" s="15">
        <v>80718.860769999999</v>
      </c>
      <c r="AX191" s="15">
        <v>81655.812160000001</v>
      </c>
      <c r="AY191" s="15">
        <v>85947.925199999998</v>
      </c>
      <c r="AZ191" s="15">
        <v>80229.437010000009</v>
      </c>
      <c r="BA191" s="15">
        <v>82282.787830000001</v>
      </c>
      <c r="BB191" s="15">
        <v>88329.878230000002</v>
      </c>
      <c r="BC191" s="15">
        <v>84601.965949999998</v>
      </c>
      <c r="BD191" s="7"/>
      <c r="BE191">
        <f>T191/T189*100</f>
        <v>53.894555679925659</v>
      </c>
      <c r="BF191">
        <v>57544429.689999998</v>
      </c>
      <c r="BH191">
        <f>AF191/AF189</f>
        <v>0.59536920115097192</v>
      </c>
      <c r="BJ191">
        <f>AP191/$AP$189</f>
        <v>0.65928318667255681</v>
      </c>
    </row>
    <row r="192" spans="1:125" ht="18.75" customHeight="1" thickBot="1" x14ac:dyDescent="0.3">
      <c r="A192" s="7"/>
      <c r="B192" s="9" t="s">
        <v>397</v>
      </c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7"/>
    </row>
    <row r="193" spans="1:64" ht="18.75" customHeight="1" thickBot="1" x14ac:dyDescent="0.3">
      <c r="A193" s="7"/>
      <c r="B193" s="12"/>
      <c r="C193" s="13" t="s">
        <v>371</v>
      </c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>
        <v>1971</v>
      </c>
      <c r="Q193" s="12">
        <v>2094</v>
      </c>
      <c r="R193" s="12">
        <v>2056</v>
      </c>
      <c r="S193" s="12">
        <v>1248</v>
      </c>
      <c r="T193" s="12">
        <v>1145</v>
      </c>
      <c r="U193" s="12">
        <v>1586</v>
      </c>
      <c r="V193" s="12">
        <v>1605</v>
      </c>
      <c r="W193" s="12">
        <v>1711</v>
      </c>
      <c r="X193" s="12">
        <v>1737</v>
      </c>
      <c r="Y193" s="12">
        <v>1821</v>
      </c>
      <c r="Z193" s="12">
        <v>1948</v>
      </c>
      <c r="AA193" s="12">
        <v>2012</v>
      </c>
      <c r="AB193" s="12">
        <v>1917</v>
      </c>
      <c r="AC193" s="12">
        <v>2004</v>
      </c>
      <c r="AD193" s="12">
        <v>2108</v>
      </c>
      <c r="AE193" s="12">
        <v>2004</v>
      </c>
      <c r="AF193" s="12">
        <v>1985</v>
      </c>
      <c r="AG193" s="12">
        <v>2031</v>
      </c>
      <c r="AH193" s="12">
        <v>1422</v>
      </c>
      <c r="AI193" s="12">
        <v>2179</v>
      </c>
      <c r="AJ193" s="12">
        <v>2056</v>
      </c>
      <c r="AK193" s="12">
        <v>2104</v>
      </c>
      <c r="AL193" s="15">
        <v>2086</v>
      </c>
      <c r="AM193" s="15">
        <v>2104</v>
      </c>
      <c r="AN193" s="15">
        <v>2012</v>
      </c>
      <c r="AO193" s="15">
        <v>2064</v>
      </c>
      <c r="AP193" s="15">
        <v>2121</v>
      </c>
      <c r="AQ193" s="15">
        <v>1979</v>
      </c>
      <c r="AR193" s="15">
        <v>2149</v>
      </c>
      <c r="AS193" s="15">
        <v>2175</v>
      </c>
      <c r="AT193" s="15">
        <v>1971</v>
      </c>
      <c r="AU193" s="15">
        <v>2225</v>
      </c>
      <c r="AV193" s="15">
        <v>2165</v>
      </c>
      <c r="AW193" s="15">
        <v>2196</v>
      </c>
      <c r="AX193" s="15">
        <v>2212</v>
      </c>
      <c r="AY193" s="15">
        <v>2233</v>
      </c>
      <c r="AZ193" s="15">
        <v>2214</v>
      </c>
      <c r="BA193" s="15">
        <v>2251</v>
      </c>
      <c r="BB193" s="15">
        <v>2302</v>
      </c>
      <c r="BC193" s="15">
        <v>2261</v>
      </c>
      <c r="BD193" s="7"/>
      <c r="BJ193" s="54"/>
      <c r="BK193" s="54"/>
      <c r="BL193">
        <v>77370</v>
      </c>
    </row>
    <row r="194" spans="1:64" ht="21.75" hidden="1" customHeight="1" thickBot="1" x14ac:dyDescent="0.3">
      <c r="A194" s="7"/>
      <c r="B194" s="17"/>
      <c r="C194" s="17" t="s">
        <v>400</v>
      </c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>
        <v>297</v>
      </c>
      <c r="Q194" s="17">
        <v>386</v>
      </c>
      <c r="R194" s="17">
        <v>411</v>
      </c>
      <c r="S194" s="17">
        <v>330</v>
      </c>
      <c r="T194" s="17"/>
      <c r="U194" s="17">
        <v>87885</v>
      </c>
      <c r="V194" s="17"/>
      <c r="W194" s="17">
        <v>96538</v>
      </c>
      <c r="X194" s="17">
        <v>90465</v>
      </c>
      <c r="Y194" s="17"/>
      <c r="Z194" s="17"/>
      <c r="AA194" s="17"/>
      <c r="AB194" s="17"/>
      <c r="AC194" s="17"/>
      <c r="AD194" s="17">
        <v>99633</v>
      </c>
      <c r="AE194" s="17">
        <v>94229</v>
      </c>
      <c r="AF194" s="17">
        <v>95011</v>
      </c>
      <c r="AG194" s="17"/>
      <c r="AH194" s="17"/>
      <c r="AI194" s="17"/>
      <c r="AJ194" s="17"/>
      <c r="AK194" s="17"/>
      <c r="AL194" s="17">
        <v>99440</v>
      </c>
      <c r="AM194" s="17"/>
      <c r="AN194" s="17">
        <v>102874</v>
      </c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5" t="s">
        <v>787</v>
      </c>
      <c r="BA194" s="15" t="s">
        <v>787</v>
      </c>
      <c r="BB194" s="38"/>
      <c r="BC194" s="17"/>
      <c r="BD194" s="7"/>
    </row>
    <row r="195" spans="1:64" ht="6.6" hidden="1" customHeight="1" x14ac:dyDescent="0.25">
      <c r="A195" s="7"/>
      <c r="B195" s="17"/>
      <c r="C195" s="17" t="s">
        <v>401</v>
      </c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>
        <v>375</v>
      </c>
      <c r="Q195" s="17">
        <v>369</v>
      </c>
      <c r="R195" s="17">
        <v>347</v>
      </c>
      <c r="S195" s="17">
        <v>202</v>
      </c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5" t="s">
        <v>787</v>
      </c>
      <c r="BA195" s="15" t="s">
        <v>787</v>
      </c>
      <c r="BB195" s="38"/>
      <c r="BC195" s="17"/>
      <c r="BD195" s="7"/>
    </row>
    <row r="196" spans="1:64" ht="18.75" customHeight="1" x14ac:dyDescent="0.25">
      <c r="A196" s="7"/>
      <c r="B196" s="12"/>
      <c r="C196" s="13" t="s">
        <v>396</v>
      </c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>
        <v>95955</v>
      </c>
      <c r="Q196" s="12">
        <v>99975</v>
      </c>
      <c r="R196" s="12">
        <v>99537</v>
      </c>
      <c r="S196" s="12">
        <v>76120</v>
      </c>
      <c r="T196" s="12">
        <v>76489</v>
      </c>
      <c r="U196" s="12">
        <v>87885</v>
      </c>
      <c r="V196" s="12">
        <v>83898</v>
      </c>
      <c r="W196" s="12">
        <v>89468</v>
      </c>
      <c r="X196" s="12">
        <v>90465</v>
      </c>
      <c r="Y196" s="12">
        <v>90915</v>
      </c>
      <c r="Z196" s="12">
        <v>92058</v>
      </c>
      <c r="AA196" s="12">
        <v>94916</v>
      </c>
      <c r="AB196" s="12">
        <v>93933</v>
      </c>
      <c r="AC196" s="12">
        <v>93645</v>
      </c>
      <c r="AD196" s="12">
        <v>99633</v>
      </c>
      <c r="AE196" s="12">
        <v>94229</v>
      </c>
      <c r="AF196" s="12">
        <v>95011</v>
      </c>
      <c r="AG196" s="12">
        <v>96032</v>
      </c>
      <c r="AH196" s="12">
        <v>77370</v>
      </c>
      <c r="AI196" s="12">
        <v>98918</v>
      </c>
      <c r="AJ196" s="12">
        <v>96839</v>
      </c>
      <c r="AK196" s="12">
        <v>95843</v>
      </c>
      <c r="AL196" s="15">
        <v>99440</v>
      </c>
      <c r="AM196" s="15">
        <v>103925</v>
      </c>
      <c r="AN196" s="15">
        <v>102874</v>
      </c>
      <c r="AO196" s="15">
        <v>96687</v>
      </c>
      <c r="AP196" s="15">
        <v>99510</v>
      </c>
      <c r="AQ196" s="15">
        <v>101801</v>
      </c>
      <c r="AR196" s="15">
        <v>104812</v>
      </c>
      <c r="AS196" s="15">
        <v>104752</v>
      </c>
      <c r="AT196" s="15">
        <v>102922</v>
      </c>
      <c r="AU196" s="15">
        <v>108556</v>
      </c>
      <c r="AV196" s="15">
        <v>107567</v>
      </c>
      <c r="AW196" s="15">
        <v>109542</v>
      </c>
      <c r="AX196" s="15">
        <v>109462</v>
      </c>
      <c r="AY196" s="15">
        <v>111203</v>
      </c>
      <c r="AZ196" s="15">
        <v>106360</v>
      </c>
      <c r="BA196" s="15">
        <v>109439</v>
      </c>
      <c r="BB196" s="15">
        <v>111528</v>
      </c>
      <c r="BC196" s="15">
        <v>113321</v>
      </c>
      <c r="BD196" s="7"/>
    </row>
    <row r="197" spans="1:64" ht="18.75" customHeight="1" x14ac:dyDescent="0.25">
      <c r="A197" s="7"/>
      <c r="B197" s="12"/>
      <c r="C197" s="13" t="s">
        <v>400</v>
      </c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>
        <v>38565</v>
      </c>
      <c r="Q197" s="12">
        <v>40080</v>
      </c>
      <c r="R197" s="12">
        <v>42912</v>
      </c>
      <c r="S197" s="12">
        <v>40057</v>
      </c>
      <c r="T197" s="12">
        <v>39305</v>
      </c>
      <c r="U197" s="12">
        <v>41412</v>
      </c>
      <c r="V197" s="12">
        <v>40175</v>
      </c>
      <c r="W197" s="12">
        <v>41496</v>
      </c>
      <c r="X197" s="12">
        <v>41417</v>
      </c>
      <c r="Y197" s="12">
        <v>40757</v>
      </c>
      <c r="Z197" s="12">
        <v>41266</v>
      </c>
      <c r="AA197" s="12">
        <v>41044</v>
      </c>
      <c r="AB197" s="12">
        <v>40579</v>
      </c>
      <c r="AC197" s="12">
        <v>38885</v>
      </c>
      <c r="AD197" s="12">
        <v>40663</v>
      </c>
      <c r="AE197" s="12">
        <v>35953</v>
      </c>
      <c r="AF197" s="12">
        <v>37846</v>
      </c>
      <c r="AG197" s="12">
        <v>39144</v>
      </c>
      <c r="AH197" s="12">
        <v>46323</v>
      </c>
      <c r="AI197" s="12">
        <v>40909</v>
      </c>
      <c r="AJ197" s="12">
        <v>38764</v>
      </c>
      <c r="AK197" s="12">
        <v>37709</v>
      </c>
      <c r="AL197" s="15">
        <v>40155</v>
      </c>
      <c r="AM197" s="15">
        <v>41454</v>
      </c>
      <c r="AN197" s="15">
        <v>40383</v>
      </c>
      <c r="AO197" s="15">
        <v>40742</v>
      </c>
      <c r="AP197" s="15">
        <v>37646</v>
      </c>
      <c r="AQ197" s="15">
        <v>39595</v>
      </c>
      <c r="AR197" s="15">
        <v>39233</v>
      </c>
      <c r="AS197" s="15">
        <v>39675</v>
      </c>
      <c r="AT197" s="15">
        <v>38401</v>
      </c>
      <c r="AU197" s="15">
        <v>42118</v>
      </c>
      <c r="AV197" s="15">
        <v>41933</v>
      </c>
      <c r="AW197" s="15">
        <v>41882</v>
      </c>
      <c r="AX197" s="15">
        <v>40511</v>
      </c>
      <c r="AY197" s="15">
        <v>41943</v>
      </c>
      <c r="AZ197" s="15">
        <v>37607</v>
      </c>
      <c r="BA197" s="15">
        <v>40644</v>
      </c>
      <c r="BB197" s="15">
        <v>39120</v>
      </c>
      <c r="BC197" s="15">
        <v>41825</v>
      </c>
      <c r="BD197" s="7"/>
      <c r="BE197">
        <f>T197/T196*100</f>
        <v>51.386473872060037</v>
      </c>
      <c r="BG197">
        <v>89468</v>
      </c>
      <c r="BH197">
        <f>AF197/AF196</f>
        <v>0.39833282462030711</v>
      </c>
      <c r="BJ197">
        <f>AK197/$AK$196</f>
        <v>0.39344553071168475</v>
      </c>
    </row>
    <row r="198" spans="1:64" ht="18.75" customHeight="1" x14ac:dyDescent="0.25">
      <c r="A198" s="7"/>
      <c r="B198" s="12"/>
      <c r="C198" s="13" t="s">
        <v>401</v>
      </c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>
        <v>19973</v>
      </c>
      <c r="Q198" s="12">
        <v>20772</v>
      </c>
      <c r="R198" s="12">
        <v>18443</v>
      </c>
      <c r="S198" s="12">
        <v>11854</v>
      </c>
      <c r="T198" s="12">
        <v>11677</v>
      </c>
      <c r="U198" s="12">
        <v>15375</v>
      </c>
      <c r="V198" s="12">
        <v>13817</v>
      </c>
      <c r="W198" s="12">
        <v>14404</v>
      </c>
      <c r="X198" s="12">
        <v>13714</v>
      </c>
      <c r="Y198" s="12">
        <v>13873</v>
      </c>
      <c r="Z198" s="12">
        <v>14128</v>
      </c>
      <c r="AA198" s="12">
        <v>16018</v>
      </c>
      <c r="AB198" s="12">
        <v>18456</v>
      </c>
      <c r="AC198" s="12">
        <v>21488</v>
      </c>
      <c r="AD198" s="12">
        <v>22247</v>
      </c>
      <c r="AE198" s="12">
        <v>20747</v>
      </c>
      <c r="AF198" s="12">
        <v>19846</v>
      </c>
      <c r="AG198" s="12">
        <v>20474</v>
      </c>
      <c r="AH198" s="12">
        <v>15972</v>
      </c>
      <c r="AI198" s="12">
        <v>26205</v>
      </c>
      <c r="AJ198" s="12">
        <v>23669</v>
      </c>
      <c r="AK198" s="12">
        <v>23940</v>
      </c>
      <c r="AL198" s="15">
        <v>18758</v>
      </c>
      <c r="AM198" s="15">
        <v>18554</v>
      </c>
      <c r="AN198" s="15">
        <v>19302</v>
      </c>
      <c r="AO198" s="15">
        <v>19127</v>
      </c>
      <c r="AP198" s="15">
        <v>19170</v>
      </c>
      <c r="AQ198" s="15">
        <v>19600</v>
      </c>
      <c r="AR198" s="15">
        <v>20245</v>
      </c>
      <c r="AS198" s="15">
        <v>19941</v>
      </c>
      <c r="AT198" s="15">
        <v>19656</v>
      </c>
      <c r="AU198" s="15">
        <v>20179</v>
      </c>
      <c r="AV198" s="15">
        <v>20135</v>
      </c>
      <c r="AW198" s="15">
        <v>20674</v>
      </c>
      <c r="AX198" s="15">
        <v>20645</v>
      </c>
      <c r="AY198" s="15">
        <v>20716</v>
      </c>
      <c r="AZ198" s="15">
        <v>20144</v>
      </c>
      <c r="BA198" s="15">
        <v>19783</v>
      </c>
      <c r="BB198" s="15">
        <v>20698</v>
      </c>
      <c r="BC198" s="15">
        <v>19864</v>
      </c>
      <c r="BD198" s="7"/>
      <c r="BE198">
        <f>T198/T196*100</f>
        <v>15.266247434271596</v>
      </c>
      <c r="BF198" t="e">
        <f>#REF!/1000</f>
        <v>#REF!</v>
      </c>
      <c r="BG198" t="e">
        <f>#REF!/1000</f>
        <v>#REF!</v>
      </c>
      <c r="BH198">
        <f>AF198/AF196</f>
        <v>0.20888107692793467</v>
      </c>
      <c r="BJ198">
        <f>AK198/$AK$196</f>
        <v>0.24978350009912043</v>
      </c>
    </row>
    <row r="199" spans="1:64" ht="21" hidden="1" customHeight="1" x14ac:dyDescent="0.2">
      <c r="B199" s="68" t="s">
        <v>399</v>
      </c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</row>
    <row r="200" spans="1:64" ht="21" hidden="1" customHeight="1" x14ac:dyDescent="0.2">
      <c r="B200" s="68" t="s">
        <v>405</v>
      </c>
      <c r="C200" s="68"/>
      <c r="P200">
        <f>SUM(P201:P208)</f>
        <v>243</v>
      </c>
      <c r="Q200" t="s">
        <v>12</v>
      </c>
      <c r="R200" t="s">
        <v>12</v>
      </c>
      <c r="S200" t="s">
        <v>12</v>
      </c>
      <c r="T200" t="s">
        <v>12</v>
      </c>
    </row>
    <row r="201" spans="1:64" ht="21.75" hidden="1" customHeight="1" x14ac:dyDescent="0.2">
      <c r="C201" t="s">
        <v>363</v>
      </c>
      <c r="P201">
        <v>121</v>
      </c>
      <c r="Q201" t="s">
        <v>12</v>
      </c>
      <c r="R201" t="s">
        <v>12</v>
      </c>
      <c r="S201" t="s">
        <v>12</v>
      </c>
      <c r="T201" t="s">
        <v>12</v>
      </c>
    </row>
    <row r="202" spans="1:64" ht="21.75" hidden="1" customHeight="1" x14ac:dyDescent="0.2">
      <c r="C202" t="s">
        <v>364</v>
      </c>
      <c r="P202">
        <v>23</v>
      </c>
      <c r="Q202" t="s">
        <v>12</v>
      </c>
      <c r="R202" t="s">
        <v>12</v>
      </c>
      <c r="S202" t="s">
        <v>12</v>
      </c>
      <c r="T202" t="s">
        <v>12</v>
      </c>
    </row>
    <row r="203" spans="1:64" ht="21.75" hidden="1" customHeight="1" x14ac:dyDescent="0.2">
      <c r="C203" t="s">
        <v>365</v>
      </c>
      <c r="P203">
        <v>9</v>
      </c>
      <c r="Q203" t="s">
        <v>12</v>
      </c>
      <c r="R203" t="s">
        <v>12</v>
      </c>
      <c r="S203" t="s">
        <v>12</v>
      </c>
      <c r="T203" t="s">
        <v>12</v>
      </c>
    </row>
    <row r="204" spans="1:64" ht="21.75" hidden="1" customHeight="1" x14ac:dyDescent="0.2">
      <c r="C204" t="s">
        <v>366</v>
      </c>
      <c r="P204">
        <v>34</v>
      </c>
      <c r="Q204" t="s">
        <v>12</v>
      </c>
      <c r="R204" t="s">
        <v>12</v>
      </c>
      <c r="S204" t="s">
        <v>12</v>
      </c>
      <c r="T204" t="s">
        <v>12</v>
      </c>
    </row>
    <row r="205" spans="1:64" ht="21.75" hidden="1" customHeight="1" x14ac:dyDescent="0.2">
      <c r="C205" t="s">
        <v>367</v>
      </c>
      <c r="P205">
        <v>16</v>
      </c>
      <c r="Q205" t="s">
        <v>12</v>
      </c>
      <c r="R205" t="s">
        <v>12</v>
      </c>
      <c r="S205" t="s">
        <v>12</v>
      </c>
      <c r="T205" t="s">
        <v>12</v>
      </c>
    </row>
    <row r="206" spans="1:64" ht="21.75" hidden="1" customHeight="1" x14ac:dyDescent="0.2">
      <c r="C206" t="s">
        <v>368</v>
      </c>
      <c r="P206">
        <v>30</v>
      </c>
      <c r="Q206" t="s">
        <v>12</v>
      </c>
      <c r="R206" t="s">
        <v>12</v>
      </c>
      <c r="S206" t="s">
        <v>12</v>
      </c>
      <c r="T206" t="s">
        <v>12</v>
      </c>
    </row>
    <row r="207" spans="1:64" ht="21.75" hidden="1" customHeight="1" x14ac:dyDescent="0.2">
      <c r="C207" t="s">
        <v>369</v>
      </c>
      <c r="P207">
        <v>4</v>
      </c>
      <c r="Q207" t="s">
        <v>12</v>
      </c>
      <c r="R207" t="s">
        <v>12</v>
      </c>
      <c r="S207" t="s">
        <v>12</v>
      </c>
      <c r="T207" t="s">
        <v>12</v>
      </c>
    </row>
    <row r="208" spans="1:64" ht="21.75" hidden="1" customHeight="1" x14ac:dyDescent="0.2">
      <c r="C208" t="s">
        <v>398</v>
      </c>
      <c r="P208">
        <v>6</v>
      </c>
      <c r="Q208" t="s">
        <v>12</v>
      </c>
      <c r="R208" t="s">
        <v>12</v>
      </c>
      <c r="S208" t="s">
        <v>12</v>
      </c>
      <c r="T208" t="s">
        <v>12</v>
      </c>
    </row>
    <row r="209" spans="1:56" ht="21.75" hidden="1" customHeight="1" x14ac:dyDescent="0.2"/>
    <row r="210" spans="1:56" ht="21.75" hidden="1" customHeight="1" x14ac:dyDescent="0.2"/>
    <row r="211" spans="1:56" ht="21.75" hidden="1" customHeight="1" x14ac:dyDescent="0.2"/>
    <row r="212" spans="1:56" ht="21.75" hidden="1" customHeight="1" x14ac:dyDescent="0.2"/>
    <row r="213" spans="1:56" ht="21.75" hidden="1" customHeight="1" x14ac:dyDescent="0.2"/>
    <row r="214" spans="1:56" ht="21.75" hidden="1" customHeight="1" x14ac:dyDescent="0.2"/>
    <row r="215" spans="1:56" ht="21.75" hidden="1" customHeight="1" x14ac:dyDescent="0.2"/>
    <row r="216" spans="1:56" ht="21.75" hidden="1" customHeight="1" x14ac:dyDescent="0.2"/>
    <row r="217" spans="1:56" ht="21.75" hidden="1" customHeight="1" x14ac:dyDescent="0.2"/>
    <row r="218" spans="1:56" ht="21.75" hidden="1" customHeight="1" x14ac:dyDescent="0.2"/>
    <row r="219" spans="1:56" ht="21.75" hidden="1" customHeight="1" x14ac:dyDescent="0.2"/>
    <row r="220" spans="1:56" ht="21" customHeight="1" x14ac:dyDescent="0.2">
      <c r="A220" s="69" t="s">
        <v>384</v>
      </c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  <c r="AZ220" s="69"/>
      <c r="BA220" s="69"/>
      <c r="BB220" s="69"/>
      <c r="BC220" s="69"/>
      <c r="BD220" s="69"/>
    </row>
    <row r="221" spans="1:56" ht="17.25" customHeight="1" x14ac:dyDescent="0.25">
      <c r="A221" s="7"/>
      <c r="B221" s="21"/>
      <c r="C221" s="21"/>
      <c r="D221" s="21" t="s">
        <v>0</v>
      </c>
      <c r="E221" s="21" t="s">
        <v>1</v>
      </c>
      <c r="F221" s="21" t="s">
        <v>2</v>
      </c>
      <c r="G221" s="21" t="s">
        <v>3</v>
      </c>
      <c r="H221" s="21" t="s">
        <v>4</v>
      </c>
      <c r="I221" s="21" t="s">
        <v>5</v>
      </c>
      <c r="J221" s="21" t="s">
        <v>34</v>
      </c>
      <c r="K221" s="21" t="s">
        <v>7</v>
      </c>
      <c r="L221" s="21" t="s">
        <v>8</v>
      </c>
      <c r="M221" s="21" t="s">
        <v>9</v>
      </c>
      <c r="N221" s="21" t="s">
        <v>10</v>
      </c>
      <c r="O221" s="21" t="s">
        <v>11</v>
      </c>
      <c r="P221" s="21" t="s">
        <v>0</v>
      </c>
      <c r="Q221" s="21" t="s">
        <v>1</v>
      </c>
      <c r="R221" s="21" t="s">
        <v>2</v>
      </c>
      <c r="S221" s="21" t="s">
        <v>3</v>
      </c>
      <c r="T221" s="21" t="s">
        <v>4</v>
      </c>
      <c r="U221" s="21" t="s">
        <v>5</v>
      </c>
      <c r="V221" s="21" t="s">
        <v>6</v>
      </c>
      <c r="W221" s="21" t="s">
        <v>7</v>
      </c>
      <c r="X221" s="21" t="s">
        <v>8</v>
      </c>
      <c r="Y221" s="21" t="s">
        <v>9</v>
      </c>
      <c r="Z221" s="21" t="s">
        <v>10</v>
      </c>
      <c r="AA221" s="21" t="s">
        <v>11</v>
      </c>
      <c r="AB221" s="21" t="s">
        <v>0</v>
      </c>
      <c r="AC221" s="21" t="s">
        <v>1</v>
      </c>
      <c r="AD221" s="21" t="s">
        <v>2</v>
      </c>
      <c r="AE221" s="21" t="s">
        <v>3</v>
      </c>
      <c r="AF221" s="21" t="s">
        <v>4</v>
      </c>
      <c r="AG221" s="21" t="s">
        <v>32</v>
      </c>
      <c r="AH221" s="21" t="s">
        <v>34</v>
      </c>
      <c r="AI221" s="21" t="s">
        <v>242</v>
      </c>
      <c r="AJ221" s="21" t="s">
        <v>8</v>
      </c>
      <c r="AK221" s="21" t="s">
        <v>9</v>
      </c>
      <c r="AL221" s="22">
        <v>44501</v>
      </c>
      <c r="AM221" s="23" t="s">
        <v>11</v>
      </c>
      <c r="AN221" s="22">
        <v>44562</v>
      </c>
      <c r="AO221" s="23" t="s">
        <v>1</v>
      </c>
      <c r="AP221" s="23" t="s">
        <v>2</v>
      </c>
      <c r="AQ221" s="23" t="s">
        <v>3</v>
      </c>
      <c r="AR221" s="23" t="s">
        <v>4</v>
      </c>
      <c r="AS221" s="23" t="s">
        <v>5</v>
      </c>
      <c r="AT221" s="23" t="s">
        <v>6</v>
      </c>
      <c r="AU221" s="23" t="s">
        <v>7</v>
      </c>
      <c r="AV221" s="23" t="s">
        <v>8</v>
      </c>
      <c r="AW221" s="23" t="s">
        <v>9</v>
      </c>
      <c r="AX221" s="23" t="s">
        <v>10</v>
      </c>
      <c r="AY221" s="23" t="s">
        <v>11</v>
      </c>
      <c r="AZ221" s="23" t="s">
        <v>0</v>
      </c>
      <c r="BA221" s="23" t="s">
        <v>1</v>
      </c>
      <c r="BB221" s="23" t="s">
        <v>2</v>
      </c>
      <c r="BC221" s="23" t="s">
        <v>3</v>
      </c>
      <c r="BD221" s="7"/>
    </row>
    <row r="222" spans="1:56" ht="18.75" customHeight="1" x14ac:dyDescent="0.25">
      <c r="A222" s="7"/>
      <c r="B222" s="9" t="s">
        <v>569</v>
      </c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>
        <v>1138</v>
      </c>
      <c r="Q222" s="9">
        <v>991</v>
      </c>
      <c r="R222" s="9">
        <v>1032</v>
      </c>
      <c r="S222" s="9">
        <v>559</v>
      </c>
      <c r="T222" s="9">
        <v>419</v>
      </c>
      <c r="U222" s="9">
        <v>546</v>
      </c>
      <c r="V222" s="9">
        <v>737</v>
      </c>
      <c r="W222" s="9">
        <v>882</v>
      </c>
      <c r="X222" s="9">
        <v>958</v>
      </c>
      <c r="Y222" s="9">
        <v>919</v>
      </c>
      <c r="Z222" s="9">
        <v>892</v>
      </c>
      <c r="AA222" s="9">
        <v>970</v>
      </c>
      <c r="AB222" s="9">
        <v>1164</v>
      </c>
      <c r="AC222" s="9">
        <v>904</v>
      </c>
      <c r="AD222" s="9">
        <v>1110</v>
      </c>
      <c r="AE222" s="9">
        <v>1027</v>
      </c>
      <c r="AF222" s="9">
        <v>916</v>
      </c>
      <c r="AG222" s="9">
        <v>910</v>
      </c>
      <c r="AH222" s="9">
        <v>941</v>
      </c>
      <c r="AI222" s="9">
        <v>1122</v>
      </c>
      <c r="AJ222" s="9">
        <v>1147</v>
      </c>
      <c r="AK222" s="9">
        <v>1070</v>
      </c>
      <c r="AL222" s="10">
        <v>968</v>
      </c>
      <c r="AM222" s="10">
        <v>1078</v>
      </c>
      <c r="AN222" s="10">
        <v>997</v>
      </c>
      <c r="AO222" s="10">
        <v>869</v>
      </c>
      <c r="AP222" s="10">
        <v>951</v>
      </c>
      <c r="AQ222" s="10">
        <v>898</v>
      </c>
      <c r="AR222" s="10">
        <v>1075</v>
      </c>
      <c r="AS222" s="10">
        <v>1007</v>
      </c>
      <c r="AT222" s="10">
        <v>922</v>
      </c>
      <c r="AU222" s="10">
        <v>1157</v>
      </c>
      <c r="AV222" s="10">
        <v>878</v>
      </c>
      <c r="AW222" s="10">
        <v>879</v>
      </c>
      <c r="AX222" s="10">
        <v>895</v>
      </c>
      <c r="AY222" s="10">
        <v>647</v>
      </c>
      <c r="AZ222" s="10">
        <v>812</v>
      </c>
      <c r="BA222" s="10">
        <v>1038</v>
      </c>
      <c r="BB222" s="10">
        <v>938</v>
      </c>
      <c r="BC222" s="10">
        <v>905</v>
      </c>
      <c r="BD222" s="7"/>
    </row>
    <row r="223" spans="1:56" ht="18.75" customHeight="1" x14ac:dyDescent="0.25">
      <c r="A223" s="7"/>
      <c r="B223" s="12"/>
      <c r="C223" s="13" t="s">
        <v>196</v>
      </c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>
        <v>17</v>
      </c>
      <c r="Q223" s="12">
        <v>24</v>
      </c>
      <c r="R223" s="12">
        <v>20</v>
      </c>
      <c r="S223" s="12">
        <v>19</v>
      </c>
      <c r="T223" s="12">
        <v>12</v>
      </c>
      <c r="U223" s="12">
        <v>20</v>
      </c>
      <c r="V223" s="12">
        <v>31</v>
      </c>
      <c r="W223" s="12">
        <v>23</v>
      </c>
      <c r="X223" s="12">
        <v>24</v>
      </c>
      <c r="Y223" s="12">
        <v>17</v>
      </c>
      <c r="Z223" s="12">
        <v>19</v>
      </c>
      <c r="AA223" s="12">
        <v>19</v>
      </c>
      <c r="AB223" s="12">
        <v>27</v>
      </c>
      <c r="AC223" s="12">
        <v>14</v>
      </c>
      <c r="AD223" s="12">
        <v>24</v>
      </c>
      <c r="AE223" s="12">
        <v>23</v>
      </c>
      <c r="AF223" s="12">
        <v>26</v>
      </c>
      <c r="AG223" s="12">
        <v>23</v>
      </c>
      <c r="AH223" s="12">
        <v>13</v>
      </c>
      <c r="AI223" s="12">
        <v>26</v>
      </c>
      <c r="AJ223" s="12">
        <v>23</v>
      </c>
      <c r="AK223" s="12">
        <v>24</v>
      </c>
      <c r="AL223" s="15">
        <v>24</v>
      </c>
      <c r="AM223" s="15">
        <v>23</v>
      </c>
      <c r="AN223" s="15">
        <v>25</v>
      </c>
      <c r="AO223" s="15">
        <v>24</v>
      </c>
      <c r="AP223" s="15">
        <v>22</v>
      </c>
      <c r="AQ223" s="15">
        <v>22</v>
      </c>
      <c r="AR223" s="15">
        <v>25</v>
      </c>
      <c r="AS223" s="15">
        <v>24</v>
      </c>
      <c r="AT223" s="15">
        <v>10</v>
      </c>
      <c r="AU223" s="15">
        <v>17</v>
      </c>
      <c r="AV223" s="15">
        <v>13</v>
      </c>
      <c r="AW223" s="15">
        <v>11</v>
      </c>
      <c r="AX223" s="15">
        <v>18</v>
      </c>
      <c r="AY223" s="15">
        <v>18</v>
      </c>
      <c r="AZ223" s="15">
        <v>15</v>
      </c>
      <c r="BA223" s="15">
        <v>20</v>
      </c>
      <c r="BB223" s="15">
        <v>19</v>
      </c>
      <c r="BC223" s="15">
        <v>20</v>
      </c>
      <c r="BD223" s="7"/>
    </row>
    <row r="224" spans="1:56" ht="18.75" customHeight="1" x14ac:dyDescent="0.25">
      <c r="A224" s="7"/>
      <c r="B224" s="12"/>
      <c r="C224" s="13" t="s">
        <v>353</v>
      </c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>
        <v>48</v>
      </c>
      <c r="Q224" s="12">
        <v>42</v>
      </c>
      <c r="R224" s="12">
        <v>37</v>
      </c>
      <c r="S224" s="12">
        <v>13</v>
      </c>
      <c r="T224" s="12">
        <v>21</v>
      </c>
      <c r="U224" s="12">
        <v>26</v>
      </c>
      <c r="V224" s="12">
        <v>43</v>
      </c>
      <c r="W224" s="12">
        <v>60</v>
      </c>
      <c r="X224" s="12">
        <v>90</v>
      </c>
      <c r="Y224" s="12">
        <v>84</v>
      </c>
      <c r="Z224" s="12">
        <v>80</v>
      </c>
      <c r="AA224" s="12">
        <v>67</v>
      </c>
      <c r="AB224" s="12">
        <v>91</v>
      </c>
      <c r="AC224" s="12">
        <v>60</v>
      </c>
      <c r="AD224" s="12">
        <v>89</v>
      </c>
      <c r="AE224" s="12">
        <v>66</v>
      </c>
      <c r="AF224" s="12">
        <v>87</v>
      </c>
      <c r="AG224" s="12">
        <v>100</v>
      </c>
      <c r="AH224" s="12">
        <v>88</v>
      </c>
      <c r="AI224" s="12">
        <v>120</v>
      </c>
      <c r="AJ224" s="12">
        <v>97</v>
      </c>
      <c r="AK224" s="12">
        <v>82</v>
      </c>
      <c r="AL224" s="15">
        <v>82</v>
      </c>
      <c r="AM224" s="15">
        <v>57</v>
      </c>
      <c r="AN224" s="15">
        <v>65</v>
      </c>
      <c r="AO224" s="15">
        <v>65</v>
      </c>
      <c r="AP224" s="15">
        <v>75</v>
      </c>
      <c r="AQ224" s="15">
        <v>78</v>
      </c>
      <c r="AR224" s="15">
        <v>76</v>
      </c>
      <c r="AS224" s="15">
        <v>87</v>
      </c>
      <c r="AT224" s="15">
        <v>91</v>
      </c>
      <c r="AU224" s="15">
        <v>80</v>
      </c>
      <c r="AV224" s="15">
        <v>92</v>
      </c>
      <c r="AW224" s="15">
        <v>90</v>
      </c>
      <c r="AX224" s="15">
        <v>57</v>
      </c>
      <c r="AY224" s="15">
        <v>52</v>
      </c>
      <c r="AZ224" s="15">
        <v>59</v>
      </c>
      <c r="BA224" s="15">
        <v>57</v>
      </c>
      <c r="BB224" s="15">
        <v>43</v>
      </c>
      <c r="BC224" s="15">
        <v>55</v>
      </c>
      <c r="BD224" s="7"/>
    </row>
    <row r="225" spans="1:56" ht="18.75" customHeight="1" x14ac:dyDescent="0.25">
      <c r="A225" s="7"/>
      <c r="B225" s="12"/>
      <c r="C225" s="13" t="s">
        <v>354</v>
      </c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>
        <v>390</v>
      </c>
      <c r="Q225" s="12">
        <v>341</v>
      </c>
      <c r="R225" s="12">
        <v>400</v>
      </c>
      <c r="S225" s="12">
        <v>211</v>
      </c>
      <c r="T225" s="12">
        <v>170</v>
      </c>
      <c r="U225" s="12">
        <v>185</v>
      </c>
      <c r="V225" s="12">
        <v>275</v>
      </c>
      <c r="W225" s="12">
        <v>301</v>
      </c>
      <c r="X225" s="12">
        <v>317</v>
      </c>
      <c r="Y225" s="12">
        <v>313</v>
      </c>
      <c r="Z225" s="12">
        <v>294</v>
      </c>
      <c r="AA225" s="12">
        <v>383</v>
      </c>
      <c r="AB225" s="12">
        <v>519</v>
      </c>
      <c r="AC225" s="12">
        <v>367</v>
      </c>
      <c r="AD225" s="12">
        <v>439</v>
      </c>
      <c r="AE225" s="12">
        <v>383</v>
      </c>
      <c r="AF225" s="12">
        <v>354</v>
      </c>
      <c r="AG225" s="12">
        <v>340</v>
      </c>
      <c r="AH225" s="12">
        <v>396</v>
      </c>
      <c r="AI225" s="12">
        <v>403</v>
      </c>
      <c r="AJ225" s="12">
        <v>369</v>
      </c>
      <c r="AK225" s="12">
        <v>394</v>
      </c>
      <c r="AL225" s="15">
        <v>379</v>
      </c>
      <c r="AM225" s="15">
        <v>442</v>
      </c>
      <c r="AN225" s="15">
        <v>386</v>
      </c>
      <c r="AO225" s="15">
        <v>296</v>
      </c>
      <c r="AP225" s="15">
        <v>293</v>
      </c>
      <c r="AQ225" s="15">
        <v>277</v>
      </c>
      <c r="AR225" s="15">
        <v>355</v>
      </c>
      <c r="AS225" s="15">
        <v>335</v>
      </c>
      <c r="AT225" s="15">
        <v>369</v>
      </c>
      <c r="AU225" s="15">
        <v>476</v>
      </c>
      <c r="AV225" s="15">
        <v>323</v>
      </c>
      <c r="AW225" s="15">
        <v>302</v>
      </c>
      <c r="AX225" s="15">
        <v>314</v>
      </c>
      <c r="AY225" s="15">
        <v>27</v>
      </c>
      <c r="AZ225" s="15">
        <v>308</v>
      </c>
      <c r="BA225" s="15">
        <v>294</v>
      </c>
      <c r="BB225" s="15">
        <v>275</v>
      </c>
      <c r="BC225" s="15">
        <v>234</v>
      </c>
      <c r="BD225" s="7"/>
    </row>
    <row r="226" spans="1:56" ht="18.75" customHeight="1" x14ac:dyDescent="0.25">
      <c r="A226" s="7"/>
      <c r="B226" s="12"/>
      <c r="C226" s="13" t="s">
        <v>355</v>
      </c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>
        <v>13</v>
      </c>
      <c r="Q226" s="12">
        <v>19</v>
      </c>
      <c r="R226" s="12">
        <v>12</v>
      </c>
      <c r="S226" s="12">
        <v>1</v>
      </c>
      <c r="T226" s="12">
        <v>2</v>
      </c>
      <c r="U226" s="12">
        <v>2</v>
      </c>
      <c r="V226" s="12">
        <v>1</v>
      </c>
      <c r="W226" s="12">
        <v>3</v>
      </c>
      <c r="X226" s="12">
        <v>5</v>
      </c>
      <c r="Y226" s="12">
        <v>2</v>
      </c>
      <c r="Z226" s="12">
        <v>7</v>
      </c>
      <c r="AA226" s="12">
        <v>6</v>
      </c>
      <c r="AB226" s="12">
        <v>2</v>
      </c>
      <c r="AC226" s="12">
        <v>1</v>
      </c>
      <c r="AD226" s="12">
        <v>4</v>
      </c>
      <c r="AE226" s="12">
        <v>4</v>
      </c>
      <c r="AF226" s="12">
        <v>0</v>
      </c>
      <c r="AG226" s="12">
        <v>1</v>
      </c>
      <c r="AH226" s="12">
        <v>1</v>
      </c>
      <c r="AI226" s="12">
        <v>8</v>
      </c>
      <c r="AJ226" s="12">
        <v>8</v>
      </c>
      <c r="AK226" s="12" t="s">
        <v>750</v>
      </c>
      <c r="AL226" s="15">
        <v>1</v>
      </c>
      <c r="AM226" s="15">
        <v>1</v>
      </c>
      <c r="AN226" s="15" t="s">
        <v>12</v>
      </c>
      <c r="AO226" s="15" t="s">
        <v>12</v>
      </c>
      <c r="AP226" s="15" t="s">
        <v>12</v>
      </c>
      <c r="AQ226" s="15" t="s">
        <v>12</v>
      </c>
      <c r="AR226" s="15" t="s">
        <v>12</v>
      </c>
      <c r="AS226" s="15" t="s">
        <v>12</v>
      </c>
      <c r="AT226" s="15" t="s">
        <v>12</v>
      </c>
      <c r="AU226" s="15" t="s">
        <v>12</v>
      </c>
      <c r="AV226" s="15" t="s">
        <v>12</v>
      </c>
      <c r="AW226" s="15" t="s">
        <v>12</v>
      </c>
      <c r="AX226" s="15" t="s">
        <v>12</v>
      </c>
      <c r="AY226" s="15" t="s">
        <v>12</v>
      </c>
      <c r="AZ226" s="15" t="s">
        <v>12</v>
      </c>
      <c r="BA226" s="15">
        <v>2</v>
      </c>
      <c r="BB226" s="15" t="s">
        <v>12</v>
      </c>
      <c r="BC226" s="15" t="s">
        <v>12</v>
      </c>
      <c r="BD226" s="7"/>
    </row>
    <row r="227" spans="1:56" ht="18.75" customHeight="1" x14ac:dyDescent="0.25">
      <c r="A227" s="7"/>
      <c r="B227" s="12"/>
      <c r="C227" s="13" t="s">
        <v>197</v>
      </c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>
        <v>185</v>
      </c>
      <c r="Q227" s="12">
        <v>154</v>
      </c>
      <c r="R227" s="12">
        <v>133</v>
      </c>
      <c r="S227" s="12">
        <v>66</v>
      </c>
      <c r="T227" s="12">
        <v>29</v>
      </c>
      <c r="U227" s="12">
        <v>61</v>
      </c>
      <c r="V227" s="12">
        <v>89</v>
      </c>
      <c r="W227" s="12">
        <v>121</v>
      </c>
      <c r="X227" s="12">
        <v>118</v>
      </c>
      <c r="Y227" s="12">
        <v>138</v>
      </c>
      <c r="Z227" s="12">
        <v>155</v>
      </c>
      <c r="AA227" s="12">
        <v>141</v>
      </c>
      <c r="AB227" s="12">
        <v>114</v>
      </c>
      <c r="AC227" s="12">
        <v>113</v>
      </c>
      <c r="AD227" s="12">
        <v>134</v>
      </c>
      <c r="AE227" s="12">
        <v>159</v>
      </c>
      <c r="AF227" s="12">
        <v>107</v>
      </c>
      <c r="AG227" s="12">
        <v>97</v>
      </c>
      <c r="AH227" s="12">
        <v>88</v>
      </c>
      <c r="AI227" s="12">
        <v>136</v>
      </c>
      <c r="AJ227" s="12">
        <v>181</v>
      </c>
      <c r="AK227" s="12">
        <v>163</v>
      </c>
      <c r="AL227" s="15">
        <v>120</v>
      </c>
      <c r="AM227" s="15">
        <v>144</v>
      </c>
      <c r="AN227" s="15">
        <v>114</v>
      </c>
      <c r="AO227" s="15">
        <v>129</v>
      </c>
      <c r="AP227" s="15">
        <v>149</v>
      </c>
      <c r="AQ227" s="15">
        <v>128</v>
      </c>
      <c r="AR227" s="15">
        <v>150</v>
      </c>
      <c r="AS227" s="15">
        <v>147</v>
      </c>
      <c r="AT227" s="15">
        <v>100</v>
      </c>
      <c r="AU227" s="15">
        <v>130</v>
      </c>
      <c r="AV227" s="15">
        <v>129</v>
      </c>
      <c r="AW227" s="15">
        <v>119</v>
      </c>
      <c r="AX227" s="15">
        <v>173</v>
      </c>
      <c r="AY227" s="15">
        <v>153</v>
      </c>
      <c r="AZ227" s="15">
        <v>19</v>
      </c>
      <c r="BA227" s="15">
        <v>196</v>
      </c>
      <c r="BB227" s="15">
        <v>189</v>
      </c>
      <c r="BC227" s="15">
        <v>173</v>
      </c>
      <c r="BD227" s="7"/>
    </row>
    <row r="228" spans="1:56" ht="18.75" customHeight="1" x14ac:dyDescent="0.25">
      <c r="A228" s="7"/>
      <c r="B228" s="12"/>
      <c r="C228" s="13" t="s">
        <v>356</v>
      </c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>
        <v>8</v>
      </c>
      <c r="Q228" s="12">
        <v>13</v>
      </c>
      <c r="R228" s="12">
        <v>12</v>
      </c>
      <c r="S228" s="12">
        <v>1</v>
      </c>
      <c r="T228" s="12">
        <v>1</v>
      </c>
      <c r="U228" s="12">
        <v>7</v>
      </c>
      <c r="V228" s="12">
        <v>8</v>
      </c>
      <c r="W228" s="12">
        <v>2</v>
      </c>
      <c r="X228" s="12">
        <v>15</v>
      </c>
      <c r="Y228" s="12">
        <v>12</v>
      </c>
      <c r="Z228" s="12">
        <v>13</v>
      </c>
      <c r="AA228" s="12">
        <v>16</v>
      </c>
      <c r="AB228" s="12">
        <v>7</v>
      </c>
      <c r="AC228" s="12">
        <v>11</v>
      </c>
      <c r="AD228" s="12">
        <v>20</v>
      </c>
      <c r="AE228" s="12">
        <v>16</v>
      </c>
      <c r="AF228" s="12">
        <v>16</v>
      </c>
      <c r="AG228" s="12">
        <v>6</v>
      </c>
      <c r="AH228" s="12">
        <v>9</v>
      </c>
      <c r="AI228" s="12">
        <v>16</v>
      </c>
      <c r="AJ228" s="12">
        <v>15</v>
      </c>
      <c r="AK228" s="12">
        <v>14</v>
      </c>
      <c r="AL228" s="15">
        <v>6</v>
      </c>
      <c r="AM228" s="15">
        <v>15</v>
      </c>
      <c r="AN228" s="15">
        <v>10</v>
      </c>
      <c r="AO228" s="15">
        <v>11</v>
      </c>
      <c r="AP228" s="15">
        <v>12</v>
      </c>
      <c r="AQ228" s="15">
        <v>7</v>
      </c>
      <c r="AR228" s="15">
        <v>4</v>
      </c>
      <c r="AS228" s="15">
        <v>12</v>
      </c>
      <c r="AT228" s="15">
        <v>6</v>
      </c>
      <c r="AU228" s="15">
        <v>13</v>
      </c>
      <c r="AV228" s="15">
        <v>9</v>
      </c>
      <c r="AW228" s="15">
        <v>9</v>
      </c>
      <c r="AX228" s="15">
        <v>11</v>
      </c>
      <c r="AY228" s="15">
        <v>12</v>
      </c>
      <c r="AZ228" s="15">
        <v>11</v>
      </c>
      <c r="BA228" s="15">
        <v>10</v>
      </c>
      <c r="BB228" s="15">
        <v>13</v>
      </c>
      <c r="BC228" s="15">
        <v>11</v>
      </c>
      <c r="BD228" s="7"/>
    </row>
    <row r="229" spans="1:56" ht="18.75" customHeight="1" x14ac:dyDescent="0.25">
      <c r="A229" s="7"/>
      <c r="B229" s="12"/>
      <c r="C229" s="13" t="s">
        <v>198</v>
      </c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>
        <v>147</v>
      </c>
      <c r="Q229" s="12">
        <v>111</v>
      </c>
      <c r="R229" s="12">
        <v>141</v>
      </c>
      <c r="S229" s="12">
        <v>110</v>
      </c>
      <c r="T229" s="12">
        <v>81</v>
      </c>
      <c r="U229" s="12">
        <v>88</v>
      </c>
      <c r="V229" s="12">
        <v>97</v>
      </c>
      <c r="W229" s="12">
        <v>106</v>
      </c>
      <c r="X229" s="12">
        <v>137</v>
      </c>
      <c r="Y229" s="12">
        <v>125</v>
      </c>
      <c r="Z229" s="12">
        <v>145</v>
      </c>
      <c r="AA229" s="12">
        <v>136</v>
      </c>
      <c r="AB229" s="12">
        <v>141</v>
      </c>
      <c r="AC229" s="12">
        <v>132</v>
      </c>
      <c r="AD229" s="12">
        <v>175</v>
      </c>
      <c r="AE229" s="12">
        <v>141</v>
      </c>
      <c r="AF229" s="12">
        <v>122</v>
      </c>
      <c r="AG229" s="12">
        <v>156</v>
      </c>
      <c r="AH229" s="12">
        <v>158</v>
      </c>
      <c r="AI229" s="12">
        <v>135</v>
      </c>
      <c r="AJ229" s="12">
        <v>170</v>
      </c>
      <c r="AK229" s="12">
        <v>104</v>
      </c>
      <c r="AL229" s="15">
        <v>76</v>
      </c>
      <c r="AM229" s="15">
        <v>107</v>
      </c>
      <c r="AN229" s="15">
        <v>129</v>
      </c>
      <c r="AO229" s="15">
        <v>97</v>
      </c>
      <c r="AP229" s="15">
        <v>133</v>
      </c>
      <c r="AQ229" s="15">
        <v>122</v>
      </c>
      <c r="AR229" s="15">
        <v>166</v>
      </c>
      <c r="AS229" s="15">
        <v>118</v>
      </c>
      <c r="AT229" s="15">
        <v>114</v>
      </c>
      <c r="AU229" s="15">
        <v>131</v>
      </c>
      <c r="AV229" s="15">
        <v>104</v>
      </c>
      <c r="AW229" s="15">
        <v>110</v>
      </c>
      <c r="AX229" s="15">
        <v>85</v>
      </c>
      <c r="AY229" s="15">
        <v>123</v>
      </c>
      <c r="AZ229" s="15">
        <v>129</v>
      </c>
      <c r="BA229" s="15">
        <v>159</v>
      </c>
      <c r="BB229" s="15">
        <v>168</v>
      </c>
      <c r="BC229" s="15">
        <v>178</v>
      </c>
      <c r="BD229" s="7"/>
    </row>
    <row r="230" spans="1:56" ht="18.75" customHeight="1" x14ac:dyDescent="0.25">
      <c r="A230" s="7"/>
      <c r="B230" s="12"/>
      <c r="C230" s="13" t="s">
        <v>357</v>
      </c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>
        <v>149</v>
      </c>
      <c r="Q230" s="12">
        <v>106</v>
      </c>
      <c r="R230" s="12">
        <v>85</v>
      </c>
      <c r="S230" s="12">
        <v>28</v>
      </c>
      <c r="T230" s="12">
        <v>9</v>
      </c>
      <c r="U230" s="12">
        <v>39</v>
      </c>
      <c r="V230" s="12">
        <v>43</v>
      </c>
      <c r="W230" s="12">
        <v>55</v>
      </c>
      <c r="X230" s="12">
        <v>68</v>
      </c>
      <c r="Y230" s="12">
        <v>48</v>
      </c>
      <c r="Z230" s="12">
        <v>43</v>
      </c>
      <c r="AA230" s="12">
        <v>70</v>
      </c>
      <c r="AB230" s="12">
        <v>83</v>
      </c>
      <c r="AC230" s="12">
        <v>64</v>
      </c>
      <c r="AD230" s="12">
        <v>56</v>
      </c>
      <c r="AE230" s="12">
        <v>68</v>
      </c>
      <c r="AF230" s="12">
        <v>51</v>
      </c>
      <c r="AG230" s="12">
        <v>52</v>
      </c>
      <c r="AH230" s="12">
        <v>62</v>
      </c>
      <c r="AI230" s="12">
        <v>99</v>
      </c>
      <c r="AJ230" s="12">
        <v>89</v>
      </c>
      <c r="AK230" s="12">
        <v>118</v>
      </c>
      <c r="AL230" s="15">
        <v>120</v>
      </c>
      <c r="AM230" s="15">
        <v>115</v>
      </c>
      <c r="AN230" s="15">
        <v>124</v>
      </c>
      <c r="AO230" s="15">
        <v>102</v>
      </c>
      <c r="AP230" s="15">
        <v>122</v>
      </c>
      <c r="AQ230" s="15">
        <v>119</v>
      </c>
      <c r="AR230" s="15">
        <v>119</v>
      </c>
      <c r="AS230" s="15">
        <v>139</v>
      </c>
      <c r="AT230" s="15">
        <v>88</v>
      </c>
      <c r="AU230" s="15">
        <v>117</v>
      </c>
      <c r="AV230" s="15">
        <v>111</v>
      </c>
      <c r="AW230" s="15">
        <v>119</v>
      </c>
      <c r="AX230" s="15">
        <v>104</v>
      </c>
      <c r="AY230" s="15">
        <v>143</v>
      </c>
      <c r="AZ230" s="15">
        <v>124</v>
      </c>
      <c r="BA230" s="15">
        <v>150</v>
      </c>
      <c r="BB230" s="15">
        <v>106</v>
      </c>
      <c r="BC230" s="15">
        <v>102</v>
      </c>
      <c r="BD230" s="7"/>
    </row>
    <row r="231" spans="1:56" ht="18.75" customHeight="1" x14ac:dyDescent="0.25">
      <c r="A231" s="7"/>
      <c r="B231" s="12"/>
      <c r="C231" s="13" t="s">
        <v>358</v>
      </c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>
        <v>42</v>
      </c>
      <c r="Q231" s="12">
        <v>29</v>
      </c>
      <c r="R231" s="12">
        <v>48</v>
      </c>
      <c r="S231" s="12">
        <v>16</v>
      </c>
      <c r="T231" s="12">
        <v>25</v>
      </c>
      <c r="U231" s="12">
        <v>29</v>
      </c>
      <c r="V231" s="12">
        <v>31</v>
      </c>
      <c r="W231" s="12">
        <v>49</v>
      </c>
      <c r="X231" s="12">
        <v>41</v>
      </c>
      <c r="Y231" s="12">
        <v>28</v>
      </c>
      <c r="Z231" s="12">
        <v>32</v>
      </c>
      <c r="AA231" s="12">
        <v>24</v>
      </c>
      <c r="AB231" s="12">
        <v>41</v>
      </c>
      <c r="AC231" s="12">
        <v>40</v>
      </c>
      <c r="AD231" s="12">
        <v>43</v>
      </c>
      <c r="AE231" s="12">
        <v>33</v>
      </c>
      <c r="AF231" s="12">
        <v>55</v>
      </c>
      <c r="AG231" s="12">
        <v>44</v>
      </c>
      <c r="AH231" s="12">
        <v>41</v>
      </c>
      <c r="AI231" s="12">
        <v>44</v>
      </c>
      <c r="AJ231" s="12">
        <v>46</v>
      </c>
      <c r="AK231" s="12">
        <v>44</v>
      </c>
      <c r="AL231" s="15">
        <v>43</v>
      </c>
      <c r="AM231" s="15">
        <v>46</v>
      </c>
      <c r="AN231" s="15">
        <v>46</v>
      </c>
      <c r="AO231" s="15">
        <v>47</v>
      </c>
      <c r="AP231" s="15">
        <v>35</v>
      </c>
      <c r="AQ231" s="15">
        <v>42</v>
      </c>
      <c r="AR231" s="15">
        <v>47</v>
      </c>
      <c r="AS231" s="15">
        <v>48</v>
      </c>
      <c r="AT231" s="15">
        <v>27</v>
      </c>
      <c r="AU231" s="15">
        <v>56</v>
      </c>
      <c r="AV231" s="15">
        <v>36</v>
      </c>
      <c r="AW231" s="15">
        <v>36</v>
      </c>
      <c r="AX231" s="15">
        <v>30</v>
      </c>
      <c r="AY231" s="15">
        <v>32</v>
      </c>
      <c r="AZ231" s="15">
        <v>53</v>
      </c>
      <c r="BA231" s="15">
        <v>44</v>
      </c>
      <c r="BB231" s="15">
        <v>45</v>
      </c>
      <c r="BC231" s="15">
        <v>38</v>
      </c>
      <c r="BD231" s="7"/>
    </row>
    <row r="232" spans="1:56" ht="18.75" customHeight="1" x14ac:dyDescent="0.25">
      <c r="A232" s="7"/>
      <c r="B232" s="12"/>
      <c r="C232" s="13" t="s">
        <v>359</v>
      </c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>
        <v>59</v>
      </c>
      <c r="Q232" s="12">
        <v>60</v>
      </c>
      <c r="R232" s="12">
        <v>56</v>
      </c>
      <c r="S232" s="12">
        <v>48</v>
      </c>
      <c r="T232" s="12">
        <v>40</v>
      </c>
      <c r="U232" s="12">
        <v>47</v>
      </c>
      <c r="V232" s="12">
        <v>58</v>
      </c>
      <c r="W232" s="12">
        <v>67</v>
      </c>
      <c r="X232" s="12">
        <v>66</v>
      </c>
      <c r="Y232" s="12">
        <v>74</v>
      </c>
      <c r="Z232" s="12">
        <v>46</v>
      </c>
      <c r="AA232" s="12">
        <v>42</v>
      </c>
      <c r="AB232" s="12">
        <v>50</v>
      </c>
      <c r="AC232" s="12">
        <v>59</v>
      </c>
      <c r="AD232" s="12">
        <v>65</v>
      </c>
      <c r="AE232" s="12">
        <v>77</v>
      </c>
      <c r="AF232" s="12">
        <v>47</v>
      </c>
      <c r="AG232" s="12">
        <v>42</v>
      </c>
      <c r="AH232" s="12">
        <v>43</v>
      </c>
      <c r="AI232" s="12">
        <v>57</v>
      </c>
      <c r="AJ232" s="12">
        <v>69</v>
      </c>
      <c r="AK232" s="12">
        <v>54</v>
      </c>
      <c r="AL232" s="15">
        <v>45</v>
      </c>
      <c r="AM232" s="15">
        <v>43</v>
      </c>
      <c r="AN232" s="15">
        <v>40</v>
      </c>
      <c r="AO232" s="15">
        <v>51</v>
      </c>
      <c r="AP232" s="15">
        <v>39</v>
      </c>
      <c r="AQ232" s="15">
        <v>52</v>
      </c>
      <c r="AR232" s="15">
        <v>63</v>
      </c>
      <c r="AS232" s="15">
        <v>35</v>
      </c>
      <c r="AT232" s="15">
        <v>44</v>
      </c>
      <c r="AU232" s="15">
        <v>43</v>
      </c>
      <c r="AV232" s="15">
        <v>30</v>
      </c>
      <c r="AW232" s="15">
        <v>42</v>
      </c>
      <c r="AX232" s="15">
        <v>46</v>
      </c>
      <c r="AY232" s="15">
        <v>34</v>
      </c>
      <c r="AZ232" s="15">
        <v>38</v>
      </c>
      <c r="BA232" s="15">
        <v>50</v>
      </c>
      <c r="BB232" s="15">
        <v>45</v>
      </c>
      <c r="BC232" s="15">
        <v>52</v>
      </c>
      <c r="BD232" s="7"/>
    </row>
    <row r="233" spans="1:56" ht="18.75" customHeight="1" x14ac:dyDescent="0.25">
      <c r="A233" s="7"/>
      <c r="B233" s="12"/>
      <c r="C233" s="13" t="s">
        <v>360</v>
      </c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>
        <v>52</v>
      </c>
      <c r="Q233" s="12">
        <v>56</v>
      </c>
      <c r="R233" s="12">
        <v>53</v>
      </c>
      <c r="S233" s="12">
        <v>23</v>
      </c>
      <c r="T233" s="12">
        <v>21</v>
      </c>
      <c r="U233" s="12">
        <v>29</v>
      </c>
      <c r="V233" s="12">
        <v>29</v>
      </c>
      <c r="W233" s="12">
        <v>49</v>
      </c>
      <c r="X233" s="12">
        <v>47</v>
      </c>
      <c r="Y233" s="12">
        <v>38</v>
      </c>
      <c r="Z233" s="12">
        <v>34</v>
      </c>
      <c r="AA233" s="12">
        <v>34</v>
      </c>
      <c r="AB233" s="12">
        <v>35</v>
      </c>
      <c r="AC233" s="12">
        <v>19</v>
      </c>
      <c r="AD233" s="12">
        <v>41</v>
      </c>
      <c r="AE233" s="12">
        <v>29</v>
      </c>
      <c r="AF233" s="12">
        <v>35</v>
      </c>
      <c r="AG233" s="12">
        <v>38</v>
      </c>
      <c r="AH233" s="12">
        <v>24</v>
      </c>
      <c r="AI233" s="12">
        <v>43</v>
      </c>
      <c r="AJ233" s="12">
        <v>36</v>
      </c>
      <c r="AK233" s="12">
        <v>34</v>
      </c>
      <c r="AL233" s="15">
        <v>30</v>
      </c>
      <c r="AM233" s="15">
        <v>27</v>
      </c>
      <c r="AN233" s="15">
        <v>29</v>
      </c>
      <c r="AO233" s="15">
        <v>33</v>
      </c>
      <c r="AP233" s="15">
        <v>37</v>
      </c>
      <c r="AQ233" s="15">
        <v>27</v>
      </c>
      <c r="AR233" s="15">
        <v>30</v>
      </c>
      <c r="AS233" s="15">
        <v>26</v>
      </c>
      <c r="AT233" s="15">
        <v>16</v>
      </c>
      <c r="AU233" s="15">
        <v>38</v>
      </c>
      <c r="AV233" s="15">
        <v>14</v>
      </c>
      <c r="AW233" s="15">
        <v>17</v>
      </c>
      <c r="AX233" s="15">
        <v>45</v>
      </c>
      <c r="AY233" s="15">
        <v>23</v>
      </c>
      <c r="AZ233" s="15">
        <v>24</v>
      </c>
      <c r="BA233" s="15">
        <v>26</v>
      </c>
      <c r="BB233" s="15">
        <v>15</v>
      </c>
      <c r="BC233" s="15">
        <v>21</v>
      </c>
      <c r="BD233" s="7"/>
    </row>
    <row r="234" spans="1:56" ht="18.75" customHeight="1" x14ac:dyDescent="0.25">
      <c r="A234" s="7"/>
      <c r="B234" s="12"/>
      <c r="C234" s="13" t="s">
        <v>361</v>
      </c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>
        <v>28</v>
      </c>
      <c r="Q234" s="12">
        <v>36</v>
      </c>
      <c r="R234" s="12">
        <v>35</v>
      </c>
      <c r="S234" s="12">
        <v>23</v>
      </c>
      <c r="T234" s="12">
        <v>8</v>
      </c>
      <c r="U234" s="12">
        <v>13</v>
      </c>
      <c r="V234" s="12">
        <v>32</v>
      </c>
      <c r="W234" s="12">
        <v>46</v>
      </c>
      <c r="X234" s="12">
        <v>30</v>
      </c>
      <c r="Y234" s="12">
        <v>40</v>
      </c>
      <c r="Z234" s="12">
        <v>24</v>
      </c>
      <c r="AA234" s="12">
        <v>32</v>
      </c>
      <c r="AB234" s="12">
        <v>54</v>
      </c>
      <c r="AC234" s="12">
        <v>24</v>
      </c>
      <c r="AD234" s="12">
        <v>20</v>
      </c>
      <c r="AE234" s="12">
        <v>28</v>
      </c>
      <c r="AF234" s="12">
        <v>16</v>
      </c>
      <c r="AG234" s="12">
        <v>11</v>
      </c>
      <c r="AH234" s="12">
        <v>18</v>
      </c>
      <c r="AI234" s="12">
        <v>35</v>
      </c>
      <c r="AJ234" s="12">
        <v>44</v>
      </c>
      <c r="AK234" s="12">
        <v>39</v>
      </c>
      <c r="AL234" s="15">
        <v>42</v>
      </c>
      <c r="AM234" s="15">
        <v>58</v>
      </c>
      <c r="AN234" s="15">
        <v>29</v>
      </c>
      <c r="AO234" s="15">
        <v>14</v>
      </c>
      <c r="AP234" s="15">
        <v>34</v>
      </c>
      <c r="AQ234" s="15">
        <v>24</v>
      </c>
      <c r="AR234" s="15">
        <v>40</v>
      </c>
      <c r="AS234" s="15">
        <v>36</v>
      </c>
      <c r="AT234" s="15">
        <v>57</v>
      </c>
      <c r="AU234" s="15">
        <v>56</v>
      </c>
      <c r="AV234" s="15">
        <v>17</v>
      </c>
      <c r="AW234" s="15">
        <v>24</v>
      </c>
      <c r="AX234" s="15">
        <v>12</v>
      </c>
      <c r="AY234" s="15">
        <v>30</v>
      </c>
      <c r="AZ234" s="15">
        <v>32</v>
      </c>
      <c r="BA234" s="15">
        <v>30</v>
      </c>
      <c r="BB234" s="15">
        <v>20</v>
      </c>
      <c r="BC234" s="15">
        <v>21</v>
      </c>
      <c r="BD234" s="7"/>
    </row>
    <row r="235" spans="1:56" ht="21" customHeight="1" x14ac:dyDescent="0.2">
      <c r="A235" s="7"/>
      <c r="B235" s="69" t="s">
        <v>708</v>
      </c>
      <c r="C235" s="69"/>
      <c r="D235" s="69"/>
      <c r="E235" s="69"/>
      <c r="F235" s="69"/>
      <c r="G235" s="69"/>
      <c r="H235" s="69"/>
      <c r="I235" s="69"/>
      <c r="J235" s="69"/>
      <c r="K235" s="69"/>
      <c r="L235" s="69"/>
      <c r="M235" s="69"/>
      <c r="N235" s="69"/>
      <c r="O235" s="69"/>
      <c r="P235" s="69"/>
      <c r="Q235" s="69"/>
      <c r="R235" s="69"/>
      <c r="S235" s="69"/>
      <c r="T235" s="69"/>
      <c r="U235" s="69"/>
      <c r="V235" s="69"/>
      <c r="W235" s="69"/>
      <c r="X235" s="69"/>
      <c r="Y235" s="69"/>
      <c r="Z235" s="69"/>
      <c r="AA235" s="69"/>
      <c r="AB235" s="69"/>
      <c r="AC235" s="69"/>
      <c r="AD235" s="69"/>
      <c r="AE235" s="69"/>
      <c r="AF235" s="69"/>
      <c r="AG235" s="69"/>
      <c r="AH235" s="69"/>
      <c r="AI235" s="69"/>
      <c r="AJ235" s="69"/>
      <c r="AK235" s="69"/>
      <c r="AL235" s="69"/>
      <c r="AM235" s="69"/>
      <c r="AN235" s="69"/>
      <c r="AO235" s="69"/>
      <c r="AP235" s="69"/>
      <c r="AQ235" s="69"/>
      <c r="AR235" s="69"/>
      <c r="AS235" s="69"/>
      <c r="AT235" s="69"/>
      <c r="AU235" s="69"/>
      <c r="AV235" s="69"/>
      <c r="AW235" s="69"/>
      <c r="AX235" s="69"/>
      <c r="AY235" s="69"/>
      <c r="AZ235" s="69"/>
      <c r="BA235" s="69"/>
      <c r="BB235" s="69"/>
      <c r="BC235" s="69"/>
      <c r="BD235" s="7"/>
    </row>
    <row r="236" spans="1:56" ht="18.75" customHeight="1" x14ac:dyDescent="0.25">
      <c r="A236" s="7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 t="s">
        <v>0</v>
      </c>
      <c r="Q236" s="21" t="s">
        <v>1</v>
      </c>
      <c r="R236" s="21" t="s">
        <v>2</v>
      </c>
      <c r="S236" s="21" t="s">
        <v>3</v>
      </c>
      <c r="T236" s="21" t="s">
        <v>4</v>
      </c>
      <c r="U236" s="21" t="s">
        <v>5</v>
      </c>
      <c r="V236" s="21" t="s">
        <v>6</v>
      </c>
      <c r="W236" s="21" t="s">
        <v>7</v>
      </c>
      <c r="X236" s="21" t="s">
        <v>8</v>
      </c>
      <c r="Y236" s="21" t="s">
        <v>9</v>
      </c>
      <c r="Z236" s="21" t="s">
        <v>10</v>
      </c>
      <c r="AA236" s="21" t="s">
        <v>11</v>
      </c>
      <c r="AB236" s="21" t="s">
        <v>0</v>
      </c>
      <c r="AC236" s="21" t="s">
        <v>1</v>
      </c>
      <c r="AD236" s="21" t="s">
        <v>2</v>
      </c>
      <c r="AE236" s="21" t="s">
        <v>3</v>
      </c>
      <c r="AF236" s="21" t="s">
        <v>4</v>
      </c>
      <c r="AG236" s="21" t="s">
        <v>32</v>
      </c>
      <c r="AH236" s="21" t="s">
        <v>6</v>
      </c>
      <c r="AI236" s="21" t="s">
        <v>7</v>
      </c>
      <c r="AJ236" s="21" t="s">
        <v>8</v>
      </c>
      <c r="AK236" s="21" t="s">
        <v>9</v>
      </c>
      <c r="AL236" s="22">
        <v>44501</v>
      </c>
      <c r="AM236" s="23" t="s">
        <v>11</v>
      </c>
      <c r="AN236" s="22">
        <v>44562</v>
      </c>
      <c r="AO236" s="23" t="s">
        <v>1</v>
      </c>
      <c r="AP236" s="23" t="s">
        <v>2</v>
      </c>
      <c r="AQ236" s="23" t="s">
        <v>3</v>
      </c>
      <c r="AR236" s="23" t="s">
        <v>4</v>
      </c>
      <c r="AS236" s="23" t="s">
        <v>5</v>
      </c>
      <c r="AT236" s="23" t="s">
        <v>6</v>
      </c>
      <c r="AU236" s="23" t="s">
        <v>7</v>
      </c>
      <c r="AV236" s="23" t="s">
        <v>8</v>
      </c>
      <c r="AW236" s="23" t="s">
        <v>9</v>
      </c>
      <c r="AX236" s="23" t="s">
        <v>10</v>
      </c>
      <c r="AY236" s="23" t="s">
        <v>11</v>
      </c>
      <c r="AZ236" s="23" t="s">
        <v>0</v>
      </c>
      <c r="BA236" s="23" t="s">
        <v>1</v>
      </c>
      <c r="BB236" s="23" t="s">
        <v>2</v>
      </c>
      <c r="BC236" s="23" t="s">
        <v>3</v>
      </c>
      <c r="BD236" s="7"/>
    </row>
    <row r="237" spans="1:56" ht="18.75" customHeight="1" x14ac:dyDescent="0.25">
      <c r="A237" s="7"/>
      <c r="B237" s="9"/>
      <c r="C237" s="9" t="s">
        <v>735</v>
      </c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  <c r="AZ237" s="10"/>
      <c r="BA237" s="10"/>
      <c r="BB237" s="10"/>
      <c r="BC237" s="10"/>
      <c r="BD237" s="7"/>
    </row>
    <row r="238" spans="1:56" ht="18.75" customHeight="1" x14ac:dyDescent="0.25">
      <c r="A238" s="7"/>
      <c r="B238" s="12"/>
      <c r="C238" s="13" t="s">
        <v>699</v>
      </c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>
        <v>0</v>
      </c>
      <c r="Q238" s="12">
        <v>10.4</v>
      </c>
      <c r="R238" s="12">
        <v>23.7</v>
      </c>
      <c r="S238" s="12">
        <v>14.9</v>
      </c>
      <c r="T238" s="12">
        <v>4</v>
      </c>
      <c r="U238" s="12">
        <v>4.9000000000000004</v>
      </c>
      <c r="V238" s="12">
        <v>2.2999999999999998</v>
      </c>
      <c r="W238" s="12">
        <v>2.4</v>
      </c>
      <c r="X238" s="12">
        <v>74.099999999999994</v>
      </c>
      <c r="Y238" s="12">
        <v>2.8</v>
      </c>
      <c r="Z238" s="12">
        <v>5.4</v>
      </c>
      <c r="AA238" s="12">
        <v>18.7</v>
      </c>
      <c r="AB238" s="12">
        <v>2.4</v>
      </c>
      <c r="AC238" s="12">
        <v>2.2000000000000002</v>
      </c>
      <c r="AD238" s="12">
        <v>6.7</v>
      </c>
      <c r="AE238" s="12">
        <v>1</v>
      </c>
      <c r="AF238" s="12">
        <v>11.7</v>
      </c>
      <c r="AG238" s="12">
        <v>2.2999999999999998</v>
      </c>
      <c r="AH238" s="12">
        <v>1.7</v>
      </c>
      <c r="AI238" s="12">
        <v>3.3</v>
      </c>
      <c r="AJ238" s="12">
        <v>3</v>
      </c>
      <c r="AK238" s="12">
        <v>8.5</v>
      </c>
      <c r="AL238" s="15">
        <v>1.6</v>
      </c>
      <c r="AM238" s="15">
        <v>22.6</v>
      </c>
      <c r="AN238" s="15">
        <v>0</v>
      </c>
      <c r="AO238" s="15">
        <v>-2.6</v>
      </c>
      <c r="AP238" s="15">
        <v>9.1</v>
      </c>
      <c r="AQ238" s="15">
        <v>3.3</v>
      </c>
      <c r="AR238" s="15">
        <v>2.2999999999999998</v>
      </c>
      <c r="AS238" s="15">
        <v>4.3</v>
      </c>
      <c r="AT238" s="15">
        <v>2.4</v>
      </c>
      <c r="AU238" s="15">
        <v>5.5</v>
      </c>
      <c r="AV238" s="15">
        <v>2</v>
      </c>
      <c r="AW238" s="15">
        <v>5.0999999999999996</v>
      </c>
      <c r="AX238" s="15">
        <v>21.8</v>
      </c>
      <c r="AY238" s="15">
        <v>15.4</v>
      </c>
      <c r="AZ238" s="15">
        <v>0.9</v>
      </c>
      <c r="BA238" s="15">
        <v>64.8</v>
      </c>
      <c r="BB238" s="15" t="s">
        <v>787</v>
      </c>
      <c r="BC238" s="15" t="s">
        <v>787</v>
      </c>
      <c r="BD238" s="7"/>
    </row>
    <row r="239" spans="1:56" ht="18.75" customHeight="1" x14ac:dyDescent="0.25">
      <c r="A239" s="7"/>
      <c r="B239" s="12"/>
      <c r="C239" s="13" t="s">
        <v>700</v>
      </c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>
        <v>39</v>
      </c>
      <c r="Q239" s="12">
        <v>9.4</v>
      </c>
      <c r="R239" s="12">
        <v>20.2</v>
      </c>
      <c r="S239" s="12">
        <v>40.200000000000003</v>
      </c>
      <c r="T239" s="12">
        <v>41.2</v>
      </c>
      <c r="U239" s="12">
        <v>32.9</v>
      </c>
      <c r="V239" s="12">
        <v>26.4</v>
      </c>
      <c r="W239" s="12">
        <v>26.8</v>
      </c>
      <c r="X239" s="12">
        <v>288.7</v>
      </c>
      <c r="Y239" s="12">
        <v>21.8</v>
      </c>
      <c r="Z239" s="12">
        <v>81.900000000000006</v>
      </c>
      <c r="AA239" s="12">
        <v>83</v>
      </c>
      <c r="AB239" s="12">
        <v>1.1000000000000001</v>
      </c>
      <c r="AC239" s="12">
        <v>7.7</v>
      </c>
      <c r="AD239" s="12">
        <v>89.9</v>
      </c>
      <c r="AE239" s="12">
        <v>20</v>
      </c>
      <c r="AF239" s="12">
        <v>38.9</v>
      </c>
      <c r="AG239" s="12">
        <v>27.3</v>
      </c>
      <c r="AH239" s="12">
        <v>18.399999999999999</v>
      </c>
      <c r="AI239" s="12">
        <v>67.900000000000006</v>
      </c>
      <c r="AJ239" s="12">
        <v>92</v>
      </c>
      <c r="AK239" s="12">
        <v>66.599999999999994</v>
      </c>
      <c r="AL239" s="15">
        <v>51.8</v>
      </c>
      <c r="AM239" s="15">
        <v>-13.4</v>
      </c>
      <c r="AN239" s="15">
        <v>0.1</v>
      </c>
      <c r="AO239" s="15">
        <v>29.3</v>
      </c>
      <c r="AP239" s="15">
        <v>16.100000000000001</v>
      </c>
      <c r="AQ239" s="15">
        <v>21</v>
      </c>
      <c r="AR239" s="15">
        <v>17.2</v>
      </c>
      <c r="AS239" s="15">
        <v>10.5</v>
      </c>
      <c r="AT239" s="15">
        <v>8.3000000000000007</v>
      </c>
      <c r="AU239" s="15">
        <v>8.6</v>
      </c>
      <c r="AV239" s="15">
        <v>13.3</v>
      </c>
      <c r="AW239" s="15">
        <v>11.6</v>
      </c>
      <c r="AX239" s="15">
        <v>14.7</v>
      </c>
      <c r="AY239" s="15">
        <v>-9.9</v>
      </c>
      <c r="AZ239" s="15">
        <v>6.6</v>
      </c>
      <c r="BA239" s="15">
        <v>8.4</v>
      </c>
      <c r="BB239" s="15" t="s">
        <v>787</v>
      </c>
      <c r="BC239" s="15" t="s">
        <v>787</v>
      </c>
      <c r="BD239" s="7"/>
    </row>
    <row r="240" spans="1:56" ht="18.75" customHeight="1" x14ac:dyDescent="0.25">
      <c r="A240" s="7"/>
      <c r="B240" s="12"/>
      <c r="C240" s="13" t="s">
        <v>701</v>
      </c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>
        <v>8.1</v>
      </c>
      <c r="Q240" s="12">
        <v>10.7</v>
      </c>
      <c r="R240" s="12">
        <v>8.6</v>
      </c>
      <c r="S240" s="12">
        <v>4.0999999999999996</v>
      </c>
      <c r="T240" s="12">
        <v>21.5</v>
      </c>
      <c r="U240" s="12">
        <v>5.8</v>
      </c>
      <c r="V240" s="12">
        <v>9.1999999999999993</v>
      </c>
      <c r="W240" s="12">
        <v>7.3</v>
      </c>
      <c r="X240" s="12">
        <v>89</v>
      </c>
      <c r="Y240" s="12">
        <v>5.3</v>
      </c>
      <c r="Z240" s="12">
        <v>12.6</v>
      </c>
      <c r="AA240" s="12">
        <v>22</v>
      </c>
      <c r="AB240" s="12">
        <v>4.0999999999999996</v>
      </c>
      <c r="AC240" s="12">
        <v>29.1</v>
      </c>
      <c r="AD240" s="12">
        <v>56.5</v>
      </c>
      <c r="AE240" s="12">
        <v>19.600000000000001</v>
      </c>
      <c r="AF240" s="12">
        <v>16.2</v>
      </c>
      <c r="AG240" s="12">
        <v>9.1</v>
      </c>
      <c r="AH240" s="12">
        <v>12.5</v>
      </c>
      <c r="AI240" s="12">
        <v>23.5</v>
      </c>
      <c r="AJ240" s="12">
        <v>30</v>
      </c>
      <c r="AK240" s="12">
        <v>24</v>
      </c>
      <c r="AL240" s="15">
        <v>37.5</v>
      </c>
      <c r="AM240" s="15">
        <v>40.1</v>
      </c>
      <c r="AN240" s="15">
        <v>18.8</v>
      </c>
      <c r="AO240" s="15">
        <v>39.700000000000003</v>
      </c>
      <c r="AP240" s="15">
        <v>33.5</v>
      </c>
      <c r="AQ240" s="15">
        <v>25</v>
      </c>
      <c r="AR240" s="15">
        <v>29.2</v>
      </c>
      <c r="AS240" s="15">
        <v>37.700000000000003</v>
      </c>
      <c r="AT240" s="15">
        <v>28.6</v>
      </c>
      <c r="AU240" s="15">
        <v>34.299999999999997</v>
      </c>
      <c r="AV240" s="15">
        <v>35.299999999999997</v>
      </c>
      <c r="AW240" s="15">
        <v>38.1</v>
      </c>
      <c r="AX240" s="15">
        <v>42.6</v>
      </c>
      <c r="AY240" s="15">
        <v>140.4</v>
      </c>
      <c r="AZ240" s="15">
        <v>73.7</v>
      </c>
      <c r="BA240" s="15">
        <v>53</v>
      </c>
      <c r="BB240" s="15" t="s">
        <v>787</v>
      </c>
      <c r="BC240" s="15" t="s">
        <v>787</v>
      </c>
      <c r="BD240" s="7"/>
    </row>
    <row r="241" spans="1:61" ht="18.75" customHeight="1" x14ac:dyDescent="0.25">
      <c r="A241" s="7"/>
      <c r="B241" s="12"/>
      <c r="C241" s="13" t="s">
        <v>702</v>
      </c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>
        <v>0.4</v>
      </c>
      <c r="Q241" s="12">
        <v>15.5</v>
      </c>
      <c r="R241" s="12">
        <v>1</v>
      </c>
      <c r="S241" s="12">
        <v>0.6</v>
      </c>
      <c r="T241" s="12">
        <v>3.4</v>
      </c>
      <c r="U241" s="12">
        <v>12.3</v>
      </c>
      <c r="V241" s="12">
        <v>1.8</v>
      </c>
      <c r="W241" s="12">
        <v>0.4</v>
      </c>
      <c r="X241" s="12">
        <v>40.700000000000003</v>
      </c>
      <c r="Y241" s="12">
        <v>2.1</v>
      </c>
      <c r="Z241" s="12">
        <v>8.9</v>
      </c>
      <c r="AA241" s="12">
        <v>16.7</v>
      </c>
      <c r="AB241" s="12">
        <v>5.7</v>
      </c>
      <c r="AC241" s="12">
        <v>31.9</v>
      </c>
      <c r="AD241" s="12">
        <v>51.4</v>
      </c>
      <c r="AE241" s="12">
        <v>5.2</v>
      </c>
      <c r="AF241" s="12">
        <v>0.4</v>
      </c>
      <c r="AG241" s="12">
        <v>9.3000000000000007</v>
      </c>
      <c r="AH241" s="12">
        <v>7.4</v>
      </c>
      <c r="AI241" s="12">
        <v>4.8</v>
      </c>
      <c r="AJ241" s="12">
        <v>25</v>
      </c>
      <c r="AK241" s="12" t="s">
        <v>751</v>
      </c>
      <c r="AL241" s="15">
        <v>27.5</v>
      </c>
      <c r="AM241" s="15">
        <v>171.5</v>
      </c>
      <c r="AN241" s="15">
        <v>39.200000000000003</v>
      </c>
      <c r="AO241" s="15">
        <v>80</v>
      </c>
      <c r="AP241" s="15">
        <v>78.599999999999994</v>
      </c>
      <c r="AQ241" s="15">
        <v>27.3</v>
      </c>
      <c r="AR241" s="15">
        <v>29.2</v>
      </c>
      <c r="AS241" s="15">
        <v>9</v>
      </c>
      <c r="AT241" s="15">
        <v>14</v>
      </c>
      <c r="AU241" s="15">
        <v>64.8</v>
      </c>
      <c r="AV241" s="15">
        <v>13.9</v>
      </c>
      <c r="AW241" s="15">
        <v>39.5</v>
      </c>
      <c r="AX241" s="15">
        <v>12.5</v>
      </c>
      <c r="AY241" s="15">
        <v>43.8</v>
      </c>
      <c r="AZ241" s="15">
        <v>23.1</v>
      </c>
      <c r="BA241" s="15">
        <v>45.3</v>
      </c>
      <c r="BB241" s="15" t="s">
        <v>787</v>
      </c>
      <c r="BC241" s="15" t="s">
        <v>787</v>
      </c>
      <c r="BD241" s="7"/>
    </row>
    <row r="242" spans="1:61" ht="18.75" customHeight="1" x14ac:dyDescent="0.25">
      <c r="A242" s="7"/>
      <c r="B242" s="12"/>
      <c r="C242" s="13" t="s">
        <v>703</v>
      </c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>
        <v>0.5</v>
      </c>
      <c r="Q242" s="12">
        <v>34.200000000000003</v>
      </c>
      <c r="R242" s="12">
        <v>53.1</v>
      </c>
      <c r="S242" s="12">
        <v>15</v>
      </c>
      <c r="T242" s="12">
        <v>27.2</v>
      </c>
      <c r="U242" s="12">
        <v>19</v>
      </c>
      <c r="V242" s="12">
        <v>19.2</v>
      </c>
      <c r="W242" s="12">
        <v>10.5</v>
      </c>
      <c r="X242" s="12">
        <v>268</v>
      </c>
      <c r="Y242" s="12">
        <v>25.8</v>
      </c>
      <c r="Z242" s="12">
        <v>27.4</v>
      </c>
      <c r="AA242" s="12">
        <v>51.9</v>
      </c>
      <c r="AB242" s="12">
        <v>14.2</v>
      </c>
      <c r="AC242" s="12">
        <v>40.700000000000003</v>
      </c>
      <c r="AD242" s="12">
        <v>119.6</v>
      </c>
      <c r="AE242" s="12">
        <v>62.8</v>
      </c>
      <c r="AF242" s="12">
        <v>84.1</v>
      </c>
      <c r="AG242" s="12">
        <v>25.8</v>
      </c>
      <c r="AH242" s="12">
        <v>27.7</v>
      </c>
      <c r="AI242" s="12">
        <v>51.8</v>
      </c>
      <c r="AJ242" s="12">
        <v>64</v>
      </c>
      <c r="AK242" s="12">
        <v>12.4</v>
      </c>
      <c r="AL242" s="15">
        <v>71.8</v>
      </c>
      <c r="AM242" s="15">
        <v>76.099999999999994</v>
      </c>
      <c r="AN242" s="15">
        <v>56.2</v>
      </c>
      <c r="AO242" s="15">
        <v>89.4</v>
      </c>
      <c r="AP242" s="15">
        <v>102.5</v>
      </c>
      <c r="AQ242" s="15">
        <v>97.9</v>
      </c>
      <c r="AR242" s="15">
        <v>45.6</v>
      </c>
      <c r="AS242" s="15">
        <v>85.8</v>
      </c>
      <c r="AT242" s="15">
        <v>84.3</v>
      </c>
      <c r="AU242" s="15">
        <v>89.4</v>
      </c>
      <c r="AV242" s="15">
        <v>22.9</v>
      </c>
      <c r="AW242" s="15">
        <v>187.3</v>
      </c>
      <c r="AX242" s="15">
        <v>55.5</v>
      </c>
      <c r="AY242" s="15">
        <v>200</v>
      </c>
      <c r="AZ242" s="15">
        <v>79.5</v>
      </c>
      <c r="BA242" s="15">
        <v>31.7</v>
      </c>
      <c r="BB242" s="15" t="s">
        <v>787</v>
      </c>
      <c r="BC242" s="15" t="s">
        <v>787</v>
      </c>
      <c r="BD242" s="7"/>
    </row>
    <row r="243" spans="1:61" ht="18.75" customHeight="1" x14ac:dyDescent="0.25">
      <c r="A243" s="7"/>
      <c r="B243" s="12"/>
      <c r="C243" s="13" t="s">
        <v>704</v>
      </c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>
        <v>0</v>
      </c>
      <c r="Q243" s="12">
        <v>121.9</v>
      </c>
      <c r="R243" s="12">
        <v>73</v>
      </c>
      <c r="S243" s="12">
        <v>51.9</v>
      </c>
      <c r="T243" s="12">
        <v>149.30000000000001</v>
      </c>
      <c r="U243" s="12">
        <v>121.3</v>
      </c>
      <c r="V243" s="12">
        <v>44.6</v>
      </c>
      <c r="W243" s="12">
        <v>87.9</v>
      </c>
      <c r="X243" s="12">
        <v>887.7</v>
      </c>
      <c r="Y243" s="12">
        <v>44.7</v>
      </c>
      <c r="Z243" s="12">
        <v>42.8</v>
      </c>
      <c r="AA243" s="12">
        <v>99.4</v>
      </c>
      <c r="AB243" s="12">
        <v>27.6</v>
      </c>
      <c r="AC243" s="12">
        <v>119.4</v>
      </c>
      <c r="AD243" s="12">
        <v>274.39999999999998</v>
      </c>
      <c r="AE243" s="12">
        <v>21.6</v>
      </c>
      <c r="AF243" s="12">
        <v>23.3</v>
      </c>
      <c r="AG243" s="12">
        <v>45.6</v>
      </c>
      <c r="AH243" s="12">
        <v>40.6</v>
      </c>
      <c r="AI243" s="12">
        <v>85.9</v>
      </c>
      <c r="AJ243" s="12">
        <v>113</v>
      </c>
      <c r="AK243" s="12">
        <v>1056.5999999999999</v>
      </c>
      <c r="AL243" s="15">
        <v>88.7</v>
      </c>
      <c r="AM243" s="15">
        <v>86.7</v>
      </c>
      <c r="AN243" s="15">
        <v>243.1</v>
      </c>
      <c r="AO243" s="15">
        <v>77.2</v>
      </c>
      <c r="AP243" s="15">
        <v>114.5</v>
      </c>
      <c r="AQ243" s="15">
        <v>81.400000000000006</v>
      </c>
      <c r="AR243" s="15">
        <v>80.8</v>
      </c>
      <c r="AS243" s="15">
        <v>174</v>
      </c>
      <c r="AT243" s="15">
        <v>274.60000000000002</v>
      </c>
      <c r="AU243" s="15">
        <v>144.5</v>
      </c>
      <c r="AV243" s="15">
        <v>113.9</v>
      </c>
      <c r="AW243" s="15">
        <v>111.7</v>
      </c>
      <c r="AX243" s="15">
        <v>86.7</v>
      </c>
      <c r="AY243" s="15">
        <v>1002.6</v>
      </c>
      <c r="AZ243" s="15">
        <v>149.69999999999999</v>
      </c>
      <c r="BA243" s="15">
        <v>106.3</v>
      </c>
      <c r="BB243" s="15" t="s">
        <v>787</v>
      </c>
      <c r="BC243" s="15" t="s">
        <v>787</v>
      </c>
      <c r="BD243" s="7"/>
    </row>
    <row r="244" spans="1:61" ht="18.75" customHeight="1" x14ac:dyDescent="0.25">
      <c r="A244" s="7"/>
      <c r="B244" s="12"/>
      <c r="C244" s="13" t="s">
        <v>705</v>
      </c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>
        <v>0.4</v>
      </c>
      <c r="Q244" s="12">
        <v>0.8</v>
      </c>
      <c r="R244" s="12">
        <v>11</v>
      </c>
      <c r="S244" s="12">
        <v>2</v>
      </c>
      <c r="T244" s="12">
        <v>0.1</v>
      </c>
      <c r="U244" s="12">
        <v>0.2</v>
      </c>
      <c r="V244" s="12">
        <v>1.8</v>
      </c>
      <c r="W244" s="12">
        <v>1.1000000000000001</v>
      </c>
      <c r="X244" s="12">
        <v>20.5</v>
      </c>
      <c r="Y244" s="12">
        <v>23.3</v>
      </c>
      <c r="Z244" s="12">
        <v>6.6</v>
      </c>
      <c r="AA244" s="12">
        <v>1.4</v>
      </c>
      <c r="AB244" s="12">
        <v>1.3</v>
      </c>
      <c r="AC244" s="12">
        <v>0.3</v>
      </c>
      <c r="AD244" s="12">
        <v>37.1</v>
      </c>
      <c r="AE244" s="12">
        <v>8.3000000000000007</v>
      </c>
      <c r="AF244" s="12">
        <v>2</v>
      </c>
      <c r="AG244" s="12">
        <v>15.9</v>
      </c>
      <c r="AH244" s="12">
        <v>0</v>
      </c>
      <c r="AI244" s="12">
        <v>0.1</v>
      </c>
      <c r="AJ244" s="12">
        <v>0.4</v>
      </c>
      <c r="AK244" s="12">
        <v>1.9</v>
      </c>
      <c r="AL244" s="15">
        <v>2.7</v>
      </c>
      <c r="AM244" s="15">
        <v>28</v>
      </c>
      <c r="AN244" s="15" t="s">
        <v>750</v>
      </c>
      <c r="AO244" s="15" t="s">
        <v>750</v>
      </c>
      <c r="AP244" s="15">
        <v>5.7</v>
      </c>
      <c r="AQ244" s="15">
        <v>19.8</v>
      </c>
      <c r="AR244" s="15">
        <v>0.5</v>
      </c>
      <c r="AS244" s="15">
        <v>24.4</v>
      </c>
      <c r="AT244" s="15">
        <v>0.3</v>
      </c>
      <c r="AU244" s="15">
        <v>5</v>
      </c>
      <c r="AV244" s="15">
        <v>23.4</v>
      </c>
      <c r="AW244" s="15">
        <v>5.7</v>
      </c>
      <c r="AX244" s="15">
        <v>2.6</v>
      </c>
      <c r="AY244" s="15">
        <v>3.3</v>
      </c>
      <c r="AZ244" s="15">
        <v>52.3</v>
      </c>
      <c r="BA244" s="15">
        <v>1.2</v>
      </c>
      <c r="BB244" s="15" t="s">
        <v>787</v>
      </c>
      <c r="BC244" s="15" t="s">
        <v>787</v>
      </c>
      <c r="BD244" s="7"/>
    </row>
    <row r="245" spans="1:61" ht="18.75" customHeight="1" x14ac:dyDescent="0.25">
      <c r="A245" s="7"/>
      <c r="B245" s="12"/>
      <c r="C245" s="13" t="s">
        <v>706</v>
      </c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>
        <v>0.8</v>
      </c>
      <c r="Q245" s="12">
        <v>28.4</v>
      </c>
      <c r="R245" s="12">
        <v>22.7</v>
      </c>
      <c r="S245" s="12">
        <v>8.1</v>
      </c>
      <c r="T245" s="12">
        <v>16</v>
      </c>
      <c r="U245" s="12">
        <v>3.1</v>
      </c>
      <c r="V245" s="12">
        <v>1.9</v>
      </c>
      <c r="W245" s="12">
        <v>7.4</v>
      </c>
      <c r="X245" s="12">
        <v>96.3</v>
      </c>
      <c r="Y245" s="12">
        <v>6.5</v>
      </c>
      <c r="Z245" s="12">
        <v>17.600000000000001</v>
      </c>
      <c r="AA245" s="12">
        <v>19.399999999999999</v>
      </c>
      <c r="AB245" s="12">
        <v>0</v>
      </c>
      <c r="AC245" s="12">
        <v>7</v>
      </c>
      <c r="AD245" s="12">
        <v>48</v>
      </c>
      <c r="AE245" s="12">
        <v>4.2</v>
      </c>
      <c r="AF245" s="12">
        <v>22.1</v>
      </c>
      <c r="AG245" s="12">
        <v>6.9</v>
      </c>
      <c r="AH245" s="12">
        <v>0</v>
      </c>
      <c r="AI245" s="12">
        <v>3.9</v>
      </c>
      <c r="AJ245" s="12">
        <v>38</v>
      </c>
      <c r="AK245" s="12">
        <v>56.8</v>
      </c>
      <c r="AL245" s="15">
        <v>148.69999999999999</v>
      </c>
      <c r="AM245" s="15">
        <v>-207.1</v>
      </c>
      <c r="AN245" s="15">
        <v>90.8</v>
      </c>
      <c r="AO245" s="15">
        <v>25.9</v>
      </c>
      <c r="AP245" s="15">
        <v>26.5</v>
      </c>
      <c r="AQ245" s="15">
        <v>27.8</v>
      </c>
      <c r="AR245" s="15">
        <v>50</v>
      </c>
      <c r="AS245" s="15">
        <v>77.8</v>
      </c>
      <c r="AT245" s="15">
        <v>27.7</v>
      </c>
      <c r="AU245" s="15">
        <v>150.4</v>
      </c>
      <c r="AV245" s="15">
        <v>1.8</v>
      </c>
      <c r="AW245" s="15">
        <v>43.4</v>
      </c>
      <c r="AX245" s="15">
        <v>73.900000000000006</v>
      </c>
      <c r="AY245" s="15">
        <v>85.8</v>
      </c>
      <c r="AZ245" s="15">
        <v>56.8</v>
      </c>
      <c r="BA245" s="15">
        <v>85.6</v>
      </c>
      <c r="BB245" s="15" t="s">
        <v>787</v>
      </c>
      <c r="BC245" s="15" t="s">
        <v>787</v>
      </c>
      <c r="BD245" s="7"/>
    </row>
    <row r="246" spans="1:61" ht="18.75" customHeight="1" x14ac:dyDescent="0.25">
      <c r="A246" s="7"/>
      <c r="B246" s="12"/>
      <c r="C246" s="13" t="s">
        <v>769</v>
      </c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>
        <v>0.7</v>
      </c>
      <c r="Q246" s="12">
        <v>2.7</v>
      </c>
      <c r="R246" s="12">
        <v>2.9</v>
      </c>
      <c r="S246" s="12">
        <v>10.8</v>
      </c>
      <c r="T246" s="12">
        <v>2.5</v>
      </c>
      <c r="U246" s="12">
        <v>1.5</v>
      </c>
      <c r="V246" s="12">
        <v>0</v>
      </c>
      <c r="W246" s="12">
        <v>2.5</v>
      </c>
      <c r="X246" s="12">
        <v>25.3</v>
      </c>
      <c r="Y246" s="12">
        <v>0.6</v>
      </c>
      <c r="Z246" s="12">
        <v>1.8</v>
      </c>
      <c r="AA246" s="12">
        <v>5.5</v>
      </c>
      <c r="AB246" s="12">
        <v>0</v>
      </c>
      <c r="AC246" s="12">
        <v>1.8</v>
      </c>
      <c r="AD246" s="12">
        <v>13.3</v>
      </c>
      <c r="AE246" s="12">
        <v>10.4</v>
      </c>
      <c r="AF246" s="12">
        <v>2.2999999999999998</v>
      </c>
      <c r="AG246" s="12">
        <v>1.3</v>
      </c>
      <c r="AH246" s="12">
        <v>0</v>
      </c>
      <c r="AI246" s="12">
        <v>1.4</v>
      </c>
      <c r="AJ246" s="12">
        <v>2.2000000000000002</v>
      </c>
      <c r="AK246" s="12">
        <v>0</v>
      </c>
      <c r="AL246" s="15">
        <v>16</v>
      </c>
      <c r="AM246" s="15">
        <v>11.4</v>
      </c>
      <c r="AN246" s="15">
        <v>9.9</v>
      </c>
      <c r="AO246" s="15">
        <v>13.3</v>
      </c>
      <c r="AP246" s="15">
        <v>29</v>
      </c>
      <c r="AQ246" s="15">
        <v>46</v>
      </c>
      <c r="AR246" s="15">
        <v>21.7</v>
      </c>
      <c r="AS246" s="15">
        <v>33.1</v>
      </c>
      <c r="AT246" s="15">
        <v>28.5</v>
      </c>
      <c r="AU246" s="15">
        <v>10.1</v>
      </c>
      <c r="AV246" s="15">
        <v>28.3</v>
      </c>
      <c r="AW246" s="15">
        <v>12.3</v>
      </c>
      <c r="AX246" s="15">
        <v>20.8</v>
      </c>
      <c r="AY246" s="15">
        <v>39.9</v>
      </c>
      <c r="AZ246" s="15">
        <v>20.9</v>
      </c>
      <c r="BA246" s="15">
        <v>52</v>
      </c>
      <c r="BB246" s="15" t="s">
        <v>787</v>
      </c>
      <c r="BC246" s="15" t="s">
        <v>787</v>
      </c>
      <c r="BD246" s="7"/>
    </row>
    <row r="247" spans="1:61" ht="18.75" customHeight="1" x14ac:dyDescent="0.25">
      <c r="A247" s="7"/>
      <c r="B247" s="12"/>
      <c r="C247" s="13" t="s">
        <v>770</v>
      </c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>
        <v>0</v>
      </c>
      <c r="Q247" s="12">
        <v>54.4</v>
      </c>
      <c r="R247" s="12">
        <v>109.8</v>
      </c>
      <c r="S247" s="12">
        <v>16.3</v>
      </c>
      <c r="T247" s="12" t="s">
        <v>565</v>
      </c>
      <c r="U247" s="12">
        <v>220.6</v>
      </c>
      <c r="V247" s="12">
        <v>4.8</v>
      </c>
      <c r="W247" s="12">
        <v>408.2</v>
      </c>
      <c r="X247" s="12">
        <v>919.4</v>
      </c>
      <c r="Y247" s="12">
        <v>34.700000000000003</v>
      </c>
      <c r="Z247" s="12">
        <v>33.200000000000003</v>
      </c>
      <c r="AA247" s="12">
        <v>36.1</v>
      </c>
      <c r="AB247" s="12">
        <v>20.100000000000001</v>
      </c>
      <c r="AC247" s="12">
        <v>4.8</v>
      </c>
      <c r="AD247" s="12">
        <v>118.2</v>
      </c>
      <c r="AE247" s="12">
        <v>31.3</v>
      </c>
      <c r="AF247" s="12">
        <v>111.7</v>
      </c>
      <c r="AG247" s="12">
        <v>36.299999999999997</v>
      </c>
      <c r="AH247" s="12">
        <v>1.5</v>
      </c>
      <c r="AI247" s="12">
        <v>18</v>
      </c>
      <c r="AJ247" s="12">
        <v>32.4</v>
      </c>
      <c r="AK247" s="12">
        <v>103.2</v>
      </c>
      <c r="AL247" s="15">
        <v>96.1</v>
      </c>
      <c r="AM247" s="15">
        <v>243</v>
      </c>
      <c r="AN247" s="15">
        <v>52</v>
      </c>
      <c r="AO247" s="15">
        <v>95</v>
      </c>
      <c r="AP247" s="15">
        <v>86.9</v>
      </c>
      <c r="AQ247" s="15">
        <v>54.9</v>
      </c>
      <c r="AR247" s="15">
        <v>50.4</v>
      </c>
      <c r="AS247" s="15">
        <v>80.099999999999994</v>
      </c>
      <c r="AT247" s="15">
        <v>103.1</v>
      </c>
      <c r="AU247" s="15">
        <v>105.3</v>
      </c>
      <c r="AV247" s="15">
        <v>112.3</v>
      </c>
      <c r="AW247" s="15">
        <v>157.5</v>
      </c>
      <c r="AX247" s="15">
        <v>65.5</v>
      </c>
      <c r="AY247" s="15">
        <v>455</v>
      </c>
      <c r="AZ247" s="15">
        <v>214.2</v>
      </c>
      <c r="BA247" s="15">
        <v>135.4</v>
      </c>
      <c r="BB247" s="15" t="s">
        <v>787</v>
      </c>
      <c r="BC247" s="15" t="s">
        <v>787</v>
      </c>
      <c r="BD247" s="7"/>
    </row>
    <row r="248" spans="1:61" ht="18.75" customHeight="1" x14ac:dyDescent="0.25">
      <c r="A248" s="7"/>
      <c r="B248" s="12"/>
      <c r="C248" s="13" t="s">
        <v>707</v>
      </c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>
        <v>0.1</v>
      </c>
      <c r="Q248" s="12">
        <v>3.7</v>
      </c>
      <c r="R248" s="12">
        <v>0.4</v>
      </c>
      <c r="S248" s="12">
        <v>0.1</v>
      </c>
      <c r="T248" s="12">
        <v>0</v>
      </c>
      <c r="U248" s="12">
        <v>0.1</v>
      </c>
      <c r="V248" s="12">
        <v>0.2</v>
      </c>
      <c r="W248" s="12">
        <v>0</v>
      </c>
      <c r="X248" s="12">
        <v>8.1</v>
      </c>
      <c r="Y248" s="12">
        <v>0</v>
      </c>
      <c r="Z248" s="12">
        <v>0</v>
      </c>
      <c r="AA248" s="12">
        <v>8.1</v>
      </c>
      <c r="AB248" s="12">
        <v>1.1000000000000001</v>
      </c>
      <c r="AC248" s="12">
        <v>0.6</v>
      </c>
      <c r="AD248" s="12">
        <v>28.4</v>
      </c>
      <c r="AE248" s="12">
        <v>0.1</v>
      </c>
      <c r="AF248" s="12">
        <v>2.2000000000000002</v>
      </c>
      <c r="AG248" s="12">
        <v>3.5</v>
      </c>
      <c r="AH248" s="12">
        <v>3</v>
      </c>
      <c r="AI248" s="12">
        <v>0.2</v>
      </c>
      <c r="AJ248" s="12">
        <v>0.1</v>
      </c>
      <c r="AK248" s="12" t="s">
        <v>752</v>
      </c>
      <c r="AL248" s="15">
        <v>4.0999999999999996</v>
      </c>
      <c r="AM248" s="15">
        <v>5.7</v>
      </c>
      <c r="AN248" s="15">
        <v>1.8</v>
      </c>
      <c r="AO248" s="15">
        <v>0.2</v>
      </c>
      <c r="AP248" s="15">
        <v>0.3</v>
      </c>
      <c r="AQ248" s="15">
        <v>0.2</v>
      </c>
      <c r="AR248" s="15">
        <v>0.2</v>
      </c>
      <c r="AS248" s="15">
        <v>1.9</v>
      </c>
      <c r="AT248" s="15">
        <v>0.2</v>
      </c>
      <c r="AU248" s="15">
        <v>0.5</v>
      </c>
      <c r="AV248" s="15">
        <v>2</v>
      </c>
      <c r="AW248" s="15">
        <v>3.1</v>
      </c>
      <c r="AX248" s="15">
        <v>0.7</v>
      </c>
      <c r="AY248" s="15">
        <v>1</v>
      </c>
      <c r="AZ248" s="15">
        <v>0.6</v>
      </c>
      <c r="BA248" s="15">
        <v>0.8</v>
      </c>
      <c r="BB248" s="15" t="s">
        <v>787</v>
      </c>
      <c r="BC248" s="15" t="s">
        <v>787</v>
      </c>
      <c r="BD248" s="7"/>
    </row>
    <row r="249" spans="1:61" ht="18.75" customHeight="1" x14ac:dyDescent="0.25">
      <c r="A249" s="7"/>
      <c r="B249" s="12"/>
      <c r="C249" s="13" t="s">
        <v>102</v>
      </c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>
        <v>77</v>
      </c>
      <c r="Q249" s="12">
        <v>351.7</v>
      </c>
      <c r="R249" s="12">
        <v>57.4</v>
      </c>
      <c r="S249" s="12">
        <v>0.2</v>
      </c>
      <c r="T249" s="12">
        <v>0.2</v>
      </c>
      <c r="U249" s="12">
        <v>0.2</v>
      </c>
      <c r="V249" s="12">
        <v>0.2</v>
      </c>
      <c r="W249" s="12">
        <v>0</v>
      </c>
      <c r="X249" s="12">
        <v>489.4</v>
      </c>
      <c r="Y249" s="12">
        <v>1.4</v>
      </c>
      <c r="Z249" s="12">
        <v>0.1</v>
      </c>
      <c r="AA249" s="12">
        <v>4.2</v>
      </c>
      <c r="AB249" s="12">
        <v>0</v>
      </c>
      <c r="AC249" s="12">
        <v>0.2</v>
      </c>
      <c r="AD249" s="12">
        <v>1</v>
      </c>
      <c r="AE249" s="12">
        <v>0.4</v>
      </c>
      <c r="AF249" s="12">
        <v>0</v>
      </c>
      <c r="AG249" s="12">
        <v>0.2</v>
      </c>
      <c r="AH249" s="12">
        <v>1.3</v>
      </c>
      <c r="AI249" s="12">
        <v>0.7</v>
      </c>
      <c r="AJ249" s="12" t="s">
        <v>565</v>
      </c>
      <c r="AK249" s="12">
        <v>0</v>
      </c>
      <c r="AL249" s="15">
        <v>4.0999999999999996</v>
      </c>
      <c r="AM249" s="15">
        <v>-11.5</v>
      </c>
      <c r="AN249" s="15">
        <v>0.8</v>
      </c>
      <c r="AO249" s="15">
        <v>0.9</v>
      </c>
      <c r="AP249" s="15">
        <v>0.6</v>
      </c>
      <c r="AQ249" s="15">
        <v>0.1</v>
      </c>
      <c r="AR249" s="15">
        <v>0.1</v>
      </c>
      <c r="AS249" s="15">
        <v>0.3</v>
      </c>
      <c r="AT249" s="15">
        <v>0</v>
      </c>
      <c r="AU249" s="15">
        <v>0.4</v>
      </c>
      <c r="AV249" s="15">
        <v>2.4</v>
      </c>
      <c r="AW249" s="15">
        <v>0.1</v>
      </c>
      <c r="AX249" s="15">
        <v>0.2</v>
      </c>
      <c r="AY249" s="15">
        <v>4</v>
      </c>
      <c r="AZ249" s="15">
        <v>4.3</v>
      </c>
      <c r="BA249" s="15">
        <v>0.6</v>
      </c>
      <c r="BB249" s="15" t="s">
        <v>787</v>
      </c>
      <c r="BC249" s="15" t="s">
        <v>787</v>
      </c>
      <c r="BD249" s="7"/>
    </row>
    <row r="250" spans="1:61" ht="18.75" customHeight="1" x14ac:dyDescent="0.2">
      <c r="A250" s="7"/>
      <c r="B250" s="27" t="s">
        <v>771</v>
      </c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7"/>
    </row>
    <row r="251" spans="1:61" ht="21" customHeight="1" x14ac:dyDescent="0.2">
      <c r="A251" s="7"/>
      <c r="B251" s="69" t="s">
        <v>696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32"/>
    </row>
    <row r="252" spans="1:61" ht="18.75" customHeight="1" x14ac:dyDescent="0.25">
      <c r="A252" s="7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>
        <v>2018</v>
      </c>
      <c r="S252" s="21"/>
      <c r="T252" s="21"/>
      <c r="U252" s="21"/>
      <c r="V252" s="21"/>
      <c r="W252" s="21">
        <v>2019</v>
      </c>
      <c r="X252" s="21">
        <v>2018</v>
      </c>
      <c r="Y252" s="21">
        <v>2019</v>
      </c>
      <c r="Z252" s="21"/>
      <c r="AA252" s="21"/>
      <c r="AB252" s="21">
        <v>2019</v>
      </c>
      <c r="AC252" s="21"/>
      <c r="AD252" s="21"/>
      <c r="AE252" s="21"/>
      <c r="AF252" s="21"/>
      <c r="AG252" s="17"/>
      <c r="AH252" s="17"/>
      <c r="AI252" s="17"/>
      <c r="AJ252" s="17"/>
      <c r="AK252" s="21"/>
      <c r="AL252" s="21"/>
      <c r="AM252" s="21"/>
      <c r="AN252" s="21"/>
      <c r="AO252" s="21"/>
      <c r="AP252" s="44">
        <v>2020</v>
      </c>
      <c r="AQ252" s="21"/>
      <c r="AR252" s="21"/>
      <c r="AS252" s="21"/>
      <c r="AT252" s="23">
        <v>2021</v>
      </c>
      <c r="AU252" s="23"/>
      <c r="AV252" s="23"/>
      <c r="AW252" s="23"/>
      <c r="AX252" s="23">
        <v>2022</v>
      </c>
      <c r="AY252" s="23"/>
      <c r="AZ252" s="23"/>
      <c r="BA252" s="23"/>
      <c r="BB252" s="23"/>
      <c r="BC252" s="23"/>
      <c r="BD252" s="7"/>
    </row>
    <row r="253" spans="1:61" ht="18.75" customHeight="1" x14ac:dyDescent="0.4">
      <c r="A253" s="7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 t="s">
        <v>219</v>
      </c>
      <c r="S253" s="21" t="s">
        <v>220</v>
      </c>
      <c r="T253" s="21"/>
      <c r="U253" s="21" t="s">
        <v>222</v>
      </c>
      <c r="V253" s="21" t="s">
        <v>285</v>
      </c>
      <c r="W253" s="21" t="s">
        <v>219</v>
      </c>
      <c r="X253" s="21" t="s">
        <v>753</v>
      </c>
      <c r="Y253" s="21"/>
      <c r="Z253" s="21"/>
      <c r="AA253" s="21"/>
      <c r="AB253" s="21" t="s">
        <v>219</v>
      </c>
      <c r="AC253" s="21" t="s">
        <v>220</v>
      </c>
      <c r="AD253" s="21"/>
      <c r="AE253" s="21" t="s">
        <v>221</v>
      </c>
      <c r="AF253" s="21" t="s">
        <v>222</v>
      </c>
      <c r="AG253" s="17"/>
      <c r="AH253" s="17"/>
      <c r="AI253" s="17"/>
      <c r="AJ253" s="17"/>
      <c r="AK253" s="21"/>
      <c r="AL253" s="21"/>
      <c r="AM253" s="21"/>
      <c r="AN253" s="21"/>
      <c r="AO253" s="21"/>
      <c r="AP253" s="21" t="s">
        <v>219</v>
      </c>
      <c r="AQ253" s="21" t="s">
        <v>220</v>
      </c>
      <c r="AR253" s="21" t="s">
        <v>221</v>
      </c>
      <c r="AS253" s="21" t="s">
        <v>222</v>
      </c>
      <c r="AT253" s="23" t="s">
        <v>219</v>
      </c>
      <c r="AU253" s="23" t="s">
        <v>220</v>
      </c>
      <c r="AV253" s="23" t="s">
        <v>221</v>
      </c>
      <c r="AW253" s="23" t="s">
        <v>222</v>
      </c>
      <c r="AX253" s="23" t="s">
        <v>219</v>
      </c>
      <c r="AY253" s="23" t="s">
        <v>220</v>
      </c>
      <c r="AZ253" s="23" t="s">
        <v>221</v>
      </c>
      <c r="BA253" s="23" t="s">
        <v>222</v>
      </c>
      <c r="BB253" s="23"/>
      <c r="BC253" s="23"/>
      <c r="BD253" s="7"/>
    </row>
    <row r="254" spans="1:61" ht="18.75" customHeight="1" x14ac:dyDescent="0.25">
      <c r="A254" s="7"/>
      <c r="B254" s="43" t="s">
        <v>697</v>
      </c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>
        <v>19279.13</v>
      </c>
      <c r="S254" s="42">
        <v>16717.759999999998</v>
      </c>
      <c r="T254" s="42">
        <v>17411.43</v>
      </c>
      <c r="U254" s="42">
        <v>18714.78</v>
      </c>
      <c r="V254" s="42">
        <v>72123</v>
      </c>
      <c r="W254" s="42">
        <v>20049.66</v>
      </c>
      <c r="X254" s="42">
        <v>72119</v>
      </c>
      <c r="Y254" s="42"/>
      <c r="Z254" s="42"/>
      <c r="AA254" s="42"/>
      <c r="AB254" s="42">
        <v>20082.7</v>
      </c>
      <c r="AC254" s="42">
        <v>18306.86</v>
      </c>
      <c r="AD254" s="42"/>
      <c r="AE254" s="42">
        <v>18309.77</v>
      </c>
      <c r="AF254" s="42">
        <v>20384.5</v>
      </c>
      <c r="AG254" s="60"/>
      <c r="AH254" s="60"/>
      <c r="AI254" s="60"/>
      <c r="AJ254" s="60"/>
      <c r="AK254" s="41"/>
      <c r="AL254" s="41"/>
      <c r="AM254" s="41"/>
      <c r="AN254" s="42"/>
      <c r="AO254" s="42"/>
      <c r="AP254" s="63">
        <v>19050.830000000002</v>
      </c>
      <c r="AQ254" s="10">
        <v>8745</v>
      </c>
      <c r="AR254" s="10">
        <v>9857</v>
      </c>
      <c r="AS254" s="57">
        <v>13778</v>
      </c>
      <c r="AT254" s="63">
        <v>17794</v>
      </c>
      <c r="AU254" s="10">
        <v>15651</v>
      </c>
      <c r="AV254" s="10">
        <v>17947</v>
      </c>
      <c r="AW254" s="62">
        <v>21421</v>
      </c>
      <c r="AX254" s="63">
        <v>21433</v>
      </c>
      <c r="AY254" s="10">
        <v>20254</v>
      </c>
      <c r="AZ254" s="10">
        <v>19406</v>
      </c>
      <c r="BA254" s="62">
        <v>21813</v>
      </c>
      <c r="BB254" s="64"/>
      <c r="BC254" s="59"/>
      <c r="BD254" s="7"/>
      <c r="BH254">
        <v>77161.91</v>
      </c>
      <c r="BI254">
        <v>51248.22</v>
      </c>
    </row>
    <row r="255" spans="1:61" ht="18.75" customHeight="1" x14ac:dyDescent="0.25">
      <c r="A255" s="7"/>
      <c r="B255" s="43" t="s">
        <v>754</v>
      </c>
      <c r="C255" s="42"/>
      <c r="D255" s="42"/>
      <c r="E255" s="42"/>
      <c r="F255" s="42">
        <v>6.29</v>
      </c>
      <c r="G255" s="42">
        <v>-5.6899999999999995</v>
      </c>
      <c r="H255" s="42">
        <v>1.3800000000000001</v>
      </c>
      <c r="I255" s="42"/>
      <c r="J255" s="42"/>
      <c r="K255" s="42"/>
      <c r="L255" s="42"/>
      <c r="M255" s="42">
        <v>6.3</v>
      </c>
      <c r="N255" s="42">
        <v>0.55876709432625127</v>
      </c>
      <c r="O255" s="42"/>
      <c r="P255" s="42"/>
      <c r="Q255" s="42"/>
      <c r="R255" s="42">
        <v>7.3826090250021181</v>
      </c>
      <c r="S255" s="42">
        <v>-13.285713618819949</v>
      </c>
      <c r="T255" s="42">
        <v>4.1492999062075375</v>
      </c>
      <c r="U255" s="42">
        <v>7.4855999765671033</v>
      </c>
      <c r="V255" s="42">
        <v>8.1287540599018548E-2</v>
      </c>
      <c r="W255" s="42">
        <v>7.1243438188739683</v>
      </c>
      <c r="X255" s="42">
        <v>8.1287540599018507E-2</v>
      </c>
      <c r="Y255" s="42"/>
      <c r="Z255" s="42"/>
      <c r="AA255" s="42"/>
      <c r="AB255" s="42">
        <v>7.4803893392503706</v>
      </c>
      <c r="AC255" s="42">
        <v>-8.842635701374812</v>
      </c>
      <c r="AD255" s="42"/>
      <c r="AE255" s="42">
        <v>1.5895680635558129E-2</v>
      </c>
      <c r="AF255" s="42">
        <v>11.331272866890195</v>
      </c>
      <c r="AG255" s="60"/>
      <c r="AH255" s="60"/>
      <c r="AI255" s="60"/>
      <c r="AJ255" s="60"/>
      <c r="AK255" s="41"/>
      <c r="AL255" s="41"/>
      <c r="AM255" s="40"/>
      <c r="AN255" s="43"/>
      <c r="AO255" s="42"/>
      <c r="AP255" s="63">
        <v>-6.8</v>
      </c>
      <c r="AQ255" s="10">
        <v>-53.9</v>
      </c>
      <c r="AR255" s="10">
        <v>12.7</v>
      </c>
      <c r="AS255" s="62">
        <v>39.799999999999997</v>
      </c>
      <c r="AT255" s="63">
        <v>29.2</v>
      </c>
      <c r="AU255" s="10">
        <v>-12</v>
      </c>
      <c r="AV255" s="10">
        <v>14.7</v>
      </c>
      <c r="AW255" s="62">
        <v>19.399999999999999</v>
      </c>
      <c r="AX255" s="63">
        <v>0.1</v>
      </c>
      <c r="AY255" s="10">
        <v>-5.5</v>
      </c>
      <c r="AZ255" s="10">
        <v>-4.2</v>
      </c>
      <c r="BA255" s="62">
        <v>12.4</v>
      </c>
      <c r="BB255" s="65"/>
      <c r="BC255" s="58"/>
      <c r="BD255" s="7"/>
      <c r="BI255">
        <f>((BI254-BH254)/BH254)*100</f>
        <v>-33.583525861399757</v>
      </c>
    </row>
    <row r="256" spans="1:61" ht="18.75" customHeight="1" x14ac:dyDescent="0.25">
      <c r="A256" s="7"/>
      <c r="B256" s="43" t="s">
        <v>698</v>
      </c>
      <c r="C256" s="61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>
        <v>7.6898824120355869</v>
      </c>
      <c r="O256" s="42"/>
      <c r="P256" s="42"/>
      <c r="Q256" s="42"/>
      <c r="R256" s="42">
        <v>15.008169647091529</v>
      </c>
      <c r="S256" s="42">
        <v>6.4512904172723706</v>
      </c>
      <c r="T256" s="42">
        <v>6.952640640999741</v>
      </c>
      <c r="U256" s="42">
        <v>4.2392423168954751</v>
      </c>
      <c r="V256" s="42"/>
      <c r="W256" s="42">
        <v>4.0012905715655078</v>
      </c>
      <c r="X256" s="42"/>
      <c r="Y256" s="42"/>
      <c r="Z256" s="42"/>
      <c r="AA256" s="42"/>
      <c r="AB256" s="42">
        <v>4.0139964956968033</v>
      </c>
      <c r="AC256" s="42">
        <v>8.9378905864136993</v>
      </c>
      <c r="AD256" s="42"/>
      <c r="AE256" s="42">
        <v>5.703561001996893</v>
      </c>
      <c r="AF256" s="42">
        <v>9.095589561460816</v>
      </c>
      <c r="AG256" s="60"/>
      <c r="AH256" s="60"/>
      <c r="AI256" s="60"/>
      <c r="AJ256" s="60"/>
      <c r="AK256" s="41"/>
      <c r="AL256" s="41"/>
      <c r="AM256" s="40"/>
      <c r="AN256" s="39"/>
      <c r="AO256" s="61"/>
      <c r="AP256" s="63">
        <v>-5.8</v>
      </c>
      <c r="AQ256" s="10">
        <v>-52.4</v>
      </c>
      <c r="AR256" s="10">
        <v>-46.2</v>
      </c>
      <c r="AS256" s="62">
        <v>-32.4</v>
      </c>
      <c r="AT256" s="63">
        <v>-6.3</v>
      </c>
      <c r="AU256" s="10">
        <v>79</v>
      </c>
      <c r="AV256" s="10">
        <v>82</v>
      </c>
      <c r="AW256" s="62">
        <v>55.5</v>
      </c>
      <c r="AX256" s="63">
        <v>20.5</v>
      </c>
      <c r="AY256" s="10">
        <v>29.4</v>
      </c>
      <c r="AZ256" s="10">
        <v>8.1</v>
      </c>
      <c r="BA256" s="62">
        <v>1.8</v>
      </c>
      <c r="BB256" s="66"/>
      <c r="BC256" s="56"/>
      <c r="BD256" s="7"/>
    </row>
    <row r="257" spans="1:56" ht="25.5" hidden="1" customHeight="1" x14ac:dyDescent="0.2">
      <c r="A257" s="7"/>
      <c r="B257" s="68" t="s">
        <v>385</v>
      </c>
      <c r="C257" s="68"/>
      <c r="F257">
        <v>17885.789999999997</v>
      </c>
      <c r="G257">
        <v>16240.65</v>
      </c>
      <c r="H257">
        <v>15565.29</v>
      </c>
      <c r="M257">
        <v>67300</v>
      </c>
      <c r="N257">
        <v>19457.025411227463</v>
      </c>
      <c r="P257">
        <v>20211.580000000002</v>
      </c>
      <c r="Q257">
        <v>19287.78</v>
      </c>
      <c r="BD257" s="7"/>
    </row>
    <row r="258" spans="1:56" ht="32.25" hidden="1" customHeight="1" x14ac:dyDescent="0.2">
      <c r="A258" s="7"/>
      <c r="B258" s="68" t="s">
        <v>224</v>
      </c>
      <c r="C258" s="68"/>
      <c r="G258">
        <v>11.4</v>
      </c>
      <c r="H258">
        <v>-9</v>
      </c>
      <c r="I258">
        <v>-4.5999999999999996</v>
      </c>
      <c r="J258">
        <v>16.8</v>
      </c>
      <c r="K258">
        <v>7.43</v>
      </c>
      <c r="L258" t="s">
        <v>251</v>
      </c>
      <c r="M258">
        <v>-11.3</v>
      </c>
      <c r="N258">
        <v>-0.7</v>
      </c>
      <c r="O258" t="s">
        <v>252</v>
      </c>
      <c r="BD258" s="7"/>
    </row>
    <row r="259" spans="1:56" ht="21.75" hidden="1" customHeight="1" x14ac:dyDescent="0.2">
      <c r="A259" s="7"/>
      <c r="B259" s="17" t="s">
        <v>96</v>
      </c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7"/>
    </row>
    <row r="260" spans="1:56" ht="21.75" customHeight="1" x14ac:dyDescent="0.2">
      <c r="A260" s="7"/>
      <c r="B260" s="20" t="s">
        <v>655</v>
      </c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7"/>
    </row>
    <row r="261" spans="1:56" x14ac:dyDescent="0.2">
      <c r="A261" s="7"/>
      <c r="B261" s="20" t="s">
        <v>107</v>
      </c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7"/>
    </row>
    <row r="262" spans="1:56" ht="22.5" customHeight="1" x14ac:dyDescent="0.2">
      <c r="A262" s="7"/>
      <c r="B262" s="20" t="s">
        <v>286</v>
      </c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7"/>
    </row>
    <row r="263" spans="1:56" ht="22.5" customHeight="1" x14ac:dyDescent="0.2">
      <c r="A263" s="7"/>
      <c r="B263" s="34" t="s">
        <v>745</v>
      </c>
      <c r="C263" s="33" t="s">
        <v>748</v>
      </c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7"/>
    </row>
    <row r="264" spans="1:56" ht="16.5" customHeight="1" x14ac:dyDescent="0.2">
      <c r="A264" s="7"/>
      <c r="B264" s="67" t="s">
        <v>790</v>
      </c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7"/>
      <c r="AK264" s="67"/>
      <c r="AL264" s="67"/>
      <c r="AM264" s="67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7"/>
    </row>
    <row r="265" spans="1:56" ht="52.5" customHeight="1" x14ac:dyDescent="0.2">
      <c r="A265" s="7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7"/>
      <c r="AK265" s="67"/>
      <c r="AL265" s="67"/>
      <c r="AM265" s="67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7"/>
    </row>
    <row r="266" spans="1:56" ht="12.75" customHeight="1" x14ac:dyDescent="0.2"/>
    <row r="267" spans="1:56" ht="15.75" customHeight="1" x14ac:dyDescent="0.2"/>
    <row r="268" spans="1:56" ht="12" customHeight="1" x14ac:dyDescent="0.2"/>
    <row r="269" spans="1:56" ht="12" customHeight="1" x14ac:dyDescent="0.2"/>
    <row r="270" spans="1:56" ht="22.5" customHeight="1" x14ac:dyDescent="0.2"/>
    <row r="271" spans="1:56" ht="22.5" customHeight="1" x14ac:dyDescent="0.2"/>
    <row r="272" spans="1:56" ht="22.5" customHeight="1" x14ac:dyDescent="0.2"/>
    <row r="273" ht="22.5" customHeight="1" x14ac:dyDescent="0.2"/>
    <row r="274" ht="22.5" customHeight="1" x14ac:dyDescent="0.2"/>
    <row r="275" ht="22.5" customHeight="1" x14ac:dyDescent="0.2"/>
    <row r="276" ht="22.5" customHeight="1" x14ac:dyDescent="0.2"/>
    <row r="277" ht="22.5" customHeight="1" x14ac:dyDescent="0.2"/>
  </sheetData>
  <mergeCells count="31">
    <mergeCell ref="B96:AX96"/>
    <mergeCell ref="B85:BC85"/>
    <mergeCell ref="B88:BC90"/>
    <mergeCell ref="B92:BC92"/>
    <mergeCell ref="B95:BC95"/>
    <mergeCell ref="B87:C87"/>
    <mergeCell ref="B106:C106"/>
    <mergeCell ref="B121:I121"/>
    <mergeCell ref="A137:AA137"/>
    <mergeCell ref="B101:C101"/>
    <mergeCell ref="B100:I100"/>
    <mergeCell ref="B184:BC184"/>
    <mergeCell ref="A187:BC187"/>
    <mergeCell ref="A172:BC172"/>
    <mergeCell ref="A147:BC147"/>
    <mergeCell ref="A1:BD1"/>
    <mergeCell ref="B70:BC70"/>
    <mergeCell ref="B76:BC76"/>
    <mergeCell ref="B5:BC5"/>
    <mergeCell ref="B2:BC2"/>
    <mergeCell ref="B31:BC31"/>
    <mergeCell ref="B49:BC49"/>
    <mergeCell ref="B15:BC15"/>
    <mergeCell ref="B264:BC265"/>
    <mergeCell ref="B199:T199"/>
    <mergeCell ref="B200:C200"/>
    <mergeCell ref="B258:C258"/>
    <mergeCell ref="B257:C257"/>
    <mergeCell ref="A220:BD220"/>
    <mergeCell ref="B251:BC251"/>
    <mergeCell ref="B235:BC235"/>
  </mergeCells>
  <phoneticPr fontId="19" type="noConversion"/>
  <pageMargins left="0.85" right="0.25" top="0.75" bottom="0.75" header="0.3" footer="0.3"/>
  <pageSetup paperSize="9" scale="33" fitToHeight="0" orientation="portrait" r:id="rId1"/>
  <rowBreaks count="2" manualBreakCount="2">
    <brk id="48" max="16383" man="1"/>
    <brk id="99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Y418"/>
  <sheetViews>
    <sheetView topLeftCell="AP150" zoomScale="85" zoomScaleNormal="85" workbookViewId="0">
      <selection activeCell="BS166" sqref="BS166"/>
    </sheetView>
  </sheetViews>
  <sheetFormatPr defaultRowHeight="12.75" x14ac:dyDescent="0.2"/>
  <cols>
    <col min="1" max="1" width="35.42578125" customWidth="1"/>
    <col min="2" max="2" width="19.140625" customWidth="1"/>
    <col min="3" max="3" width="13.140625" customWidth="1"/>
    <col min="4" max="4" width="38.42578125" bestFit="1" customWidth="1"/>
    <col min="5" max="5" width="13" customWidth="1"/>
    <col min="6" max="7" width="17.5703125" customWidth="1"/>
    <col min="8" max="11" width="19.140625" customWidth="1"/>
    <col min="12" max="12" width="13.5703125" customWidth="1"/>
    <col min="13" max="13" width="9.85546875" customWidth="1"/>
    <col min="14" max="14" width="12.42578125" customWidth="1"/>
    <col min="15" max="15" width="11" customWidth="1"/>
    <col min="16" max="16" width="11.140625" customWidth="1"/>
    <col min="17" max="17" width="10.85546875" customWidth="1"/>
    <col min="18" max="19" width="11.42578125" customWidth="1"/>
    <col min="20" max="20" width="10.42578125" customWidth="1"/>
    <col min="21" max="22" width="14.42578125" customWidth="1"/>
    <col min="23" max="26" width="10" customWidth="1"/>
    <col min="27" max="27" width="10.42578125" bestFit="1" customWidth="1"/>
    <col min="28" max="28" width="13.140625" customWidth="1"/>
    <col min="29" max="30" width="11.140625" bestFit="1" customWidth="1"/>
    <col min="31" max="31" width="12.5703125" bestFit="1" customWidth="1"/>
    <col min="32" max="33" width="13.140625" bestFit="1" customWidth="1"/>
    <col min="34" max="34" width="12.140625" bestFit="1" customWidth="1"/>
    <col min="35" max="35" width="11.5703125" bestFit="1" customWidth="1"/>
    <col min="36" max="37" width="12.5703125" bestFit="1" customWidth="1"/>
    <col min="38" max="38" width="10.140625" bestFit="1" customWidth="1"/>
    <col min="39" max="39" width="11.5703125" bestFit="1" customWidth="1"/>
    <col min="40" max="40" width="10.5703125" customWidth="1"/>
    <col min="41" max="41" width="12.5703125" bestFit="1" customWidth="1"/>
    <col min="42" max="42" width="10.140625" bestFit="1" customWidth="1"/>
    <col min="43" max="43" width="10.140625" customWidth="1"/>
    <col min="44" max="44" width="10.140625" bestFit="1" customWidth="1"/>
    <col min="48" max="50" width="9.42578125" customWidth="1"/>
    <col min="60" max="61" width="11.5703125" bestFit="1" customWidth="1"/>
    <col min="62" max="62" width="9.7109375" customWidth="1"/>
    <col min="63" max="70" width="11.5703125" bestFit="1" customWidth="1"/>
  </cols>
  <sheetData>
    <row r="1" spans="1:54" x14ac:dyDescent="0.2">
      <c r="B1">
        <v>42887</v>
      </c>
      <c r="C1" t="s">
        <v>6</v>
      </c>
      <c r="D1" t="s">
        <v>7</v>
      </c>
      <c r="E1" t="s">
        <v>8</v>
      </c>
      <c r="F1" t="s">
        <v>9</v>
      </c>
      <c r="G1" t="s">
        <v>10</v>
      </c>
      <c r="H1" t="s">
        <v>11</v>
      </c>
      <c r="I1">
        <v>43101</v>
      </c>
      <c r="J1" t="s">
        <v>1</v>
      </c>
      <c r="K1" t="s">
        <v>2</v>
      </c>
      <c r="L1">
        <v>43191</v>
      </c>
      <c r="M1" t="s">
        <v>34</v>
      </c>
      <c r="N1" t="s">
        <v>242</v>
      </c>
      <c r="O1" t="s">
        <v>10</v>
      </c>
      <c r="P1" t="s">
        <v>11</v>
      </c>
      <c r="Q1">
        <v>43466</v>
      </c>
      <c r="R1" t="s">
        <v>1</v>
      </c>
      <c r="S1" t="s">
        <v>2</v>
      </c>
      <c r="T1" t="s">
        <v>3</v>
      </c>
      <c r="U1" t="s">
        <v>4</v>
      </c>
      <c r="V1" t="s">
        <v>5</v>
      </c>
      <c r="W1" t="s">
        <v>6</v>
      </c>
      <c r="X1" t="s">
        <v>7</v>
      </c>
      <c r="Y1" t="s">
        <v>8</v>
      </c>
      <c r="Z1" t="s">
        <v>9</v>
      </c>
      <c r="AA1" t="s">
        <v>10</v>
      </c>
      <c r="AB1" t="s">
        <v>11</v>
      </c>
      <c r="AC1">
        <v>43831</v>
      </c>
      <c r="AD1">
        <v>44228</v>
      </c>
      <c r="AE1">
        <v>43891</v>
      </c>
      <c r="AF1">
        <v>43922</v>
      </c>
      <c r="AG1" t="s">
        <v>4</v>
      </c>
      <c r="AH1" t="s">
        <v>32</v>
      </c>
      <c r="AI1" t="s">
        <v>34</v>
      </c>
      <c r="AJ1" t="s">
        <v>7</v>
      </c>
      <c r="AK1" t="s">
        <v>249</v>
      </c>
      <c r="AL1" t="s">
        <v>9</v>
      </c>
      <c r="AM1" t="s">
        <v>10</v>
      </c>
      <c r="AN1" t="s">
        <v>11</v>
      </c>
      <c r="AO1">
        <v>44217</v>
      </c>
      <c r="AP1" t="s">
        <v>1</v>
      </c>
      <c r="AQ1" t="s">
        <v>2</v>
      </c>
      <c r="AR1" t="s">
        <v>3</v>
      </c>
      <c r="AS1" t="s">
        <v>4</v>
      </c>
      <c r="AT1" t="s">
        <v>32</v>
      </c>
      <c r="AU1" t="s">
        <v>6</v>
      </c>
      <c r="AV1" t="s">
        <v>7</v>
      </c>
      <c r="AW1" t="s">
        <v>8</v>
      </c>
      <c r="AX1" t="s">
        <v>9</v>
      </c>
      <c r="AY1" t="s">
        <v>10</v>
      </c>
      <c r="AZ1" t="s">
        <v>11</v>
      </c>
      <c r="BA1">
        <v>44583</v>
      </c>
      <c r="BB1" t="s">
        <v>1</v>
      </c>
    </row>
    <row r="2" spans="1:54" x14ac:dyDescent="0.2">
      <c r="A2" t="s">
        <v>50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 x14ac:dyDescent="0.2">
      <c r="A3" t="s">
        <v>194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 x14ac:dyDescent="0.2">
      <c r="AG4">
        <f>AG2-AG3</f>
        <v>-1834.0751832300004</v>
      </c>
    </row>
    <row r="5" spans="1:54" x14ac:dyDescent="0.2">
      <c r="A5" t="s">
        <v>52</v>
      </c>
      <c r="B5">
        <v>1783.77167196</v>
      </c>
    </row>
    <row r="6" spans="1:54" x14ac:dyDescent="0.2">
      <c r="A6" t="s">
        <v>51</v>
      </c>
      <c r="B6">
        <v>596.69111903999999</v>
      </c>
    </row>
    <row r="8" spans="1:54" x14ac:dyDescent="0.2">
      <c r="A8" t="s">
        <v>53</v>
      </c>
      <c r="B8">
        <v>1106.8120746500001</v>
      </c>
    </row>
    <row r="9" spans="1:54" x14ac:dyDescent="0.2">
      <c r="A9" t="s">
        <v>54</v>
      </c>
      <c r="B9">
        <v>771.77674152999998</v>
      </c>
    </row>
    <row r="28" spans="1:31" x14ac:dyDescent="0.2">
      <c r="B28">
        <v>42856</v>
      </c>
      <c r="C28" t="s">
        <v>5</v>
      </c>
      <c r="D28" t="s">
        <v>6</v>
      </c>
      <c r="E28" t="s">
        <v>7</v>
      </c>
      <c r="F28" t="s">
        <v>9</v>
      </c>
      <c r="G28" t="s">
        <v>11</v>
      </c>
      <c r="H28">
        <v>43101</v>
      </c>
      <c r="I28" t="s">
        <v>250</v>
      </c>
      <c r="J28" t="s">
        <v>2</v>
      </c>
      <c r="K28">
        <v>43191</v>
      </c>
      <c r="L28" t="s">
        <v>4</v>
      </c>
      <c r="M28" t="s">
        <v>7</v>
      </c>
      <c r="N28" t="s">
        <v>8</v>
      </c>
      <c r="O28" t="s">
        <v>9</v>
      </c>
      <c r="P28" t="s">
        <v>10</v>
      </c>
      <c r="Q28">
        <v>43435</v>
      </c>
      <c r="R28">
        <v>43466</v>
      </c>
      <c r="S28" t="s">
        <v>1</v>
      </c>
      <c r="T28" t="s">
        <v>2</v>
      </c>
      <c r="U28" t="s">
        <v>3</v>
      </c>
      <c r="V28" t="s">
        <v>4</v>
      </c>
      <c r="W28" t="s">
        <v>5</v>
      </c>
      <c r="X28" t="s">
        <v>6</v>
      </c>
      <c r="Y28" t="s">
        <v>7</v>
      </c>
      <c r="Z28" t="s">
        <v>8</v>
      </c>
      <c r="AA28" t="s">
        <v>9</v>
      </c>
      <c r="AB28" t="s">
        <v>10</v>
      </c>
      <c r="AC28" t="s">
        <v>11</v>
      </c>
      <c r="AD28">
        <v>43831</v>
      </c>
      <c r="AE28" t="s">
        <v>1</v>
      </c>
    </row>
    <row r="29" spans="1:31" x14ac:dyDescent="0.2">
      <c r="A29" t="s">
        <v>55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 x14ac:dyDescent="0.2">
      <c r="A30" t="s">
        <v>46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 x14ac:dyDescent="0.2">
      <c r="A33" t="s">
        <v>25</v>
      </c>
      <c r="B33">
        <v>612.13484257000016</v>
      </c>
    </row>
    <row r="34" spans="1:31" x14ac:dyDescent="0.2">
      <c r="A34" t="s">
        <v>26</v>
      </c>
      <c r="B34">
        <v>482.62373256000018</v>
      </c>
      <c r="N34" t="s">
        <v>230</v>
      </c>
    </row>
    <row r="35" spans="1:31" x14ac:dyDescent="0.2">
      <c r="A35" t="s">
        <v>27</v>
      </c>
      <c r="B35">
        <v>452.27537854000019</v>
      </c>
    </row>
    <row r="36" spans="1:31" x14ac:dyDescent="0.2">
      <c r="A36" t="s">
        <v>28</v>
      </c>
      <c r="B36">
        <v>803.37343747000136</v>
      </c>
    </row>
    <row r="37" spans="1:31" x14ac:dyDescent="0.2">
      <c r="A37" t="s">
        <v>29</v>
      </c>
      <c r="B37">
        <v>549.53732369999864</v>
      </c>
    </row>
    <row r="38" spans="1:31" x14ac:dyDescent="0.2">
      <c r="A38" t="s">
        <v>56</v>
      </c>
      <c r="B38">
        <v>77.886062240000015</v>
      </c>
    </row>
    <row r="39" spans="1:31" x14ac:dyDescent="0.2">
      <c r="A39" t="s">
        <v>57</v>
      </c>
      <c r="B39">
        <v>9.4842207599999977</v>
      </c>
    </row>
    <row r="41" spans="1:31" x14ac:dyDescent="0.2">
      <c r="O41">
        <v>2017</v>
      </c>
      <c r="AD41">
        <v>2018</v>
      </c>
    </row>
    <row r="42" spans="1:31" x14ac:dyDescent="0.2">
      <c r="O42">
        <v>42736</v>
      </c>
      <c r="P42" t="s">
        <v>1</v>
      </c>
      <c r="Q42" t="s">
        <v>2</v>
      </c>
      <c r="R42" t="s">
        <v>3</v>
      </c>
      <c r="S42" t="s">
        <v>4</v>
      </c>
      <c r="T42" t="s">
        <v>5</v>
      </c>
      <c r="U42" t="s">
        <v>6</v>
      </c>
      <c r="V42" t="s">
        <v>7</v>
      </c>
      <c r="Z42" t="s">
        <v>8</v>
      </c>
      <c r="AA42" t="s">
        <v>9</v>
      </c>
      <c r="AB42" t="s">
        <v>10</v>
      </c>
      <c r="AC42" t="s">
        <v>11</v>
      </c>
      <c r="AD42" t="s">
        <v>0</v>
      </c>
      <c r="AE42" t="s">
        <v>1</v>
      </c>
    </row>
    <row r="43" spans="1:31" x14ac:dyDescent="0.2">
      <c r="N43" t="s">
        <v>58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 x14ac:dyDescent="0.2">
      <c r="N44" t="s">
        <v>93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 x14ac:dyDescent="0.2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 x14ac:dyDescent="0.2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 x14ac:dyDescent="0.2">
      <c r="E54" t="s">
        <v>41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 x14ac:dyDescent="0.2">
      <c r="E55" t="s">
        <v>60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59</v>
      </c>
    </row>
    <row r="56" spans="2:17" x14ac:dyDescent="0.2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59</v>
      </c>
    </row>
    <row r="57" spans="2:17" x14ac:dyDescent="0.2">
      <c r="E57" t="s">
        <v>61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 x14ac:dyDescent="0.2">
      <c r="F58" t="s">
        <v>0</v>
      </c>
      <c r="G58" t="s">
        <v>1</v>
      </c>
      <c r="H58" t="s">
        <v>2</v>
      </c>
      <c r="I58" t="s">
        <v>3</v>
      </c>
      <c r="J58" t="s">
        <v>4</v>
      </c>
      <c r="K58" t="s">
        <v>5</v>
      </c>
      <c r="L58" t="s">
        <v>6</v>
      </c>
      <c r="M58" t="s">
        <v>7</v>
      </c>
      <c r="N58" t="s">
        <v>8</v>
      </c>
      <c r="O58" t="s">
        <v>9</v>
      </c>
      <c r="P58" t="s">
        <v>10</v>
      </c>
      <c r="Q58" t="s">
        <v>11</v>
      </c>
    </row>
    <row r="59" spans="2:17" x14ac:dyDescent="0.2">
      <c r="E59" t="s">
        <v>62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 x14ac:dyDescent="0.2">
      <c r="E60" t="s">
        <v>63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 x14ac:dyDescent="0.2">
      <c r="B64">
        <v>42736</v>
      </c>
      <c r="C64" t="s">
        <v>1</v>
      </c>
      <c r="D64" t="s">
        <v>2</v>
      </c>
      <c r="E64" t="s">
        <v>3</v>
      </c>
      <c r="F64" t="s">
        <v>4</v>
      </c>
      <c r="G64" t="s">
        <v>5</v>
      </c>
      <c r="H64" t="s">
        <v>6</v>
      </c>
      <c r="I64" t="s">
        <v>7</v>
      </c>
      <c r="J64" t="s">
        <v>8</v>
      </c>
      <c r="K64" t="s">
        <v>9</v>
      </c>
      <c r="L64" t="s">
        <v>10</v>
      </c>
      <c r="M64" t="s">
        <v>11</v>
      </c>
      <c r="N64" t="s">
        <v>106</v>
      </c>
      <c r="O64" t="s">
        <v>1</v>
      </c>
    </row>
    <row r="65" spans="1:68" x14ac:dyDescent="0.2">
      <c r="A65" t="s">
        <v>108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68" x14ac:dyDescent="0.2">
      <c r="A66" t="s">
        <v>44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0</v>
      </c>
      <c r="AB66" t="s">
        <v>1</v>
      </c>
      <c r="AC66" t="s">
        <v>2</v>
      </c>
      <c r="AD66" t="s">
        <v>3</v>
      </c>
      <c r="AE66" t="s">
        <v>4</v>
      </c>
      <c r="AF66" t="s">
        <v>5</v>
      </c>
      <c r="AG66" t="s">
        <v>6</v>
      </c>
      <c r="AH66" t="s">
        <v>7</v>
      </c>
      <c r="AI66" t="s">
        <v>8</v>
      </c>
      <c r="AJ66" t="s">
        <v>9</v>
      </c>
      <c r="AK66" t="s">
        <v>10</v>
      </c>
      <c r="AL66" t="s">
        <v>11</v>
      </c>
      <c r="AM66" t="s">
        <v>0</v>
      </c>
    </row>
    <row r="67" spans="1:68" x14ac:dyDescent="0.2">
      <c r="A67" t="s">
        <v>45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42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68" x14ac:dyDescent="0.2">
      <c r="A68" t="s">
        <v>189</v>
      </c>
    </row>
    <row r="69" spans="1:68" x14ac:dyDescent="0.2">
      <c r="B69">
        <v>42856</v>
      </c>
      <c r="C69" t="s">
        <v>5</v>
      </c>
      <c r="D69">
        <v>42917</v>
      </c>
      <c r="E69" t="s">
        <v>8</v>
      </c>
      <c r="F69" t="s">
        <v>9</v>
      </c>
      <c r="G69" t="s">
        <v>11</v>
      </c>
      <c r="H69">
        <v>43101</v>
      </c>
      <c r="I69" t="s">
        <v>1</v>
      </c>
      <c r="J69">
        <v>43160</v>
      </c>
      <c r="K69" t="s">
        <v>3</v>
      </c>
      <c r="L69" t="s">
        <v>4</v>
      </c>
      <c r="M69" t="s">
        <v>6</v>
      </c>
      <c r="N69" t="s">
        <v>7</v>
      </c>
      <c r="O69" t="s">
        <v>10</v>
      </c>
      <c r="P69" t="s">
        <v>11</v>
      </c>
      <c r="Q69">
        <v>43466</v>
      </c>
      <c r="R69" t="s">
        <v>255</v>
      </c>
      <c r="S69" t="s">
        <v>2</v>
      </c>
      <c r="T69" t="s">
        <v>3</v>
      </c>
      <c r="U69" t="s">
        <v>4</v>
      </c>
      <c r="V69" t="s">
        <v>32</v>
      </c>
      <c r="W69" t="s">
        <v>6</v>
      </c>
      <c r="X69" t="s">
        <v>7</v>
      </c>
      <c r="Y69" t="s">
        <v>8</v>
      </c>
      <c r="Z69" t="s">
        <v>9</v>
      </c>
      <c r="AA69" t="s">
        <v>10</v>
      </c>
      <c r="AB69" t="s">
        <v>11</v>
      </c>
      <c r="AC69">
        <v>43831</v>
      </c>
      <c r="AD69" t="s">
        <v>1</v>
      </c>
      <c r="AE69" t="s">
        <v>2</v>
      </c>
      <c r="AF69" t="s">
        <v>3</v>
      </c>
      <c r="AG69" t="s">
        <v>4</v>
      </c>
      <c r="AH69" t="s">
        <v>32</v>
      </c>
      <c r="AI69" t="s">
        <v>34</v>
      </c>
      <c r="AJ69" t="s">
        <v>7</v>
      </c>
      <c r="AK69" t="s">
        <v>249</v>
      </c>
      <c r="AL69" t="s">
        <v>9</v>
      </c>
      <c r="AM69" t="s">
        <v>10</v>
      </c>
      <c r="AN69" t="s">
        <v>11</v>
      </c>
      <c r="AO69" t="s">
        <v>736</v>
      </c>
      <c r="AP69" t="s">
        <v>1</v>
      </c>
      <c r="AQ69" t="s">
        <v>2</v>
      </c>
      <c r="AR69" t="s">
        <v>3</v>
      </c>
      <c r="AS69" t="s">
        <v>4</v>
      </c>
      <c r="AT69" t="s">
        <v>32</v>
      </c>
      <c r="AU69" t="s">
        <v>34</v>
      </c>
      <c r="AV69" t="s">
        <v>7</v>
      </c>
      <c r="AW69" t="s">
        <v>249</v>
      </c>
      <c r="AX69" t="s">
        <v>9</v>
      </c>
      <c r="AY69" t="s">
        <v>10</v>
      </c>
      <c r="AZ69" t="s">
        <v>11</v>
      </c>
      <c r="BA69" t="s">
        <v>757</v>
      </c>
      <c r="BB69" t="s">
        <v>758</v>
      </c>
      <c r="BC69" t="s">
        <v>767</v>
      </c>
      <c r="BD69" t="s">
        <v>772</v>
      </c>
      <c r="BE69" t="s">
        <v>775</v>
      </c>
      <c r="BF69" t="s">
        <v>776</v>
      </c>
      <c r="BG69" t="s">
        <v>777</v>
      </c>
      <c r="BH69" t="s">
        <v>778</v>
      </c>
      <c r="BI69" t="s">
        <v>779</v>
      </c>
      <c r="BJ69" t="s">
        <v>780</v>
      </c>
      <c r="BK69" t="s">
        <v>781</v>
      </c>
      <c r="BL69" t="s">
        <v>792</v>
      </c>
      <c r="BM69" t="s">
        <v>794</v>
      </c>
      <c r="BN69" t="s">
        <v>793</v>
      </c>
      <c r="BO69" t="s">
        <v>767</v>
      </c>
      <c r="BP69" t="s">
        <v>772</v>
      </c>
    </row>
    <row r="70" spans="1:68" ht="15" x14ac:dyDescent="0.25">
      <c r="A70" t="s">
        <v>300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226</v>
      </c>
      <c r="L70" t="s">
        <v>227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>
        <v>0.96</v>
      </c>
      <c r="BN70">
        <v>0.22</v>
      </c>
      <c r="BO70" s="30">
        <v>0.38388177773607257</v>
      </c>
      <c r="BP70">
        <v>0.20886143578366523</v>
      </c>
    </row>
    <row r="71" spans="1:68" ht="15" x14ac:dyDescent="0.25">
      <c r="A71" t="s">
        <v>190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228</v>
      </c>
      <c r="L71" t="s">
        <v>229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>
        <v>3.99</v>
      </c>
      <c r="BN71">
        <v>3.87</v>
      </c>
      <c r="BO71" s="31">
        <v>3.9725474460163812</v>
      </c>
      <c r="BP71">
        <v>3.9140293354827236</v>
      </c>
    </row>
    <row r="74" spans="1:68" x14ac:dyDescent="0.2">
      <c r="B74" t="s">
        <v>0</v>
      </c>
      <c r="C74" t="s">
        <v>1</v>
      </c>
      <c r="D74" t="s">
        <v>2</v>
      </c>
      <c r="E74" t="s">
        <v>3</v>
      </c>
      <c r="F74" t="s">
        <v>4</v>
      </c>
      <c r="G74" t="s">
        <v>5</v>
      </c>
      <c r="H74" t="s">
        <v>6</v>
      </c>
      <c r="I74" t="s">
        <v>7</v>
      </c>
      <c r="J74" t="s">
        <v>8</v>
      </c>
      <c r="K74" t="s">
        <v>9</v>
      </c>
      <c r="L74" t="s">
        <v>10</v>
      </c>
      <c r="M74" t="s">
        <v>11</v>
      </c>
    </row>
    <row r="75" spans="1:68" x14ac:dyDescent="0.2">
      <c r="A75" t="s">
        <v>64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68" x14ac:dyDescent="0.2">
      <c r="A76" t="s">
        <v>65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68" x14ac:dyDescent="0.2">
      <c r="M79" t="s">
        <v>0</v>
      </c>
      <c r="N79" t="s">
        <v>1</v>
      </c>
      <c r="O79" t="s">
        <v>2</v>
      </c>
      <c r="P79" t="s">
        <v>3</v>
      </c>
      <c r="Q79" t="s">
        <v>4</v>
      </c>
      <c r="R79" t="s">
        <v>5</v>
      </c>
      <c r="S79" t="s">
        <v>6</v>
      </c>
      <c r="T79" t="s">
        <v>7</v>
      </c>
      <c r="U79" t="s">
        <v>8</v>
      </c>
      <c r="V79" t="s">
        <v>9</v>
      </c>
      <c r="Z79" t="s">
        <v>10</v>
      </c>
    </row>
    <row r="80" spans="1:68" x14ac:dyDescent="0.2">
      <c r="L80" t="s">
        <v>66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 x14ac:dyDescent="0.2">
      <c r="L81" t="s">
        <v>67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 x14ac:dyDescent="0.2">
      <c r="AA97" t="s">
        <v>89</v>
      </c>
      <c r="AB97">
        <v>115.67410024999998</v>
      </c>
    </row>
    <row r="98" spans="1:28" x14ac:dyDescent="0.2">
      <c r="B98" t="s">
        <v>71</v>
      </c>
      <c r="C98" t="s">
        <v>72</v>
      </c>
      <c r="D98" t="s">
        <v>73</v>
      </c>
      <c r="E98" t="s">
        <v>74</v>
      </c>
      <c r="F98" t="s">
        <v>75</v>
      </c>
      <c r="G98" t="s">
        <v>76</v>
      </c>
      <c r="H98" t="s">
        <v>77</v>
      </c>
      <c r="I98" t="s">
        <v>78</v>
      </c>
      <c r="J98" t="s">
        <v>79</v>
      </c>
      <c r="K98" t="s">
        <v>80</v>
      </c>
      <c r="L98" t="s">
        <v>81</v>
      </c>
      <c r="M98" t="s">
        <v>92</v>
      </c>
      <c r="AA98" t="s">
        <v>90</v>
      </c>
      <c r="AB98">
        <v>114.90146094000001</v>
      </c>
    </row>
    <row r="99" spans="1:28" x14ac:dyDescent="0.2">
      <c r="A99" t="s">
        <v>68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43</v>
      </c>
      <c r="AB99">
        <v>25.486363230000002</v>
      </c>
    </row>
    <row r="100" spans="1:28" x14ac:dyDescent="0.2">
      <c r="A100" t="s">
        <v>69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91</v>
      </c>
      <c r="AB100">
        <v>7.681019749999999</v>
      </c>
    </row>
    <row r="101" spans="1:28" x14ac:dyDescent="0.2">
      <c r="A101" t="s">
        <v>70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86</v>
      </c>
      <c r="AB101">
        <v>19.111701810000003</v>
      </c>
    </row>
    <row r="104" spans="1:28" x14ac:dyDescent="0.2">
      <c r="A104" t="s">
        <v>82</v>
      </c>
      <c r="B104">
        <v>612.13484257000016</v>
      </c>
    </row>
    <row r="105" spans="1:28" x14ac:dyDescent="0.2">
      <c r="A105" t="s">
        <v>83</v>
      </c>
      <c r="B105">
        <v>482.62373256000018</v>
      </c>
    </row>
    <row r="106" spans="1:28" x14ac:dyDescent="0.2">
      <c r="A106" t="s">
        <v>84</v>
      </c>
      <c r="B106">
        <v>452.27537854000019</v>
      </c>
    </row>
    <row r="107" spans="1:28" x14ac:dyDescent="0.2">
      <c r="A107" t="s">
        <v>47</v>
      </c>
      <c r="B107">
        <v>803.37343747000136</v>
      </c>
    </row>
    <row r="108" spans="1:28" x14ac:dyDescent="0.2">
      <c r="A108" t="s">
        <v>48</v>
      </c>
      <c r="B108">
        <v>549.53732369999864</v>
      </c>
    </row>
    <row r="109" spans="1:28" x14ac:dyDescent="0.2">
      <c r="A109" t="s">
        <v>85</v>
      </c>
      <c r="B109">
        <v>77.886062240000015</v>
      </c>
    </row>
    <row r="110" spans="1:28" x14ac:dyDescent="0.2">
      <c r="A110" t="s">
        <v>86</v>
      </c>
      <c r="B110">
        <v>9.4842207599999977</v>
      </c>
    </row>
    <row r="121" spans="1:14" x14ac:dyDescent="0.2">
      <c r="B121" t="s">
        <v>71</v>
      </c>
      <c r="C121" t="s">
        <v>72</v>
      </c>
      <c r="D121" t="s">
        <v>73</v>
      </c>
      <c r="E121" t="s">
        <v>74</v>
      </c>
      <c r="F121" t="s">
        <v>75</v>
      </c>
      <c r="G121" t="s">
        <v>76</v>
      </c>
      <c r="H121" t="s">
        <v>77</v>
      </c>
      <c r="I121" t="s">
        <v>78</v>
      </c>
      <c r="J121" t="s">
        <v>79</v>
      </c>
      <c r="K121" t="s">
        <v>80</v>
      </c>
      <c r="L121" t="s">
        <v>81</v>
      </c>
    </row>
    <row r="122" spans="1:14" x14ac:dyDescent="0.2">
      <c r="A122" t="s">
        <v>87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 x14ac:dyDescent="0.2">
      <c r="A123" t="s">
        <v>88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 x14ac:dyDescent="0.2">
      <c r="N127">
        <v>2018</v>
      </c>
    </row>
    <row r="129" spans="1:15" x14ac:dyDescent="0.2">
      <c r="B129">
        <v>42736</v>
      </c>
      <c r="C129" t="s">
        <v>1</v>
      </c>
      <c r="D129" t="s">
        <v>2</v>
      </c>
      <c r="E129" t="s">
        <v>3</v>
      </c>
      <c r="F129" t="s">
        <v>4</v>
      </c>
      <c r="G129" t="s">
        <v>5</v>
      </c>
      <c r="H129" t="s">
        <v>6</v>
      </c>
      <c r="I129" t="s">
        <v>7</v>
      </c>
      <c r="J129" t="s">
        <v>8</v>
      </c>
      <c r="K129" t="s">
        <v>9</v>
      </c>
      <c r="L129" t="s">
        <v>10</v>
      </c>
      <c r="M129" t="s">
        <v>11</v>
      </c>
      <c r="N129">
        <v>43101</v>
      </c>
      <c r="O129" t="s">
        <v>1</v>
      </c>
    </row>
    <row r="130" spans="1:15" x14ac:dyDescent="0.2">
      <c r="A130" t="s">
        <v>97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72" x14ac:dyDescent="0.2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1</v>
      </c>
      <c r="AI150" t="s">
        <v>2</v>
      </c>
      <c r="AJ150" t="s">
        <v>3</v>
      </c>
      <c r="AK150" t="s">
        <v>4</v>
      </c>
      <c r="AL150" t="s">
        <v>5</v>
      </c>
      <c r="AM150" t="s">
        <v>6</v>
      </c>
      <c r="AN150" t="s">
        <v>7</v>
      </c>
      <c r="AO150" t="s">
        <v>8</v>
      </c>
      <c r="AP150" t="s">
        <v>9</v>
      </c>
      <c r="AQ150" t="s">
        <v>10</v>
      </c>
      <c r="AR150" t="s">
        <v>11</v>
      </c>
      <c r="AS150">
        <v>44197</v>
      </c>
      <c r="AT150" t="s">
        <v>1</v>
      </c>
      <c r="AU150" t="s">
        <v>2</v>
      </c>
      <c r="AV150" t="s">
        <v>3</v>
      </c>
      <c r="AW150" t="s">
        <v>4</v>
      </c>
      <c r="AX150" t="s">
        <v>32</v>
      </c>
      <c r="AY150" t="s">
        <v>34</v>
      </c>
      <c r="AZ150" t="s">
        <v>242</v>
      </c>
      <c r="BA150" t="s">
        <v>249</v>
      </c>
      <c r="BB150" t="s">
        <v>9</v>
      </c>
      <c r="BC150" s="3">
        <v>44501</v>
      </c>
      <c r="BD150" t="s">
        <v>11</v>
      </c>
      <c r="BE150" s="4">
        <v>44562</v>
      </c>
      <c r="BF150" t="s">
        <v>1</v>
      </c>
      <c r="BG150" t="s">
        <v>2</v>
      </c>
      <c r="BH150" t="s">
        <v>3</v>
      </c>
      <c r="BI150" t="s">
        <v>4</v>
      </c>
      <c r="BJ150" t="s">
        <v>5</v>
      </c>
      <c r="BK150" t="s">
        <v>6</v>
      </c>
      <c r="BL150" t="s">
        <v>7</v>
      </c>
      <c r="BM150" t="s">
        <v>8</v>
      </c>
      <c r="BN150" t="s">
        <v>9</v>
      </c>
      <c r="BO150" t="s">
        <v>10</v>
      </c>
      <c r="BP150" t="s">
        <v>11</v>
      </c>
      <c r="BQ150" s="6">
        <v>44949</v>
      </c>
      <c r="BR150" t="s">
        <v>1</v>
      </c>
      <c r="BS150" t="s">
        <v>2</v>
      </c>
      <c r="BT150" t="s">
        <v>3</v>
      </c>
    </row>
    <row r="151" spans="1:72" ht="15" x14ac:dyDescent="0.25">
      <c r="A151" t="s">
        <v>98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M151">
        <v>7.7096560399999996</v>
      </c>
      <c r="BN151">
        <v>6.8808544899999964</v>
      </c>
      <c r="BO151">
        <v>9.932319360000001</v>
      </c>
      <c r="BP151">
        <v>7.3</v>
      </c>
      <c r="BQ151">
        <v>8.9</v>
      </c>
      <c r="BR151">
        <v>9.3000000000000007</v>
      </c>
      <c r="BS151" s="28">
        <v>7.7</v>
      </c>
      <c r="BT151">
        <v>6.9</v>
      </c>
    </row>
    <row r="152" spans="1:72" ht="15" x14ac:dyDescent="0.25">
      <c r="A152" t="s">
        <v>99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M152">
        <v>4.8063051999999997</v>
      </c>
      <c r="BN152">
        <v>5.42387438</v>
      </c>
      <c r="BO152">
        <v>5.4131011799999991</v>
      </c>
      <c r="BP152">
        <v>10.7</v>
      </c>
      <c r="BQ152">
        <v>8.6</v>
      </c>
      <c r="BR152">
        <v>7.1</v>
      </c>
      <c r="BS152" s="28">
        <v>11.9</v>
      </c>
    </row>
    <row r="155" spans="1:72" ht="12.75" customHeight="1" x14ac:dyDescent="0.2">
      <c r="C155" s="68"/>
      <c r="D155" s="68"/>
    </row>
    <row r="156" spans="1:72" ht="24.75" customHeight="1" x14ac:dyDescent="0.2">
      <c r="A156" t="s">
        <v>103</v>
      </c>
      <c r="C156" s="68"/>
      <c r="D156" s="68"/>
    </row>
    <row r="157" spans="1:72" ht="18.75" customHeight="1" x14ac:dyDescent="0.2">
      <c r="B157" t="s">
        <v>249</v>
      </c>
      <c r="C157" t="s">
        <v>242</v>
      </c>
      <c r="D157" t="s">
        <v>34</v>
      </c>
      <c r="E157" t="s">
        <v>32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1</v>
      </c>
      <c r="AM157" t="s">
        <v>2</v>
      </c>
      <c r="AN157" t="s">
        <v>3</v>
      </c>
      <c r="AO157" t="s">
        <v>4</v>
      </c>
      <c r="AP157" t="s">
        <v>5</v>
      </c>
      <c r="AQ157" t="s">
        <v>6</v>
      </c>
      <c r="AR157" t="s">
        <v>7</v>
      </c>
      <c r="AS157" t="s">
        <v>8</v>
      </c>
      <c r="AT157" t="s">
        <v>9</v>
      </c>
      <c r="AU157" t="s">
        <v>10</v>
      </c>
    </row>
    <row r="158" spans="1:72" x14ac:dyDescent="0.2">
      <c r="A158" t="s">
        <v>101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[1]Sheet3!$B$6</f>
        <v>2230.3641699999976</v>
      </c>
      <c r="W158">
        <v>2922.7103300000003</v>
      </c>
      <c r="Y158">
        <f>[2]Sheet1!$B$9</f>
        <v>530.90953999999999</v>
      </c>
      <c r="Z158">
        <f>[2]Sheet1!$B$10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101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</row>
    <row r="159" spans="1:72" x14ac:dyDescent="0.2">
      <c r="A159" t="s">
        <v>100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[1]Sheet3!$C$6</f>
        <v>3389.9957400000003</v>
      </c>
      <c r="W159">
        <v>3686.9970099999996</v>
      </c>
      <c r="Y159">
        <f>[2]Sheet1!$C$9</f>
        <v>1583.2879499999995</v>
      </c>
      <c r="Z159">
        <f>[2]Sheet1!$C$10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100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</row>
    <row r="160" spans="1:72" x14ac:dyDescent="0.2">
      <c r="A160" t="s">
        <v>102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SUM([1]Sheet3!$D$6:$F$6)</f>
        <v>93.81465</v>
      </c>
      <c r="W160">
        <f>[1]Sheet3!$D$7+[1]Sheet3!$E$7+[1]Sheet3!$F$7+[1]Sheet3!$G$7</f>
        <v>51.239229999999999</v>
      </c>
      <c r="Y160">
        <f>SUM([2]Sheet1!$D$9:$G$9)</f>
        <v>0.88300000000000001</v>
      </c>
      <c r="Z160">
        <f>[2]Sheet1!$F$10</f>
        <v>7.6180000000000003</v>
      </c>
      <c r="AB160">
        <v>106.00144</v>
      </c>
      <c r="AC160">
        <f>[3]Sheet1!$E$13+[3]Sheet1!$F$13+[3]Sheet1!$G$13</f>
        <v>82.20911000000001</v>
      </c>
      <c r="AD160">
        <v>95.301170000000013</v>
      </c>
      <c r="AF160" t="s">
        <v>102</v>
      </c>
      <c r="AG160">
        <f>[4]Sheet1!$D$8+[4]Sheet1!$E$8+[4]Sheet1!$F$8+[4]Sheet1!$G$8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</row>
    <row r="161" spans="9:28" x14ac:dyDescent="0.2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</row>
    <row r="165" spans="9:28" x14ac:dyDescent="0.2">
      <c r="I165" s="68" t="s">
        <v>257</v>
      </c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</row>
    <row r="166" spans="9:28" x14ac:dyDescent="0.2">
      <c r="AA166" t="s">
        <v>258</v>
      </c>
    </row>
    <row r="167" spans="9:28" x14ac:dyDescent="0.2">
      <c r="I167" t="s">
        <v>259</v>
      </c>
      <c r="J167" t="s">
        <v>260</v>
      </c>
      <c r="K167" t="s">
        <v>261</v>
      </c>
      <c r="L167" t="s">
        <v>262</v>
      </c>
      <c r="M167" t="s">
        <v>263</v>
      </c>
      <c r="N167" t="s">
        <v>264</v>
      </c>
      <c r="O167" t="s">
        <v>265</v>
      </c>
      <c r="P167" t="s">
        <v>266</v>
      </c>
      <c r="Q167" t="s">
        <v>267</v>
      </c>
      <c r="R167" t="s">
        <v>268</v>
      </c>
      <c r="S167" t="s">
        <v>269</v>
      </c>
      <c r="T167" t="s">
        <v>270</v>
      </c>
      <c r="U167" t="s">
        <v>271</v>
      </c>
      <c r="V167" t="s">
        <v>272</v>
      </c>
      <c r="Z167" t="s">
        <v>273</v>
      </c>
      <c r="AA167" t="s">
        <v>274</v>
      </c>
    </row>
    <row r="168" spans="9:28" x14ac:dyDescent="0.2">
      <c r="I168" t="s">
        <v>275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28" x14ac:dyDescent="0.2">
      <c r="I169" t="s">
        <v>276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 x14ac:dyDescent="0.2">
      <c r="A177" t="s">
        <v>105</v>
      </c>
    </row>
    <row r="178" spans="1:26" x14ac:dyDescent="0.2">
      <c r="B178">
        <v>42736</v>
      </c>
      <c r="C178" t="s">
        <v>1</v>
      </c>
      <c r="D178" t="s">
        <v>2</v>
      </c>
      <c r="E178" t="s">
        <v>3</v>
      </c>
      <c r="F178" t="s">
        <v>4</v>
      </c>
      <c r="G178" t="s">
        <v>5</v>
      </c>
      <c r="H178" t="s">
        <v>6</v>
      </c>
      <c r="I178" t="s">
        <v>7</v>
      </c>
      <c r="J178" t="s">
        <v>8</v>
      </c>
      <c r="K178" t="s">
        <v>9</v>
      </c>
      <c r="L178" t="s">
        <v>10</v>
      </c>
      <c r="M178" t="s">
        <v>11</v>
      </c>
      <c r="N178">
        <v>43118</v>
      </c>
      <c r="O178" t="s">
        <v>1</v>
      </c>
    </row>
    <row r="179" spans="1:26" x14ac:dyDescent="0.2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 x14ac:dyDescent="0.2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 x14ac:dyDescent="0.2">
      <c r="A181" t="s">
        <v>104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 x14ac:dyDescent="0.2">
      <c r="A182" t="s">
        <v>186</v>
      </c>
    </row>
    <row r="183" spans="1:26" x14ac:dyDescent="0.2">
      <c r="B183">
        <v>42856</v>
      </c>
      <c r="C183">
        <v>43268</v>
      </c>
      <c r="D183">
        <v>42917</v>
      </c>
      <c r="E183" t="s">
        <v>8</v>
      </c>
      <c r="F183" t="s">
        <v>10</v>
      </c>
      <c r="G183" t="s">
        <v>11</v>
      </c>
      <c r="H183" t="s">
        <v>254</v>
      </c>
      <c r="I183" t="s">
        <v>2</v>
      </c>
      <c r="J183" t="s">
        <v>3</v>
      </c>
      <c r="K183" t="s">
        <v>4</v>
      </c>
      <c r="L183" t="s">
        <v>5</v>
      </c>
      <c r="M183" t="s">
        <v>6</v>
      </c>
      <c r="N183" t="s">
        <v>7</v>
      </c>
      <c r="O183" t="s">
        <v>8</v>
      </c>
      <c r="P183" t="s">
        <v>9</v>
      </c>
      <c r="Q183" t="s">
        <v>10</v>
      </c>
      <c r="R183" t="s">
        <v>11</v>
      </c>
      <c r="S183" t="s">
        <v>253</v>
      </c>
      <c r="T183" t="s">
        <v>1</v>
      </c>
      <c r="U183" t="s">
        <v>2</v>
      </c>
      <c r="V183" t="s">
        <v>3</v>
      </c>
      <c r="W183" t="s">
        <v>4</v>
      </c>
      <c r="X183" t="s">
        <v>32</v>
      </c>
      <c r="Y183" t="s">
        <v>6</v>
      </c>
      <c r="Z183" t="s">
        <v>7</v>
      </c>
    </row>
    <row r="184" spans="1:26" x14ac:dyDescent="0.2">
      <c r="A184" t="s">
        <v>105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 x14ac:dyDescent="0.2">
      <c r="A185" t="s">
        <v>187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 x14ac:dyDescent="0.2">
      <c r="C186">
        <v>43117</v>
      </c>
      <c r="D186" t="s">
        <v>1</v>
      </c>
      <c r="E186" t="s">
        <v>2</v>
      </c>
      <c r="F186" t="s">
        <v>3</v>
      </c>
      <c r="G186" t="s">
        <v>4</v>
      </c>
      <c r="H186" t="s">
        <v>5</v>
      </c>
      <c r="I186" t="s">
        <v>6</v>
      </c>
      <c r="J186" t="s">
        <v>7</v>
      </c>
      <c r="K186" t="s">
        <v>8</v>
      </c>
      <c r="L186" t="s">
        <v>9</v>
      </c>
      <c r="M186" t="s">
        <v>10</v>
      </c>
      <c r="N186" t="s">
        <v>11</v>
      </c>
    </row>
    <row r="187" spans="1:26" x14ac:dyDescent="0.2">
      <c r="A187" t="s">
        <v>148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 x14ac:dyDescent="0.2">
      <c r="A188" t="s">
        <v>149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 x14ac:dyDescent="0.2">
      <c r="A189" t="s">
        <v>150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 x14ac:dyDescent="0.2">
      <c r="AO207" t="s">
        <v>260</v>
      </c>
      <c r="AP207" t="s">
        <v>261</v>
      </c>
      <c r="AQ207" t="s">
        <v>57</v>
      </c>
    </row>
    <row r="208" spans="41:43" x14ac:dyDescent="0.2">
      <c r="AO208">
        <v>586.67288000000008</v>
      </c>
      <c r="AP208">
        <v>9281.7662700000037</v>
      </c>
      <c r="AQ208">
        <v>7.30375</v>
      </c>
    </row>
    <row r="210" spans="1:66" x14ac:dyDescent="0.2">
      <c r="B210">
        <v>43117</v>
      </c>
      <c r="C210" t="s">
        <v>1</v>
      </c>
      <c r="D210" t="s">
        <v>2</v>
      </c>
      <c r="E210" t="s">
        <v>3</v>
      </c>
      <c r="F210" t="s">
        <v>4</v>
      </c>
      <c r="G210" t="s">
        <v>5</v>
      </c>
      <c r="H210" t="s">
        <v>6</v>
      </c>
      <c r="I210" t="s">
        <v>7</v>
      </c>
      <c r="J210" t="s">
        <v>8</v>
      </c>
      <c r="K210" t="s">
        <v>9</v>
      </c>
      <c r="L210" t="s">
        <v>10</v>
      </c>
      <c r="M210" t="s">
        <v>11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66" x14ac:dyDescent="0.2">
      <c r="A211" t="s">
        <v>151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66" x14ac:dyDescent="0.2">
      <c r="A212" t="s">
        <v>152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66" x14ac:dyDescent="0.2">
      <c r="A213" t="s">
        <v>153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66" x14ac:dyDescent="0.2">
      <c r="B217">
        <v>42948</v>
      </c>
      <c r="C217" t="s">
        <v>8</v>
      </c>
      <c r="D217" t="s">
        <v>9</v>
      </c>
      <c r="E217" t="s">
        <v>10</v>
      </c>
      <c r="F217" t="s">
        <v>11</v>
      </c>
      <c r="G217">
        <v>43101</v>
      </c>
      <c r="H217" t="s">
        <v>1</v>
      </c>
      <c r="I217" t="s">
        <v>2</v>
      </c>
      <c r="J217">
        <v>43573</v>
      </c>
      <c r="K217" t="s">
        <v>6</v>
      </c>
      <c r="L217" t="s">
        <v>7</v>
      </c>
      <c r="M217" t="s">
        <v>10</v>
      </c>
      <c r="N217" t="s">
        <v>11</v>
      </c>
      <c r="O217">
        <v>43466</v>
      </c>
      <c r="P217" t="s">
        <v>1</v>
      </c>
      <c r="Q217" t="s">
        <v>2</v>
      </c>
      <c r="R217" t="s">
        <v>3</v>
      </c>
      <c r="S217" t="s">
        <v>4</v>
      </c>
      <c r="T217" t="s">
        <v>5</v>
      </c>
      <c r="U217" t="s">
        <v>6</v>
      </c>
      <c r="V217" t="s">
        <v>7</v>
      </c>
      <c r="W217" t="s">
        <v>8</v>
      </c>
      <c r="X217" t="s">
        <v>9</v>
      </c>
      <c r="Y217" t="s">
        <v>10</v>
      </c>
      <c r="Z217" t="s">
        <v>11</v>
      </c>
      <c r="AA217">
        <v>43831</v>
      </c>
      <c r="AB217">
        <v>43862</v>
      </c>
      <c r="AC217">
        <v>43891</v>
      </c>
      <c r="AD217">
        <v>43922</v>
      </c>
      <c r="AE217" t="s">
        <v>4</v>
      </c>
      <c r="AF217" t="s">
        <v>32</v>
      </c>
      <c r="AG217" t="s">
        <v>34</v>
      </c>
      <c r="AH217" t="s">
        <v>7</v>
      </c>
      <c r="AI217" t="s">
        <v>249</v>
      </c>
      <c r="AJ217" t="s">
        <v>9</v>
      </c>
      <c r="AK217" t="s">
        <v>10</v>
      </c>
      <c r="AL217" t="s">
        <v>11</v>
      </c>
      <c r="AM217">
        <v>44217</v>
      </c>
      <c r="AN217" t="s">
        <v>1</v>
      </c>
      <c r="AO217" t="s">
        <v>2</v>
      </c>
      <c r="AP217" t="s">
        <v>3</v>
      </c>
      <c r="AQ217" t="s">
        <v>4</v>
      </c>
      <c r="AR217" t="s">
        <v>32</v>
      </c>
      <c r="AS217" t="s">
        <v>6</v>
      </c>
      <c r="AT217" t="s">
        <v>7</v>
      </c>
      <c r="AU217" t="s">
        <v>8</v>
      </c>
      <c r="AV217" t="s">
        <v>9</v>
      </c>
      <c r="AW217" s="3">
        <v>44501</v>
      </c>
      <c r="AX217" t="s">
        <v>11</v>
      </c>
      <c r="AY217" s="4">
        <v>44562</v>
      </c>
      <c r="AZ217" t="s">
        <v>1</v>
      </c>
      <c r="BA217" t="s">
        <v>2</v>
      </c>
      <c r="BB217" t="s">
        <v>3</v>
      </c>
      <c r="BC217" t="s">
        <v>4</v>
      </c>
      <c r="BD217" t="s">
        <v>5</v>
      </c>
      <c r="BE217" t="s">
        <v>6</v>
      </c>
      <c r="BF217" t="s">
        <v>7</v>
      </c>
      <c r="BG217" t="s">
        <v>8</v>
      </c>
      <c r="BH217" t="s">
        <v>9</v>
      </c>
      <c r="BI217" t="s">
        <v>10</v>
      </c>
      <c r="BJ217" t="s">
        <v>11</v>
      </c>
      <c r="BK217" s="3">
        <v>44927</v>
      </c>
      <c r="BL217" t="s">
        <v>1</v>
      </c>
      <c r="BM217" t="s">
        <v>2</v>
      </c>
      <c r="BN217" t="s">
        <v>3</v>
      </c>
    </row>
    <row r="218" spans="1:66" x14ac:dyDescent="0.2">
      <c r="A218" t="s">
        <v>154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37">
        <v>363.92539120999993</v>
      </c>
      <c r="AZ218" s="37">
        <v>409.01326788999978</v>
      </c>
      <c r="BA218" s="37">
        <v>393.91644011000017</v>
      </c>
      <c r="BB218" s="37">
        <v>406.94170952000002</v>
      </c>
      <c r="BC218" s="37">
        <v>427.52199248999983</v>
      </c>
      <c r="BD218" s="37">
        <v>415.35134562000025</v>
      </c>
      <c r="BE218" s="37">
        <v>410.36387768999981</v>
      </c>
      <c r="BF218" s="37">
        <v>412.46689977000028</v>
      </c>
      <c r="BG218" s="37">
        <v>418.94525765999975</v>
      </c>
      <c r="BH218" s="37">
        <v>426.54030499999988</v>
      </c>
      <c r="BI218" s="37">
        <v>421.47759860999992</v>
      </c>
      <c r="BJ218" s="37">
        <v>420.08485138999953</v>
      </c>
      <c r="BK218" s="37">
        <v>422.65341761999952</v>
      </c>
      <c r="BL218" s="37">
        <v>425.04933660000046</v>
      </c>
      <c r="BM218" s="55">
        <v>426.72289388000024</v>
      </c>
      <c r="BN218" s="55">
        <v>444.6112112999997</v>
      </c>
    </row>
    <row r="219" spans="1:66" x14ac:dyDescent="0.2">
      <c r="A219" t="s">
        <v>155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37">
        <v>346.37739216999995</v>
      </c>
      <c r="AZ219" s="37">
        <v>372.84522616000015</v>
      </c>
      <c r="BA219" s="37">
        <v>457.70505655000011</v>
      </c>
      <c r="BB219" s="37">
        <v>341.99867484000009</v>
      </c>
      <c r="BC219" s="37">
        <v>351.45632472000005</v>
      </c>
      <c r="BD219" s="37">
        <v>390.33811841000005</v>
      </c>
      <c r="BE219" s="37">
        <v>353.04266053000015</v>
      </c>
      <c r="BF219" s="37">
        <v>356.43926753999989</v>
      </c>
      <c r="BG219" s="37">
        <v>364.29165485999988</v>
      </c>
      <c r="BH219" s="37">
        <v>354.28435910999997</v>
      </c>
      <c r="BI219" s="37">
        <v>362.95098412000004</v>
      </c>
      <c r="BJ219" s="37">
        <v>362.44344976999997</v>
      </c>
      <c r="BK219" s="37">
        <v>362.31534182000007</v>
      </c>
      <c r="BL219" s="37">
        <v>366.39714779000008</v>
      </c>
      <c r="BM219" s="55">
        <v>489.29694273999991</v>
      </c>
      <c r="BN219" s="55">
        <v>372.24786329999984</v>
      </c>
    </row>
    <row r="220" spans="1:66" x14ac:dyDescent="0.2">
      <c r="A220" t="s">
        <v>156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37">
        <v>7.0413497700000018</v>
      </c>
      <c r="AZ220" s="37">
        <v>22.369051530000025</v>
      </c>
      <c r="BA220" s="37">
        <v>30.901389839999855</v>
      </c>
      <c r="BB220" s="37">
        <v>20.447869080000036</v>
      </c>
      <c r="BC220" s="37">
        <v>21.904599620000006</v>
      </c>
      <c r="BD220" s="37">
        <v>22.361748730000034</v>
      </c>
      <c r="BE220" s="37">
        <v>22.018435459999996</v>
      </c>
      <c r="BF220" s="37">
        <v>21.592177069999988</v>
      </c>
      <c r="BG220" s="37">
        <v>22.443090409999854</v>
      </c>
      <c r="BH220" s="37">
        <v>22.31925873000003</v>
      </c>
      <c r="BI220" s="37">
        <v>22.251373500000021</v>
      </c>
      <c r="BJ220" s="37">
        <v>22.595484400000004</v>
      </c>
      <c r="BK220" s="37">
        <v>22.574119860000064</v>
      </c>
      <c r="BL220" s="37">
        <v>22.474398899999983</v>
      </c>
      <c r="BM220" s="55">
        <v>22.784363170000006</v>
      </c>
      <c r="BN220" s="55">
        <v>23.165836990000006</v>
      </c>
    </row>
    <row r="221" spans="1:66" x14ac:dyDescent="0.2">
      <c r="A221" t="s">
        <v>157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37">
        <v>121.00492992000002</v>
      </c>
      <c r="AZ221" s="37">
        <v>124.54136387999999</v>
      </c>
      <c r="BA221" s="37">
        <v>123.28731037</v>
      </c>
      <c r="BB221" s="37">
        <v>123.52656</v>
      </c>
      <c r="BC221" s="37">
        <v>123.27158207999999</v>
      </c>
      <c r="BD221" s="37">
        <v>123.82157247000001</v>
      </c>
      <c r="BE221" s="37">
        <v>125.01988048999999</v>
      </c>
      <c r="BF221" s="37">
        <v>127.08003040000001</v>
      </c>
      <c r="BG221" s="37">
        <v>126.34439184999999</v>
      </c>
      <c r="BH221" s="37">
        <v>127.46411363000001</v>
      </c>
      <c r="BI221" s="37">
        <v>127.74776326999998</v>
      </c>
      <c r="BJ221" s="37">
        <v>128.33524659</v>
      </c>
      <c r="BK221" s="37">
        <v>133.14225442</v>
      </c>
      <c r="BL221" s="37">
        <v>132.91865166000002</v>
      </c>
      <c r="BM221" s="55">
        <v>128.66775809000001</v>
      </c>
      <c r="BN221" s="55">
        <v>130.6933904</v>
      </c>
    </row>
    <row r="225" spans="1:30" x14ac:dyDescent="0.2">
      <c r="AB225">
        <v>753.36992823526668</v>
      </c>
    </row>
    <row r="226" spans="1:30" x14ac:dyDescent="0.2">
      <c r="AB226">
        <v>766.23063896461201</v>
      </c>
    </row>
    <row r="227" spans="1:30" x14ac:dyDescent="0.2">
      <c r="AB227">
        <v>865.18806750532508</v>
      </c>
    </row>
    <row r="228" spans="1:30" x14ac:dyDescent="0.2">
      <c r="AB228">
        <v>829.00085600955765</v>
      </c>
      <c r="AC228" t="s">
        <v>59</v>
      </c>
      <c r="AD228" t="s">
        <v>59</v>
      </c>
    </row>
    <row r="229" spans="1:30" x14ac:dyDescent="0.2">
      <c r="AB229">
        <v>807.94728950308945</v>
      </c>
    </row>
    <row r="230" spans="1:30" x14ac:dyDescent="0.2">
      <c r="AB230">
        <v>750.44386770158019</v>
      </c>
    </row>
    <row r="231" spans="1:30" x14ac:dyDescent="0.2">
      <c r="AB231">
        <v>728.18443285824924</v>
      </c>
    </row>
    <row r="232" spans="1:30" x14ac:dyDescent="0.2">
      <c r="AB232">
        <v>657.96608702066317</v>
      </c>
      <c r="AC232" t="s">
        <v>59</v>
      </c>
      <c r="AD232" t="s">
        <v>59</v>
      </c>
    </row>
    <row r="233" spans="1:30" x14ac:dyDescent="0.2">
      <c r="AB233">
        <v>540.27643837367054</v>
      </c>
    </row>
    <row r="234" spans="1:30" x14ac:dyDescent="0.2">
      <c r="AB234">
        <v>499.62848500922451</v>
      </c>
    </row>
    <row r="235" spans="1:30" x14ac:dyDescent="0.2">
      <c r="AB235">
        <v>604.19787153849654</v>
      </c>
    </row>
    <row r="236" spans="1:30" x14ac:dyDescent="0.2">
      <c r="AB236" t="s">
        <v>59</v>
      </c>
      <c r="AC236" t="s">
        <v>59</v>
      </c>
      <c r="AD236" t="s">
        <v>59</v>
      </c>
    </row>
    <row r="238" spans="1:30" x14ac:dyDescent="0.2">
      <c r="B238" t="s">
        <v>158</v>
      </c>
      <c r="C238" t="s">
        <v>1</v>
      </c>
      <c r="D238" t="s">
        <v>2</v>
      </c>
      <c r="E238" t="s">
        <v>3</v>
      </c>
      <c r="F238" t="s">
        <v>4</v>
      </c>
      <c r="G238" t="s">
        <v>5</v>
      </c>
      <c r="H238" t="s">
        <v>6</v>
      </c>
      <c r="I238" t="s">
        <v>7</v>
      </c>
      <c r="J238" t="s">
        <v>8</v>
      </c>
      <c r="K238" t="s">
        <v>9</v>
      </c>
      <c r="L238" t="s">
        <v>10</v>
      </c>
      <c r="M238" t="s">
        <v>11</v>
      </c>
      <c r="N238">
        <v>43101</v>
      </c>
    </row>
    <row r="239" spans="1:30" x14ac:dyDescent="0.2">
      <c r="A239" t="s">
        <v>159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 x14ac:dyDescent="0.2">
      <c r="A240" t="s">
        <v>160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 x14ac:dyDescent="0.2">
      <c r="A241" t="s">
        <v>161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 x14ac:dyDescent="0.2">
      <c r="A242" t="s">
        <v>162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 x14ac:dyDescent="0.2">
      <c r="B260">
        <v>42856</v>
      </c>
      <c r="C260">
        <v>42887</v>
      </c>
      <c r="D260">
        <v>42917</v>
      </c>
      <c r="E260" t="s">
        <v>8</v>
      </c>
      <c r="F260" t="s">
        <v>10</v>
      </c>
      <c r="G260" t="s">
        <v>11</v>
      </c>
      <c r="H260">
        <v>43101</v>
      </c>
      <c r="I260" t="s">
        <v>2</v>
      </c>
      <c r="J260" t="s">
        <v>3</v>
      </c>
      <c r="K260" t="s">
        <v>4</v>
      </c>
      <c r="L260" t="s">
        <v>5</v>
      </c>
      <c r="M260" t="s">
        <v>6</v>
      </c>
      <c r="N260" t="s">
        <v>7</v>
      </c>
      <c r="O260" t="s">
        <v>11</v>
      </c>
      <c r="P260" t="s">
        <v>253</v>
      </c>
      <c r="Q260" t="s">
        <v>1</v>
      </c>
      <c r="R260" t="s">
        <v>2</v>
      </c>
      <c r="S260" t="s">
        <v>3</v>
      </c>
      <c r="T260" t="s">
        <v>4</v>
      </c>
      <c r="U260" t="s">
        <v>32</v>
      </c>
      <c r="V260" t="s">
        <v>34</v>
      </c>
      <c r="W260" t="s">
        <v>7</v>
      </c>
      <c r="X260" t="s">
        <v>8</v>
      </c>
      <c r="Y260" t="s">
        <v>9</v>
      </c>
      <c r="Z260" t="s">
        <v>10</v>
      </c>
      <c r="AA260" t="s">
        <v>11</v>
      </c>
      <c r="AB260">
        <v>43831</v>
      </c>
      <c r="AC260" t="s">
        <v>1</v>
      </c>
      <c r="AD260" t="s">
        <v>2</v>
      </c>
      <c r="AE260" t="s">
        <v>3</v>
      </c>
      <c r="AF260" t="s">
        <v>4</v>
      </c>
      <c r="AG260" t="s">
        <v>5</v>
      </c>
      <c r="AH260" t="s">
        <v>6</v>
      </c>
    </row>
    <row r="261" spans="1:34" x14ac:dyDescent="0.2">
      <c r="A261" t="s">
        <v>163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565</v>
      </c>
      <c r="AG261" t="s">
        <v>565</v>
      </c>
      <c r="AH261" t="s">
        <v>565</v>
      </c>
    </row>
    <row r="262" spans="1:34" x14ac:dyDescent="0.2">
      <c r="A262" t="s">
        <v>93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 x14ac:dyDescent="0.2">
      <c r="B263">
        <v>42856</v>
      </c>
      <c r="C263">
        <v>42887</v>
      </c>
      <c r="D263">
        <v>42917</v>
      </c>
      <c r="E263" t="s">
        <v>8</v>
      </c>
      <c r="F263" t="s">
        <v>10</v>
      </c>
      <c r="G263" t="s">
        <v>11</v>
      </c>
      <c r="H263">
        <v>43101</v>
      </c>
      <c r="I263" t="s">
        <v>2</v>
      </c>
      <c r="J263" t="s">
        <v>3</v>
      </c>
      <c r="K263" t="s">
        <v>4</v>
      </c>
      <c r="L263" t="s">
        <v>5</v>
      </c>
      <c r="M263" t="s">
        <v>6</v>
      </c>
      <c r="N263" t="s">
        <v>7</v>
      </c>
      <c r="O263" t="s">
        <v>11</v>
      </c>
      <c r="P263" t="s">
        <v>253</v>
      </c>
      <c r="Q263" t="s">
        <v>1</v>
      </c>
      <c r="R263" t="s">
        <v>2</v>
      </c>
      <c r="S263" t="s">
        <v>3</v>
      </c>
      <c r="T263" t="s">
        <v>4</v>
      </c>
      <c r="U263" t="s">
        <v>32</v>
      </c>
      <c r="V263" t="s">
        <v>34</v>
      </c>
      <c r="W263" t="s">
        <v>7</v>
      </c>
      <c r="X263" t="s">
        <v>8</v>
      </c>
      <c r="Y263" t="s">
        <v>9</v>
      </c>
      <c r="Z263" t="s">
        <v>10</v>
      </c>
      <c r="AA263" t="s">
        <v>11</v>
      </c>
      <c r="AB263">
        <v>43831</v>
      </c>
      <c r="AC263" t="s">
        <v>1</v>
      </c>
      <c r="AD263" t="s">
        <v>2</v>
      </c>
      <c r="AE263" t="s">
        <v>3</v>
      </c>
      <c r="AF263" t="s">
        <v>4</v>
      </c>
      <c r="AG263" t="s">
        <v>5</v>
      </c>
      <c r="AH263" t="s">
        <v>6</v>
      </c>
    </row>
    <row r="264" spans="1:34" x14ac:dyDescent="0.2">
      <c r="A264" t="s">
        <v>279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 x14ac:dyDescent="0.2">
      <c r="A265" t="s">
        <v>280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 x14ac:dyDescent="0.2">
      <c r="B267" t="s">
        <v>158</v>
      </c>
      <c r="C267" t="s">
        <v>1</v>
      </c>
      <c r="D267" t="s">
        <v>2</v>
      </c>
      <c r="E267" t="s">
        <v>3</v>
      </c>
      <c r="F267" t="s">
        <v>4</v>
      </c>
      <c r="G267" t="s">
        <v>5</v>
      </c>
      <c r="H267" t="s">
        <v>6</v>
      </c>
      <c r="I267" t="s">
        <v>7</v>
      </c>
      <c r="J267" t="s">
        <v>8</v>
      </c>
      <c r="K267" t="s">
        <v>9</v>
      </c>
      <c r="L267" t="s">
        <v>10</v>
      </c>
      <c r="M267" t="s">
        <v>11</v>
      </c>
      <c r="N267">
        <v>43101</v>
      </c>
      <c r="O267" t="s">
        <v>1</v>
      </c>
    </row>
    <row r="268" spans="1:34" x14ac:dyDescent="0.2">
      <c r="A268" t="s">
        <v>169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 x14ac:dyDescent="0.2">
      <c r="B269" t="s">
        <v>158</v>
      </c>
      <c r="C269" t="s">
        <v>1</v>
      </c>
      <c r="D269" t="s">
        <v>2</v>
      </c>
      <c r="E269" t="s">
        <v>3</v>
      </c>
      <c r="F269" t="s">
        <v>4</v>
      </c>
      <c r="G269" t="s">
        <v>5</v>
      </c>
      <c r="H269" t="s">
        <v>6</v>
      </c>
      <c r="I269" t="s">
        <v>7</v>
      </c>
      <c r="J269" t="s">
        <v>8</v>
      </c>
      <c r="K269" t="s">
        <v>9</v>
      </c>
      <c r="L269" t="s">
        <v>10</v>
      </c>
      <c r="M269" t="s">
        <v>11</v>
      </c>
      <c r="N269">
        <v>43101</v>
      </c>
      <c r="O269" t="s">
        <v>1</v>
      </c>
    </row>
    <row r="270" spans="1:34" x14ac:dyDescent="0.2">
      <c r="A270" t="s">
        <v>176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 x14ac:dyDescent="0.2">
      <c r="A271" t="s">
        <v>177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68" x14ac:dyDescent="0.2">
      <c r="B275">
        <v>42856</v>
      </c>
      <c r="C275" t="s">
        <v>5</v>
      </c>
      <c r="D275" t="s">
        <v>6</v>
      </c>
      <c r="E275" t="s">
        <v>7</v>
      </c>
      <c r="F275" t="s">
        <v>9</v>
      </c>
      <c r="G275" t="s">
        <v>11</v>
      </c>
      <c r="H275">
        <v>43101</v>
      </c>
      <c r="I275" t="s">
        <v>1</v>
      </c>
      <c r="J275" t="s">
        <v>2</v>
      </c>
      <c r="K275">
        <v>43191</v>
      </c>
      <c r="L275" t="s">
        <v>4</v>
      </c>
      <c r="M275" t="s">
        <v>7</v>
      </c>
      <c r="N275" t="s">
        <v>8</v>
      </c>
      <c r="O275" t="s">
        <v>9</v>
      </c>
      <c r="P275" t="s">
        <v>10</v>
      </c>
      <c r="Q275" t="s">
        <v>11</v>
      </c>
      <c r="R275">
        <v>43466</v>
      </c>
      <c r="S275" t="s">
        <v>1</v>
      </c>
      <c r="T275" t="s">
        <v>2</v>
      </c>
      <c r="U275" t="s">
        <v>3</v>
      </c>
      <c r="V275" t="s">
        <v>4</v>
      </c>
      <c r="W275" t="s">
        <v>32</v>
      </c>
      <c r="X275" t="s">
        <v>6</v>
      </c>
      <c r="Y275">
        <v>43678</v>
      </c>
      <c r="Z275" t="s">
        <v>8</v>
      </c>
      <c r="AA275" t="s">
        <v>9</v>
      </c>
      <c r="AB275" t="s">
        <v>10</v>
      </c>
      <c r="AC275" t="s">
        <v>11</v>
      </c>
      <c r="AD275">
        <v>43831</v>
      </c>
      <c r="AE275" t="s">
        <v>1</v>
      </c>
      <c r="AF275" t="s">
        <v>2</v>
      </c>
      <c r="AG275" t="s">
        <v>3</v>
      </c>
      <c r="AH275" t="s">
        <v>4</v>
      </c>
      <c r="AI275" t="s">
        <v>32</v>
      </c>
      <c r="AJ275" t="s">
        <v>34</v>
      </c>
      <c r="AK275" t="s">
        <v>7</v>
      </c>
      <c r="AL275" t="s">
        <v>249</v>
      </c>
      <c r="AM275" t="s">
        <v>9</v>
      </c>
      <c r="AN275" t="s">
        <v>10</v>
      </c>
      <c r="AO275" t="s">
        <v>11</v>
      </c>
      <c r="AP275">
        <v>44197</v>
      </c>
      <c r="AQ275" t="s">
        <v>1</v>
      </c>
      <c r="AR275" t="s">
        <v>2</v>
      </c>
      <c r="AS275" t="s">
        <v>3</v>
      </c>
      <c r="AT275" t="s">
        <v>4</v>
      </c>
      <c r="AU275" t="s">
        <v>32</v>
      </c>
      <c r="AV275" t="s">
        <v>34</v>
      </c>
      <c r="AW275" t="s">
        <v>7</v>
      </c>
      <c r="AX275" t="s">
        <v>8</v>
      </c>
      <c r="AY275" t="s">
        <v>9</v>
      </c>
      <c r="AZ275" s="3">
        <v>44501</v>
      </c>
      <c r="BA275" t="s">
        <v>11</v>
      </c>
      <c r="BB275" s="4">
        <v>44562</v>
      </c>
      <c r="BC275" t="s">
        <v>1</v>
      </c>
      <c r="BD275" t="s">
        <v>2</v>
      </c>
      <c r="BE275" t="s">
        <v>3</v>
      </c>
      <c r="BF275" t="s">
        <v>4</v>
      </c>
      <c r="BG275" t="s">
        <v>5</v>
      </c>
      <c r="BH275" t="s">
        <v>6</v>
      </c>
      <c r="BI275" t="s">
        <v>7</v>
      </c>
      <c r="BJ275" t="s">
        <v>8</v>
      </c>
      <c r="BK275" t="s">
        <v>9</v>
      </c>
      <c r="BL275" t="s">
        <v>10</v>
      </c>
      <c r="BM275" t="s">
        <v>11</v>
      </c>
      <c r="BN275" s="3">
        <v>44927</v>
      </c>
      <c r="BO275" t="s">
        <v>1</v>
      </c>
      <c r="BP275" t="s">
        <v>2</v>
      </c>
    </row>
    <row r="276" spans="1:68" x14ac:dyDescent="0.2">
      <c r="A276" t="s">
        <v>21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>
        <v>28.6221727100001</v>
      </c>
      <c r="BC276">
        <v>24.088607939999999</v>
      </c>
      <c r="BD276">
        <v>24.558831269999999</v>
      </c>
      <c r="BE276">
        <v>18.05600587</v>
      </c>
      <c r="BF276">
        <v>5.7492441300000099</v>
      </c>
      <c r="BG276">
        <v>19.684191479999999</v>
      </c>
      <c r="BH276">
        <v>8.8287214100000106</v>
      </c>
      <c r="BI276">
        <v>12.380570799999999</v>
      </c>
      <c r="BJ276">
        <v>12.86115667</v>
      </c>
      <c r="BK276">
        <v>14.958415179999999</v>
      </c>
      <c r="BL276">
        <v>31.52769748</v>
      </c>
      <c r="BM276">
        <v>38.127716939999999</v>
      </c>
      <c r="BN276">
        <v>25.678964400000002</v>
      </c>
      <c r="BO276">
        <v>33.537982509999999</v>
      </c>
      <c r="BP276">
        <v>29.46388881</v>
      </c>
    </row>
    <row r="277" spans="1:68" x14ac:dyDescent="0.2">
      <c r="A277" t="s">
        <v>195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>
        <v>70.621484929999994</v>
      </c>
      <c r="BC277">
        <v>87.823158070000005</v>
      </c>
      <c r="BD277">
        <v>139.81390841999999</v>
      </c>
      <c r="BE277">
        <v>120.41244699000001</v>
      </c>
      <c r="BF277">
        <v>130.87594838999999</v>
      </c>
      <c r="BG277">
        <v>153.74183410000001</v>
      </c>
      <c r="BH277">
        <v>15.20862893</v>
      </c>
      <c r="BI277">
        <v>47.098805519999999</v>
      </c>
      <c r="BJ277">
        <v>103.06657061999999</v>
      </c>
      <c r="BK277">
        <v>106.64276543</v>
      </c>
      <c r="BL277">
        <v>76.194619309999993</v>
      </c>
      <c r="BM277">
        <v>206.89899061</v>
      </c>
      <c r="BN277">
        <v>162.02816372999999</v>
      </c>
      <c r="BO277">
        <v>126.20782475</v>
      </c>
      <c r="BP277">
        <v>242.57168285</v>
      </c>
    </row>
    <row r="278" spans="1:68" x14ac:dyDescent="0.2">
      <c r="A278" t="s">
        <v>22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>
        <v>38.603592519999999</v>
      </c>
      <c r="BC278">
        <v>38.080121329999997</v>
      </c>
      <c r="BD278">
        <v>39.590006260000003</v>
      </c>
      <c r="BE278">
        <v>26.71738895</v>
      </c>
      <c r="BF278">
        <v>55.40581263</v>
      </c>
      <c r="BG278">
        <v>53.409522510000002</v>
      </c>
      <c r="BH278">
        <v>39.428805519999997</v>
      </c>
      <c r="BI278">
        <v>48.128360749999999</v>
      </c>
      <c r="BJ278">
        <v>32.73414099</v>
      </c>
      <c r="BK278">
        <v>44.793835870000002</v>
      </c>
      <c r="BL278">
        <v>37.733436740000002</v>
      </c>
      <c r="BM278">
        <v>34.839349050000003</v>
      </c>
      <c r="BN278">
        <v>39.251703310000003</v>
      </c>
      <c r="BO278">
        <v>50.058510409999997</v>
      </c>
      <c r="BP278">
        <v>52.919798110000002</v>
      </c>
    </row>
    <row r="279" spans="1:68" x14ac:dyDescent="0.2">
      <c r="A279" t="s">
        <v>23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>
        <v>8.26067076</v>
      </c>
      <c r="BC279">
        <v>5.5274505200000004</v>
      </c>
      <c r="BD279">
        <v>5.6741327999999998</v>
      </c>
      <c r="BE279">
        <v>2.3607140499999999</v>
      </c>
      <c r="BF279">
        <v>0.29310302999999999</v>
      </c>
      <c r="BG279">
        <v>2.0673246600000001</v>
      </c>
      <c r="BH279">
        <v>2.3736677400000001</v>
      </c>
      <c r="BI279">
        <v>2.8532240400000002</v>
      </c>
      <c r="BJ279">
        <v>2.8307572900000002</v>
      </c>
      <c r="BK279">
        <v>6.3739085900000001</v>
      </c>
      <c r="BL279">
        <v>4.7510784399999997</v>
      </c>
      <c r="BM279">
        <v>4.2371592400000004</v>
      </c>
      <c r="BN279">
        <v>3.2128125500000002</v>
      </c>
      <c r="BO279">
        <v>7.1922224499999903</v>
      </c>
      <c r="BP279">
        <v>2.4256056400000001</v>
      </c>
    </row>
    <row r="282" spans="1:68" x14ac:dyDescent="0.2">
      <c r="C282">
        <v>42887</v>
      </c>
      <c r="D282" t="s">
        <v>6</v>
      </c>
      <c r="E282" t="s">
        <v>8</v>
      </c>
      <c r="F282" t="s">
        <v>9</v>
      </c>
      <c r="G282" t="s">
        <v>11</v>
      </c>
      <c r="H282">
        <v>43101</v>
      </c>
      <c r="I282" t="s">
        <v>1</v>
      </c>
      <c r="J282" t="s">
        <v>2</v>
      </c>
      <c r="K282" t="s">
        <v>3</v>
      </c>
      <c r="L282" t="s">
        <v>4</v>
      </c>
      <c r="M282" t="s">
        <v>5</v>
      </c>
      <c r="N282" t="s">
        <v>6</v>
      </c>
      <c r="O282" t="s">
        <v>10</v>
      </c>
      <c r="P282" t="s">
        <v>11</v>
      </c>
      <c r="Q282">
        <v>43466</v>
      </c>
      <c r="R282" t="s">
        <v>1</v>
      </c>
      <c r="S282" t="s">
        <v>2</v>
      </c>
      <c r="T282" t="s">
        <v>3</v>
      </c>
      <c r="U282" t="s">
        <v>4</v>
      </c>
      <c r="V282" t="s">
        <v>5</v>
      </c>
      <c r="W282" t="s">
        <v>6</v>
      </c>
      <c r="X282" t="s">
        <v>7</v>
      </c>
      <c r="Y282" t="s">
        <v>8</v>
      </c>
      <c r="Z282" t="s">
        <v>9</v>
      </c>
      <c r="AA282" t="s">
        <v>10</v>
      </c>
    </row>
    <row r="283" spans="1:68" x14ac:dyDescent="0.2">
      <c r="A283" t="s">
        <v>164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</row>
    <row r="284" spans="1:68" x14ac:dyDescent="0.2">
      <c r="A284" t="s">
        <v>165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</row>
    <row r="287" spans="1:68" x14ac:dyDescent="0.2">
      <c r="C287">
        <v>42887</v>
      </c>
      <c r="D287" t="s">
        <v>6</v>
      </c>
      <c r="E287" t="s">
        <v>8</v>
      </c>
      <c r="F287" t="s">
        <v>9</v>
      </c>
      <c r="G287" t="s">
        <v>11</v>
      </c>
      <c r="H287">
        <v>43101</v>
      </c>
      <c r="I287" t="s">
        <v>1</v>
      </c>
      <c r="J287" t="s">
        <v>2</v>
      </c>
      <c r="K287" t="s">
        <v>3</v>
      </c>
      <c r="L287" t="s">
        <v>4</v>
      </c>
      <c r="M287" t="s">
        <v>5</v>
      </c>
      <c r="N287" t="s">
        <v>6</v>
      </c>
      <c r="O287">
        <v>43313</v>
      </c>
      <c r="P287" t="s">
        <v>11</v>
      </c>
      <c r="Q287">
        <v>43466</v>
      </c>
      <c r="R287" t="s">
        <v>1</v>
      </c>
      <c r="S287" t="s">
        <v>2</v>
      </c>
      <c r="T287" t="s">
        <v>3</v>
      </c>
      <c r="U287" t="s">
        <v>4</v>
      </c>
      <c r="V287" t="s">
        <v>5</v>
      </c>
      <c r="W287" t="s">
        <v>6</v>
      </c>
      <c r="X287" t="s">
        <v>7</v>
      </c>
      <c r="Y287" t="s">
        <v>8</v>
      </c>
      <c r="Z287" t="s">
        <v>9</v>
      </c>
      <c r="AA287" t="s">
        <v>10</v>
      </c>
    </row>
    <row r="288" spans="1:68" x14ac:dyDescent="0.2">
      <c r="A288" t="s">
        <v>166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 x14ac:dyDescent="0.2">
      <c r="A289" t="s">
        <v>167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3" spans="1:27" x14ac:dyDescent="0.2">
      <c r="I293" t="s">
        <v>785</v>
      </c>
    </row>
    <row r="294" spans="1:27" x14ac:dyDescent="0.2">
      <c r="C294" t="s">
        <v>599</v>
      </c>
      <c r="E294" t="s">
        <v>599</v>
      </c>
      <c r="G294" t="s">
        <v>756</v>
      </c>
      <c r="N294" t="s">
        <v>277</v>
      </c>
      <c r="P294" t="s">
        <v>298</v>
      </c>
    </row>
    <row r="295" spans="1:27" x14ac:dyDescent="0.2">
      <c r="A295" t="s">
        <v>235</v>
      </c>
      <c r="B295" t="s">
        <v>231</v>
      </c>
      <c r="C295">
        <v>1.1583989162688684</v>
      </c>
      <c r="D295" t="s">
        <v>231</v>
      </c>
      <c r="E295">
        <v>2.400001804003987</v>
      </c>
      <c r="F295" t="s">
        <v>231</v>
      </c>
      <c r="G295">
        <v>1.2457495006152746</v>
      </c>
      <c r="H295">
        <v>1.0580130894363371</v>
      </c>
      <c r="I295">
        <v>1.1000000000000001</v>
      </c>
      <c r="N295">
        <v>1.29</v>
      </c>
      <c r="P295">
        <v>6.8357078068420902</v>
      </c>
      <c r="Q295">
        <v>6.8357078068420902</v>
      </c>
    </row>
    <row r="296" spans="1:27" x14ac:dyDescent="0.2">
      <c r="A296" t="s">
        <v>246</v>
      </c>
      <c r="B296" t="s">
        <v>232</v>
      </c>
      <c r="C296">
        <v>3.8357953812411298</v>
      </c>
      <c r="D296" t="s">
        <v>232</v>
      </c>
      <c r="E296">
        <v>3.6590838365752787</v>
      </c>
      <c r="F296" t="s">
        <v>232</v>
      </c>
      <c r="G296">
        <v>2.4582550340243015</v>
      </c>
      <c r="H296">
        <v>4.3364805122012839</v>
      </c>
      <c r="I296">
        <v>2.5</v>
      </c>
      <c r="N296">
        <v>1.8800000000000001</v>
      </c>
      <c r="P296">
        <v>26.694389973923403</v>
      </c>
      <c r="Q296">
        <v>26.694389973923403</v>
      </c>
    </row>
    <row r="297" spans="1:27" x14ac:dyDescent="0.2">
      <c r="A297" t="s">
        <v>236</v>
      </c>
      <c r="B297" t="s">
        <v>233</v>
      </c>
      <c r="C297">
        <v>2.281909861093192</v>
      </c>
      <c r="D297" t="s">
        <v>233</v>
      </c>
      <c r="E297">
        <v>2.6615823820970643</v>
      </c>
      <c r="F297" t="s">
        <v>233</v>
      </c>
      <c r="G297">
        <v>2.013145581308188</v>
      </c>
      <c r="H297">
        <v>2.117247846566356</v>
      </c>
      <c r="I297">
        <v>1.8</v>
      </c>
      <c r="N297">
        <v>2.5</v>
      </c>
      <c r="P297">
        <v>13.390173003424421</v>
      </c>
      <c r="Q297">
        <v>13.390173003424421</v>
      </c>
    </row>
    <row r="298" spans="1:27" x14ac:dyDescent="0.2">
      <c r="A298" t="s">
        <v>247</v>
      </c>
      <c r="B298" t="s">
        <v>234</v>
      </c>
      <c r="C298">
        <v>1.9505010106222851</v>
      </c>
      <c r="D298" t="s">
        <v>234</v>
      </c>
      <c r="E298">
        <v>3.9794072944901209</v>
      </c>
      <c r="F298" t="s">
        <v>234</v>
      </c>
      <c r="G298">
        <v>2.0910629424914178</v>
      </c>
      <c r="H298">
        <v>1.8051361841844853</v>
      </c>
      <c r="I298">
        <v>2.2999999999999998</v>
      </c>
      <c r="N298">
        <v>2.8099999999999996</v>
      </c>
      <c r="P298">
        <v>3.8185798079767665</v>
      </c>
      <c r="Q298">
        <v>3.8185798079767665</v>
      </c>
    </row>
    <row r="299" spans="1:27" x14ac:dyDescent="0.2">
      <c r="A299" t="s">
        <v>248</v>
      </c>
      <c r="B299" t="s">
        <v>245</v>
      </c>
      <c r="C299">
        <v>4.9032382918333113</v>
      </c>
      <c r="D299" t="s">
        <v>245</v>
      </c>
      <c r="E299">
        <v>7.3784890564608148</v>
      </c>
      <c r="F299" t="s">
        <v>245</v>
      </c>
      <c r="G299">
        <v>4.8948695797974153</v>
      </c>
      <c r="H299">
        <v>5.3703534480104649</v>
      </c>
      <c r="I299">
        <v>2.9</v>
      </c>
      <c r="N299">
        <v>4.21</v>
      </c>
      <c r="P299">
        <v>6.2065784811746845</v>
      </c>
      <c r="Q299">
        <v>6.2065784811746845</v>
      </c>
    </row>
    <row r="300" spans="1:27" x14ac:dyDescent="0.2">
      <c r="A300" t="s">
        <v>237</v>
      </c>
      <c r="B300" t="s">
        <v>235</v>
      </c>
      <c r="C300">
        <v>6.395035049240958</v>
      </c>
      <c r="D300" t="s">
        <v>235</v>
      </c>
      <c r="E300">
        <v>7.3488357409269875</v>
      </c>
      <c r="F300" t="s">
        <v>235</v>
      </c>
      <c r="G300">
        <v>5.8702000033650092</v>
      </c>
      <c r="H300">
        <v>5.9632532131082003</v>
      </c>
      <c r="I300">
        <v>8.2852221355805558</v>
      </c>
      <c r="N300">
        <v>5.99</v>
      </c>
      <c r="P300">
        <v>1.0636796393268046</v>
      </c>
      <c r="Q300">
        <v>1.0636796393268046</v>
      </c>
    </row>
    <row r="301" spans="1:27" x14ac:dyDescent="0.2">
      <c r="A301" t="s">
        <v>238</v>
      </c>
      <c r="B301" t="s">
        <v>246</v>
      </c>
      <c r="C301">
        <v>26.502279275792372</v>
      </c>
      <c r="D301" t="s">
        <v>246</v>
      </c>
      <c r="E301">
        <v>1.0227575102940978</v>
      </c>
      <c r="F301" t="s">
        <v>246</v>
      </c>
      <c r="G301">
        <v>25.477700724231145</v>
      </c>
      <c r="H301">
        <v>27.388812358194919</v>
      </c>
      <c r="I301">
        <v>26.489332627942019</v>
      </c>
      <c r="N301">
        <v>8.19</v>
      </c>
      <c r="P301">
        <v>8.1441686744150257</v>
      </c>
      <c r="Q301">
        <v>8.1441686744150257</v>
      </c>
    </row>
    <row r="302" spans="1:27" x14ac:dyDescent="0.2">
      <c r="A302" t="s">
        <v>239</v>
      </c>
      <c r="B302" t="s">
        <v>236</v>
      </c>
      <c r="C302">
        <v>13.376338536962972</v>
      </c>
      <c r="D302" t="s">
        <v>236</v>
      </c>
      <c r="E302">
        <v>10.972064998263646</v>
      </c>
      <c r="F302" t="s">
        <v>236</v>
      </c>
      <c r="G302">
        <v>11.103194959912882</v>
      </c>
      <c r="H302">
        <v>11.217059563141405</v>
      </c>
      <c r="I302">
        <v>11.601998831591166</v>
      </c>
      <c r="N302">
        <v>6.71</v>
      </c>
      <c r="P302">
        <v>3.2449137577145923</v>
      </c>
      <c r="Q302">
        <v>3.2449137577145923</v>
      </c>
    </row>
    <row r="303" spans="1:27" x14ac:dyDescent="0.2">
      <c r="A303" t="s">
        <v>240</v>
      </c>
      <c r="B303" t="s">
        <v>247</v>
      </c>
      <c r="C303">
        <v>4.2598266890293726</v>
      </c>
      <c r="D303" t="s">
        <v>247</v>
      </c>
      <c r="E303">
        <v>10.009628871279805</v>
      </c>
      <c r="F303" t="s">
        <v>247</v>
      </c>
      <c r="G303">
        <v>5.7979683468697587</v>
      </c>
      <c r="H303">
        <v>5.1831450906306387</v>
      </c>
      <c r="I303">
        <v>5.3451444589590134</v>
      </c>
      <c r="N303">
        <v>13.1</v>
      </c>
      <c r="P303">
        <v>3.2266758519163781</v>
      </c>
      <c r="Q303">
        <v>3.2266758519163781</v>
      </c>
    </row>
    <row r="304" spans="1:27" x14ac:dyDescent="0.2">
      <c r="A304" t="s">
        <v>241</v>
      </c>
      <c r="B304" t="s">
        <v>248</v>
      </c>
      <c r="C304">
        <v>6.6498946372511067</v>
      </c>
      <c r="D304" t="s">
        <v>248</v>
      </c>
      <c r="E304">
        <v>14.409932845951589</v>
      </c>
      <c r="F304" t="s">
        <v>248</v>
      </c>
      <c r="G304">
        <v>7.7225213663560615</v>
      </c>
      <c r="H304">
        <v>6.8124588603404144</v>
      </c>
      <c r="I304">
        <v>7.2296424819410623</v>
      </c>
      <c r="N304">
        <v>27.85</v>
      </c>
      <c r="P304">
        <v>1.8417370801628268</v>
      </c>
      <c r="Q304">
        <v>1.8417370801628268</v>
      </c>
    </row>
    <row r="305" spans="1:77" x14ac:dyDescent="0.2">
      <c r="A305" t="s">
        <v>233</v>
      </c>
      <c r="B305" t="s">
        <v>237</v>
      </c>
      <c r="C305">
        <v>0.99062486560873853</v>
      </c>
      <c r="D305" t="s">
        <v>237</v>
      </c>
      <c r="E305">
        <v>1.1086732001677724</v>
      </c>
      <c r="F305" t="s">
        <v>237</v>
      </c>
      <c r="G305">
        <v>1.0079361994313136</v>
      </c>
      <c r="H305">
        <v>1.0663204297533746</v>
      </c>
      <c r="I305">
        <v>1.3820320785892843</v>
      </c>
      <c r="P305">
        <v>2.3303079313149877</v>
      </c>
      <c r="Q305">
        <v>2.3303079313149877</v>
      </c>
    </row>
    <row r="306" spans="1:77" x14ac:dyDescent="0.2">
      <c r="A306" t="s">
        <v>234</v>
      </c>
      <c r="B306" t="s">
        <v>238</v>
      </c>
      <c r="C306">
        <v>8.7315615189437921</v>
      </c>
      <c r="D306" t="s">
        <v>238</v>
      </c>
      <c r="E306">
        <v>19.337231485281581</v>
      </c>
      <c r="F306" t="s">
        <v>238</v>
      </c>
      <c r="G306">
        <v>9.8201982918518631</v>
      </c>
      <c r="H306">
        <v>8.347068950435963</v>
      </c>
      <c r="I306">
        <v>7.8370646360757501</v>
      </c>
      <c r="P306">
        <v>1.6793147099476911</v>
      </c>
      <c r="Q306">
        <v>1.6793147099476911</v>
      </c>
    </row>
    <row r="307" spans="1:77" x14ac:dyDescent="0.2">
      <c r="A307" t="s">
        <v>245</v>
      </c>
      <c r="B307" t="s">
        <v>239</v>
      </c>
      <c r="C307">
        <v>3.4413301509482639</v>
      </c>
      <c r="D307" t="s">
        <v>239</v>
      </c>
      <c r="E307">
        <v>6.7073995733530571</v>
      </c>
      <c r="F307" t="s">
        <v>239</v>
      </c>
      <c r="G307">
        <v>4.051644764133183</v>
      </c>
      <c r="H307">
        <v>3.375272370812306</v>
      </c>
      <c r="I307">
        <v>3.5660539624354048</v>
      </c>
      <c r="P307">
        <v>6.1976742503795972</v>
      </c>
      <c r="Q307">
        <v>6.1976742503795972</v>
      </c>
    </row>
    <row r="308" spans="1:77" x14ac:dyDescent="0.2">
      <c r="A308" t="s">
        <v>231</v>
      </c>
      <c r="B308" t="s">
        <v>240</v>
      </c>
      <c r="C308">
        <v>3.7096288650926761</v>
      </c>
      <c r="D308" t="s">
        <v>240</v>
      </c>
      <c r="E308">
        <v>7.6402951350522486</v>
      </c>
      <c r="F308" t="s">
        <v>240</v>
      </c>
      <c r="G308">
        <v>4.4684417281989486</v>
      </c>
      <c r="H308">
        <v>3.7562372244100928</v>
      </c>
      <c r="I308">
        <v>4.9156413837370527</v>
      </c>
      <c r="P308">
        <v>1.0881000958805256</v>
      </c>
      <c r="Q308">
        <v>1.0881000958805256</v>
      </c>
    </row>
    <row r="309" spans="1:77" x14ac:dyDescent="0.2">
      <c r="A309" t="s">
        <v>232</v>
      </c>
      <c r="B309" t="s">
        <v>241</v>
      </c>
      <c r="C309">
        <v>1.7737496237044681</v>
      </c>
      <c r="D309" t="s">
        <v>241</v>
      </c>
      <c r="E309">
        <v>2.7849311546978523E-2</v>
      </c>
      <c r="F309" t="s">
        <v>241</v>
      </c>
      <c r="G309">
        <v>2.3126313731382946</v>
      </c>
      <c r="H309">
        <v>1.6243293655195532</v>
      </c>
      <c r="I309">
        <v>2.3655013501891768</v>
      </c>
      <c r="P309">
        <v>3.3207180337610698</v>
      </c>
      <c r="Q309">
        <v>3.3207180337610698</v>
      </c>
    </row>
    <row r="310" spans="1:77" x14ac:dyDescent="0.2">
      <c r="BV310">
        <v>2023</v>
      </c>
    </row>
    <row r="311" spans="1:77" ht="17.25" customHeight="1" x14ac:dyDescent="0.2">
      <c r="B311">
        <v>42736</v>
      </c>
      <c r="C311" t="s">
        <v>1</v>
      </c>
      <c r="D311" t="s">
        <v>2</v>
      </c>
      <c r="E311" t="s">
        <v>3</v>
      </c>
      <c r="F311" t="s">
        <v>4</v>
      </c>
      <c r="G311" t="s">
        <v>5</v>
      </c>
      <c r="H311" t="s">
        <v>6</v>
      </c>
      <c r="I311" t="s">
        <v>7</v>
      </c>
      <c r="J311" t="s">
        <v>8</v>
      </c>
      <c r="K311" t="s">
        <v>9</v>
      </c>
      <c r="L311" t="s">
        <v>10</v>
      </c>
      <c r="M311" t="s">
        <v>11</v>
      </c>
      <c r="N311" t="s">
        <v>0</v>
      </c>
      <c r="O311" t="s">
        <v>1</v>
      </c>
      <c r="P311" t="s">
        <v>2</v>
      </c>
      <c r="Q311" t="s">
        <v>3</v>
      </c>
      <c r="R311" t="s">
        <v>4</v>
      </c>
      <c r="S311" t="s">
        <v>5</v>
      </c>
      <c r="T311" t="s">
        <v>34</v>
      </c>
      <c r="U311" t="s">
        <v>7</v>
      </c>
      <c r="V311" t="s">
        <v>8</v>
      </c>
      <c r="W311" t="s">
        <v>9</v>
      </c>
      <c r="X311" t="s">
        <v>10</v>
      </c>
      <c r="Y311" t="s">
        <v>11</v>
      </c>
      <c r="Z311">
        <v>43466</v>
      </c>
      <c r="AA311" t="s">
        <v>1</v>
      </c>
      <c r="AB311" t="s">
        <v>2</v>
      </c>
      <c r="AC311" t="s">
        <v>3</v>
      </c>
      <c r="AD311" t="s">
        <v>4</v>
      </c>
      <c r="AE311" t="s">
        <v>32</v>
      </c>
      <c r="AF311" t="s">
        <v>34</v>
      </c>
      <c r="AG311" t="s">
        <v>7</v>
      </c>
      <c r="AH311" t="s">
        <v>8</v>
      </c>
      <c r="AI311" t="s">
        <v>9</v>
      </c>
      <c r="AJ311" t="s">
        <v>10</v>
      </c>
      <c r="AK311" t="s">
        <v>11</v>
      </c>
      <c r="AL311">
        <v>43831</v>
      </c>
      <c r="AM311" t="s">
        <v>1</v>
      </c>
      <c r="AN311" t="s">
        <v>2</v>
      </c>
      <c r="AO311" t="s">
        <v>3</v>
      </c>
      <c r="AP311" t="s">
        <v>4</v>
      </c>
      <c r="AQ311" t="s">
        <v>5</v>
      </c>
      <c r="AR311" t="s">
        <v>6</v>
      </c>
      <c r="AS311" t="s">
        <v>7</v>
      </c>
      <c r="AT311" t="s">
        <v>8</v>
      </c>
      <c r="AU311" t="s">
        <v>9</v>
      </c>
      <c r="AV311" t="s">
        <v>10</v>
      </c>
      <c r="AW311" t="s">
        <v>11</v>
      </c>
      <c r="AX311">
        <v>44197</v>
      </c>
      <c r="AY311" t="s">
        <v>1</v>
      </c>
      <c r="AZ311" t="s">
        <v>2</v>
      </c>
      <c r="BA311" t="s">
        <v>3</v>
      </c>
      <c r="BB311" t="s">
        <v>4</v>
      </c>
      <c r="BC311" t="s">
        <v>32</v>
      </c>
      <c r="BD311" t="s">
        <v>34</v>
      </c>
      <c r="BE311" t="s">
        <v>242</v>
      </c>
      <c r="BF311" t="s">
        <v>249</v>
      </c>
      <c r="BG311" t="s">
        <v>9</v>
      </c>
      <c r="BH311" s="4">
        <v>44501</v>
      </c>
      <c r="BI311" t="s">
        <v>11</v>
      </c>
      <c r="BJ311" s="3">
        <v>44562</v>
      </c>
      <c r="BK311" t="s">
        <v>1</v>
      </c>
      <c r="BL311" t="s">
        <v>2</v>
      </c>
      <c r="BM311" t="s">
        <v>3</v>
      </c>
      <c r="BN311" t="s">
        <v>4</v>
      </c>
      <c r="BO311" t="s">
        <v>5</v>
      </c>
      <c r="BP311" t="s">
        <v>6</v>
      </c>
      <c r="BQ311" t="s">
        <v>7</v>
      </c>
      <c r="BR311" t="s">
        <v>8</v>
      </c>
      <c r="BS311" t="s">
        <v>9</v>
      </c>
      <c r="BT311" t="s">
        <v>10</v>
      </c>
      <c r="BU311" t="s">
        <v>11</v>
      </c>
      <c r="BV311" s="6">
        <v>44949</v>
      </c>
      <c r="BW311" t="s">
        <v>1</v>
      </c>
      <c r="BX311" t="s">
        <v>2</v>
      </c>
      <c r="BY311" t="s">
        <v>3</v>
      </c>
    </row>
    <row r="312" spans="1:77" ht="18.75" customHeight="1" x14ac:dyDescent="0.25">
      <c r="A312" t="s">
        <v>653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J312">
        <v>39991</v>
      </c>
      <c r="K312">
        <v>40169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M312">
        <v>58319</v>
      </c>
      <c r="BN312">
        <v>58717</v>
      </c>
      <c r="BO312">
        <v>58893</v>
      </c>
      <c r="BP312">
        <v>58501</v>
      </c>
      <c r="BQ312">
        <v>59637</v>
      </c>
      <c r="BR312">
        <v>59898</v>
      </c>
      <c r="BS312">
        <v>60434</v>
      </c>
      <c r="BT312">
        <v>60434</v>
      </c>
      <c r="BU312">
        <v>60641</v>
      </c>
      <c r="BV312">
        <v>60936</v>
      </c>
      <c r="BW312">
        <v>61070</v>
      </c>
      <c r="BX312">
        <v>61372</v>
      </c>
      <c r="BY312" s="10">
        <v>61458</v>
      </c>
    </row>
    <row r="313" spans="1:77" ht="18.75" customHeight="1" x14ac:dyDescent="0.25">
      <c r="A313" t="s">
        <v>654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J313">
        <v>39262</v>
      </c>
      <c r="K313">
        <v>39545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M313">
        <v>54846</v>
      </c>
      <c r="BN313">
        <v>57595</v>
      </c>
      <c r="BO313">
        <v>57731</v>
      </c>
      <c r="BP313">
        <v>58100</v>
      </c>
      <c r="BQ313">
        <v>58233</v>
      </c>
      <c r="BR313">
        <v>58776</v>
      </c>
      <c r="BS313">
        <v>59538</v>
      </c>
      <c r="BT313">
        <v>59538</v>
      </c>
      <c r="BU313">
        <v>59745</v>
      </c>
      <c r="BV313">
        <v>60040</v>
      </c>
      <c r="BW313">
        <v>60174</v>
      </c>
      <c r="BX313">
        <v>60476</v>
      </c>
      <c r="BY313" s="16">
        <v>60562</v>
      </c>
    </row>
    <row r="317" spans="1:77" x14ac:dyDescent="0.2">
      <c r="B317">
        <v>42856</v>
      </c>
      <c r="C317">
        <v>42887</v>
      </c>
      <c r="D317">
        <v>42917</v>
      </c>
      <c r="E317" t="s">
        <v>8</v>
      </c>
      <c r="F317" t="s">
        <v>10</v>
      </c>
      <c r="G317" t="s">
        <v>11</v>
      </c>
      <c r="H317">
        <v>43101</v>
      </c>
      <c r="I317" t="s">
        <v>2</v>
      </c>
      <c r="J317" t="s">
        <v>3</v>
      </c>
      <c r="K317" t="s">
        <v>4</v>
      </c>
      <c r="L317" t="s">
        <v>5</v>
      </c>
      <c r="M317" t="s">
        <v>6</v>
      </c>
      <c r="N317" t="s">
        <v>7</v>
      </c>
      <c r="O317" t="s">
        <v>11</v>
      </c>
      <c r="P317" t="s">
        <v>253</v>
      </c>
      <c r="Q317" t="s">
        <v>1</v>
      </c>
      <c r="R317" t="s">
        <v>2</v>
      </c>
      <c r="S317" t="s">
        <v>3</v>
      </c>
      <c r="T317" t="s">
        <v>4</v>
      </c>
      <c r="U317" t="s">
        <v>32</v>
      </c>
      <c r="V317" t="s">
        <v>34</v>
      </c>
      <c r="W317" t="s">
        <v>7</v>
      </c>
      <c r="X317" t="s">
        <v>8</v>
      </c>
      <c r="Y317" t="s">
        <v>9</v>
      </c>
      <c r="Z317" t="s">
        <v>10</v>
      </c>
      <c r="AA317" t="s">
        <v>11</v>
      </c>
      <c r="AB317">
        <v>43891</v>
      </c>
      <c r="AC317" t="s">
        <v>3</v>
      </c>
      <c r="AD317" t="s">
        <v>4</v>
      </c>
      <c r="AE317" t="s">
        <v>5</v>
      </c>
      <c r="AF317" t="s">
        <v>6</v>
      </c>
      <c r="AG317" t="s">
        <v>7</v>
      </c>
      <c r="AH317" t="s">
        <v>8</v>
      </c>
      <c r="AI317" t="s">
        <v>9</v>
      </c>
      <c r="AJ317" t="s">
        <v>10</v>
      </c>
      <c r="AK317" t="s">
        <v>11</v>
      </c>
      <c r="AL317">
        <v>44197</v>
      </c>
      <c r="AM317" t="s">
        <v>1</v>
      </c>
      <c r="AN317" t="s">
        <v>2</v>
      </c>
    </row>
    <row r="318" spans="1:77" x14ac:dyDescent="0.2">
      <c r="A318" t="s">
        <v>93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J318">
        <v>-5.0929250087661249E-2</v>
      </c>
      <c r="K318">
        <v>-0.61824132804226828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77" x14ac:dyDescent="0.2">
      <c r="A319" t="s">
        <v>280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J319">
        <v>-5.0929250087661249E-2</v>
      </c>
      <c r="K319">
        <v>-0.61824132804226828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77" x14ac:dyDescent="0.2">
      <c r="O320" s="68">
        <v>2018</v>
      </c>
      <c r="P320" s="68"/>
      <c r="Q320" s="68"/>
      <c r="R320" s="68"/>
      <c r="S320" s="68">
        <v>2019</v>
      </c>
      <c r="T320" s="68"/>
      <c r="U320" s="68"/>
      <c r="V320" s="68"/>
      <c r="W320" s="68">
        <v>2020</v>
      </c>
      <c r="X320" s="68"/>
      <c r="Y320" s="68"/>
      <c r="AA320">
        <v>2021</v>
      </c>
    </row>
    <row r="321" spans="15:47" x14ac:dyDescent="0.2">
      <c r="O321" t="s">
        <v>219</v>
      </c>
      <c r="P321" t="s">
        <v>220</v>
      </c>
      <c r="Q321" t="s">
        <v>221</v>
      </c>
      <c r="R321" t="s">
        <v>222</v>
      </c>
      <c r="S321" t="s">
        <v>219</v>
      </c>
      <c r="T321" t="s">
        <v>220</v>
      </c>
      <c r="U321" t="s">
        <v>221</v>
      </c>
      <c r="V321" t="s">
        <v>222</v>
      </c>
      <c r="W321" t="s">
        <v>219</v>
      </c>
      <c r="X321" t="s">
        <v>220</v>
      </c>
      <c r="Y321" t="s">
        <v>221</v>
      </c>
      <c r="Z321" t="s">
        <v>222</v>
      </c>
      <c r="AA321" t="s">
        <v>219</v>
      </c>
    </row>
    <row r="323" spans="15:47" x14ac:dyDescent="0.2">
      <c r="AP323" t="s">
        <v>11</v>
      </c>
      <c r="AQ323">
        <v>44197</v>
      </c>
      <c r="AR323" t="s">
        <v>1</v>
      </c>
      <c r="AS323" t="s">
        <v>2</v>
      </c>
      <c r="AT323" t="s">
        <v>3</v>
      </c>
      <c r="AU323" t="s">
        <v>4</v>
      </c>
    </row>
    <row r="324" spans="15:47" x14ac:dyDescent="0.2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12</v>
      </c>
      <c r="AU324" t="s">
        <v>12</v>
      </c>
    </row>
    <row r="325" spans="15:47" x14ac:dyDescent="0.2">
      <c r="AD325" t="s">
        <v>738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12</v>
      </c>
      <c r="AU325" t="s">
        <v>12</v>
      </c>
    </row>
    <row r="326" spans="15:47" x14ac:dyDescent="0.2">
      <c r="S326" s="68">
        <v>2018</v>
      </c>
      <c r="T326" s="68"/>
      <c r="U326" s="68"/>
      <c r="V326" s="68"/>
      <c r="W326" s="68">
        <v>2019</v>
      </c>
      <c r="X326" s="68"/>
      <c r="Y326" s="68"/>
      <c r="Z326" s="68"/>
      <c r="AA326" s="68">
        <v>2020</v>
      </c>
      <c r="AB326" s="68"/>
    </row>
    <row r="327" spans="15:47" x14ac:dyDescent="0.2">
      <c r="S327" t="s">
        <v>219</v>
      </c>
      <c r="T327" t="s">
        <v>220</v>
      </c>
      <c r="U327" t="s">
        <v>221</v>
      </c>
      <c r="V327" t="s">
        <v>222</v>
      </c>
      <c r="W327" t="s">
        <v>219</v>
      </c>
      <c r="X327" t="s">
        <v>220</v>
      </c>
      <c r="Y327" t="s">
        <v>221</v>
      </c>
      <c r="Z327" t="s">
        <v>222</v>
      </c>
      <c r="AA327" t="s">
        <v>219</v>
      </c>
      <c r="AB327" t="s">
        <v>220</v>
      </c>
    </row>
    <row r="328" spans="15:47" x14ac:dyDescent="0.2">
      <c r="R328" t="s">
        <v>283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5:47" x14ac:dyDescent="0.2">
      <c r="R329" t="s">
        <v>284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8" spans="1:68" x14ac:dyDescent="0.2">
      <c r="A338" t="s">
        <v>739</v>
      </c>
      <c r="B338">
        <v>100</v>
      </c>
    </row>
    <row r="339" spans="1:68" x14ac:dyDescent="0.2">
      <c r="A339" t="s">
        <v>740</v>
      </c>
      <c r="B339">
        <v>9.3973058276898591</v>
      </c>
    </row>
    <row r="340" spans="1:68" x14ac:dyDescent="0.2">
      <c r="A340" t="s">
        <v>741</v>
      </c>
      <c r="B340">
        <v>90.602694172310152</v>
      </c>
    </row>
    <row r="341" spans="1:68" x14ac:dyDescent="0.2">
      <c r="A341" t="s">
        <v>742</v>
      </c>
      <c r="B341">
        <v>5.0784162609572867</v>
      </c>
    </row>
    <row r="342" spans="1:68" x14ac:dyDescent="0.2">
      <c r="A342" t="s">
        <v>231</v>
      </c>
      <c r="B342">
        <v>1.2488842636025854</v>
      </c>
    </row>
    <row r="343" spans="1:68" x14ac:dyDescent="0.2">
      <c r="A343" t="s">
        <v>232</v>
      </c>
      <c r="B343">
        <v>3.8295319973547013</v>
      </c>
    </row>
    <row r="344" spans="1:68" x14ac:dyDescent="0.2">
      <c r="A344" t="s">
        <v>743</v>
      </c>
      <c r="B344">
        <v>8.3227811869327688</v>
      </c>
    </row>
    <row r="345" spans="1:68" x14ac:dyDescent="0.2">
      <c r="A345" t="s">
        <v>233</v>
      </c>
      <c r="B345">
        <v>2.0444676847992702</v>
      </c>
    </row>
    <row r="346" spans="1:68" x14ac:dyDescent="0.2">
      <c r="A346" t="s">
        <v>234</v>
      </c>
      <c r="B346">
        <v>2.0008920195013919</v>
      </c>
    </row>
    <row r="347" spans="1:68" x14ac:dyDescent="0.2">
      <c r="A347" t="s">
        <v>245</v>
      </c>
      <c r="B347">
        <v>4.2774214826321071</v>
      </c>
      <c r="P347" t="s">
        <v>362</v>
      </c>
    </row>
    <row r="348" spans="1:68" x14ac:dyDescent="0.2">
      <c r="A348" t="s">
        <v>744</v>
      </c>
      <c r="B348">
        <v>77.201496724420096</v>
      </c>
      <c r="Q348" s="68">
        <v>2019</v>
      </c>
      <c r="R348" s="68"/>
      <c r="S348" s="68"/>
      <c r="T348" s="68"/>
      <c r="U348" s="68"/>
      <c r="V348" s="68"/>
      <c r="W348" s="68"/>
      <c r="X348" s="68"/>
      <c r="Y348" s="68"/>
      <c r="Z348" s="68"/>
      <c r="AA348" s="68"/>
      <c r="AB348" s="68"/>
      <c r="AC348" s="68">
        <v>2020</v>
      </c>
      <c r="AD348" s="68"/>
      <c r="AE348" s="68"/>
      <c r="AF348" s="68"/>
      <c r="AY348">
        <v>2021</v>
      </c>
      <c r="BA348">
        <v>2022</v>
      </c>
      <c r="BM348">
        <v>2023</v>
      </c>
    </row>
    <row r="349" spans="1:68" x14ac:dyDescent="0.2">
      <c r="A349" t="s">
        <v>235</v>
      </c>
      <c r="B349">
        <v>5.9082905978524325</v>
      </c>
      <c r="Q349" t="s">
        <v>0</v>
      </c>
      <c r="R349" t="s">
        <v>1</v>
      </c>
      <c r="S349" t="s">
        <v>2</v>
      </c>
      <c r="T349" t="s">
        <v>3</v>
      </c>
      <c r="U349">
        <v>43970</v>
      </c>
      <c r="V349" t="s">
        <v>32</v>
      </c>
      <c r="W349" t="s">
        <v>34</v>
      </c>
      <c r="X349">
        <v>43678</v>
      </c>
      <c r="Y349" t="s">
        <v>8</v>
      </c>
      <c r="Z349" t="s">
        <v>9</v>
      </c>
      <c r="AA349" t="s">
        <v>10</v>
      </c>
      <c r="AB349" t="s">
        <v>11</v>
      </c>
      <c r="AC349">
        <v>43850</v>
      </c>
      <c r="AD349" t="s">
        <v>1</v>
      </c>
      <c r="AE349" t="s">
        <v>2</v>
      </c>
      <c r="AF349" t="s">
        <v>3</v>
      </c>
      <c r="AG349" t="s">
        <v>4</v>
      </c>
      <c r="AH349" t="s">
        <v>32</v>
      </c>
      <c r="AI349" t="s">
        <v>34</v>
      </c>
      <c r="AJ349" t="s">
        <v>7</v>
      </c>
      <c r="AK349" t="s">
        <v>8</v>
      </c>
      <c r="AL349" t="s">
        <v>9</v>
      </c>
      <c r="AM349" t="s">
        <v>10</v>
      </c>
      <c r="AN349" t="s">
        <v>11</v>
      </c>
      <c r="AO349">
        <v>44197</v>
      </c>
      <c r="AP349" t="s">
        <v>1</v>
      </c>
      <c r="AQ349" t="s">
        <v>2</v>
      </c>
      <c r="AR349" t="s">
        <v>3</v>
      </c>
      <c r="AS349" t="s">
        <v>4</v>
      </c>
      <c r="AT349" t="s">
        <v>32</v>
      </c>
      <c r="AU349" t="s">
        <v>34</v>
      </c>
      <c r="AV349" t="s">
        <v>242</v>
      </c>
      <c r="AW349" t="s">
        <v>8</v>
      </c>
      <c r="AX349" t="s">
        <v>9</v>
      </c>
      <c r="AY349" t="s">
        <v>10</v>
      </c>
      <c r="AZ349" t="s">
        <v>11</v>
      </c>
      <c r="BA349" t="s">
        <v>0</v>
      </c>
      <c r="BB349" t="s">
        <v>1</v>
      </c>
      <c r="BC349" t="s">
        <v>2</v>
      </c>
      <c r="BD349" t="s">
        <v>3</v>
      </c>
      <c r="BE349" t="s">
        <v>4</v>
      </c>
      <c r="BF349" t="s">
        <v>5</v>
      </c>
      <c r="BG349" t="s">
        <v>6</v>
      </c>
      <c r="BH349" t="s">
        <v>7</v>
      </c>
      <c r="BI349" t="s">
        <v>8</v>
      </c>
      <c r="BJ349" t="s">
        <v>9</v>
      </c>
      <c r="BK349" t="s">
        <v>10</v>
      </c>
      <c r="BL349" t="s">
        <v>11</v>
      </c>
      <c r="BM349" t="s">
        <v>0</v>
      </c>
      <c r="BN349" t="s">
        <v>1</v>
      </c>
      <c r="BO349" t="s">
        <v>2</v>
      </c>
      <c r="BP349" t="s">
        <v>3</v>
      </c>
    </row>
    <row r="350" spans="1:68" ht="15" x14ac:dyDescent="0.25">
      <c r="A350" t="s">
        <v>246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M350">
        <v>812</v>
      </c>
      <c r="BN350">
        <v>1038</v>
      </c>
      <c r="BO350" s="10">
        <v>938</v>
      </c>
      <c r="BP350">
        <v>905</v>
      </c>
    </row>
    <row r="351" spans="1:68" x14ac:dyDescent="0.2">
      <c r="A351" t="s">
        <v>236</v>
      </c>
      <c r="B351">
        <v>10.739037587286616</v>
      </c>
      <c r="L351" t="s">
        <v>196</v>
      </c>
      <c r="M351">
        <v>23</v>
      </c>
      <c r="P351" t="s">
        <v>196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68" x14ac:dyDescent="0.2">
      <c r="A352" t="s">
        <v>247</v>
      </c>
      <c r="B352">
        <v>5.5421980476962718</v>
      </c>
      <c r="L352" t="s">
        <v>353</v>
      </c>
      <c r="M352">
        <v>100</v>
      </c>
      <c r="P352" t="s">
        <v>353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 x14ac:dyDescent="0.2">
      <c r="A353" t="s">
        <v>248</v>
      </c>
      <c r="B353">
        <v>7.2547501747298737</v>
      </c>
      <c r="L353" t="s">
        <v>354</v>
      </c>
      <c r="M353">
        <v>340</v>
      </c>
      <c r="P353" t="s">
        <v>354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 x14ac:dyDescent="0.2">
      <c r="A354" t="s">
        <v>237</v>
      </c>
      <c r="B354">
        <v>0.90267133068689498</v>
      </c>
      <c r="L354" t="s">
        <v>355</v>
      </c>
      <c r="M354">
        <v>1</v>
      </c>
      <c r="P354" t="s">
        <v>355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 x14ac:dyDescent="0.2">
      <c r="A355" t="s">
        <v>238</v>
      </c>
      <c r="B355">
        <v>10.595323334284593</v>
      </c>
      <c r="L355" t="s">
        <v>197</v>
      </c>
      <c r="M355">
        <v>97</v>
      </c>
      <c r="P355" t="s">
        <v>197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 x14ac:dyDescent="0.2">
      <c r="A356" t="s">
        <v>239</v>
      </c>
      <c r="B356">
        <v>3.6286282437525887</v>
      </c>
      <c r="L356" t="s">
        <v>356</v>
      </c>
      <c r="M356">
        <v>6</v>
      </c>
      <c r="P356" t="s">
        <v>356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 x14ac:dyDescent="0.2">
      <c r="A357" t="s">
        <v>240</v>
      </c>
      <c r="B357">
        <v>5.221276089149546</v>
      </c>
      <c r="L357" t="s">
        <v>198</v>
      </c>
      <c r="M357">
        <v>156</v>
      </c>
      <c r="P357" t="s">
        <v>198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196</v>
      </c>
      <c r="BA357">
        <v>25</v>
      </c>
    </row>
    <row r="358" spans="1:53" x14ac:dyDescent="0.2">
      <c r="A358" t="s">
        <v>241</v>
      </c>
      <c r="B358">
        <v>2.1174355635529718</v>
      </c>
      <c r="L358" t="s">
        <v>357</v>
      </c>
      <c r="M358">
        <v>52</v>
      </c>
      <c r="P358" t="s">
        <v>357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353</v>
      </c>
      <c r="BA358">
        <v>65</v>
      </c>
    </row>
    <row r="359" spans="1:53" x14ac:dyDescent="0.2">
      <c r="L359" t="s">
        <v>358</v>
      </c>
      <c r="M359">
        <v>44</v>
      </c>
      <c r="P359" t="s">
        <v>358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354</v>
      </c>
      <c r="BA359">
        <v>387</v>
      </c>
    </row>
    <row r="360" spans="1:53" x14ac:dyDescent="0.2">
      <c r="L360" t="s">
        <v>359</v>
      </c>
      <c r="M360">
        <v>42</v>
      </c>
      <c r="P360" t="s">
        <v>359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355</v>
      </c>
      <c r="BA360">
        <v>2</v>
      </c>
    </row>
    <row r="361" spans="1:53" x14ac:dyDescent="0.2">
      <c r="L361" t="s">
        <v>360</v>
      </c>
      <c r="M361">
        <v>38</v>
      </c>
      <c r="P361" t="s">
        <v>360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197</v>
      </c>
      <c r="BA361">
        <v>115</v>
      </c>
    </row>
    <row r="362" spans="1:53" x14ac:dyDescent="0.2">
      <c r="L362" t="s">
        <v>361</v>
      </c>
      <c r="M362">
        <v>11</v>
      </c>
      <c r="P362" t="s">
        <v>361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356</v>
      </c>
      <c r="BA362">
        <v>10</v>
      </c>
    </row>
    <row r="363" spans="1:53" x14ac:dyDescent="0.2">
      <c r="AZ363" t="s">
        <v>198</v>
      </c>
      <c r="BA363">
        <v>131</v>
      </c>
    </row>
    <row r="364" spans="1:53" x14ac:dyDescent="0.2">
      <c r="L364" t="s">
        <v>355</v>
      </c>
      <c r="M364">
        <v>2</v>
      </c>
      <c r="AZ364" t="s">
        <v>357</v>
      </c>
      <c r="BA364">
        <v>124</v>
      </c>
    </row>
    <row r="365" spans="1:53" x14ac:dyDescent="0.2">
      <c r="L365" t="s">
        <v>356</v>
      </c>
      <c r="M365">
        <v>7</v>
      </c>
      <c r="AZ365" t="s">
        <v>358</v>
      </c>
      <c r="BA365">
        <v>46</v>
      </c>
    </row>
    <row r="366" spans="1:53" x14ac:dyDescent="0.2">
      <c r="L366" t="s">
        <v>361</v>
      </c>
      <c r="M366">
        <v>13</v>
      </c>
      <c r="S366">
        <v>2017</v>
      </c>
      <c r="W366">
        <v>2018</v>
      </c>
      <c r="AA366">
        <v>2019</v>
      </c>
      <c r="AZ366" t="s">
        <v>359</v>
      </c>
      <c r="BA366">
        <v>40</v>
      </c>
    </row>
    <row r="367" spans="1:53" x14ac:dyDescent="0.2">
      <c r="L367" t="s">
        <v>196</v>
      </c>
      <c r="M367">
        <v>20</v>
      </c>
      <c r="S367" t="s">
        <v>219</v>
      </c>
      <c r="T367" t="s">
        <v>220</v>
      </c>
      <c r="U367" t="s">
        <v>221</v>
      </c>
      <c r="V367" t="s">
        <v>222</v>
      </c>
      <c r="W367" t="s">
        <v>219</v>
      </c>
      <c r="X367" t="s">
        <v>220</v>
      </c>
      <c r="Y367" t="s">
        <v>221</v>
      </c>
      <c r="Z367" t="s">
        <v>222</v>
      </c>
      <c r="AA367" t="s">
        <v>219</v>
      </c>
      <c r="AB367" t="s">
        <v>220</v>
      </c>
      <c r="AZ367" t="s">
        <v>360</v>
      </c>
      <c r="BA367">
        <v>29</v>
      </c>
    </row>
    <row r="368" spans="1:53" x14ac:dyDescent="0.2">
      <c r="R368" t="s">
        <v>287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361</v>
      </c>
      <c r="BA368">
        <v>29</v>
      </c>
    </row>
    <row r="369" spans="12:28" x14ac:dyDescent="0.2">
      <c r="R369" t="s">
        <v>288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28" x14ac:dyDescent="0.2">
      <c r="L371" t="s">
        <v>357</v>
      </c>
      <c r="M371">
        <v>39</v>
      </c>
    </row>
    <row r="372" spans="12:28" x14ac:dyDescent="0.2">
      <c r="L372" t="s">
        <v>359</v>
      </c>
      <c r="M372">
        <v>47</v>
      </c>
    </row>
    <row r="373" spans="12:28" x14ac:dyDescent="0.2">
      <c r="L373" t="s">
        <v>197</v>
      </c>
      <c r="M373">
        <v>61</v>
      </c>
    </row>
    <row r="374" spans="12:28" x14ac:dyDescent="0.2">
      <c r="L374" t="s">
        <v>198</v>
      </c>
      <c r="M374">
        <v>88</v>
      </c>
    </row>
    <row r="375" spans="12:28" x14ac:dyDescent="0.2">
      <c r="L375" t="s">
        <v>354</v>
      </c>
      <c r="M375">
        <v>185</v>
      </c>
    </row>
    <row r="376" spans="12:28" x14ac:dyDescent="0.2">
      <c r="L376" t="s">
        <v>600</v>
      </c>
      <c r="N376" t="s">
        <v>356</v>
      </c>
      <c r="O376">
        <v>2</v>
      </c>
    </row>
    <row r="377" spans="12:28" x14ac:dyDescent="0.2">
      <c r="L377" t="s">
        <v>355</v>
      </c>
      <c r="M377">
        <v>1</v>
      </c>
      <c r="N377" t="s">
        <v>355</v>
      </c>
      <c r="O377">
        <v>3</v>
      </c>
    </row>
    <row r="378" spans="12:28" x14ac:dyDescent="0.2">
      <c r="L378" t="s">
        <v>356</v>
      </c>
      <c r="M378">
        <v>8</v>
      </c>
      <c r="N378" t="s">
        <v>196</v>
      </c>
      <c r="O378">
        <v>23</v>
      </c>
    </row>
    <row r="379" spans="12:28" x14ac:dyDescent="0.2">
      <c r="L379" t="s">
        <v>360</v>
      </c>
      <c r="M379">
        <v>29</v>
      </c>
      <c r="N379" t="s">
        <v>361</v>
      </c>
      <c r="O379">
        <v>46</v>
      </c>
    </row>
    <row r="380" spans="12:28" x14ac:dyDescent="0.2">
      <c r="L380" t="s">
        <v>196</v>
      </c>
      <c r="M380">
        <v>31</v>
      </c>
      <c r="N380" t="s">
        <v>358</v>
      </c>
      <c r="O380">
        <v>49</v>
      </c>
    </row>
    <row r="381" spans="12:28" x14ac:dyDescent="0.2">
      <c r="L381" t="s">
        <v>358</v>
      </c>
      <c r="M381">
        <v>31</v>
      </c>
      <c r="N381" t="s">
        <v>360</v>
      </c>
      <c r="O381">
        <v>49</v>
      </c>
    </row>
    <row r="382" spans="12:28" x14ac:dyDescent="0.2">
      <c r="L382" t="s">
        <v>361</v>
      </c>
      <c r="M382">
        <v>32</v>
      </c>
      <c r="N382" t="s">
        <v>357</v>
      </c>
      <c r="O382">
        <v>55</v>
      </c>
    </row>
    <row r="383" spans="12:28" x14ac:dyDescent="0.2">
      <c r="L383" t="s">
        <v>353</v>
      </c>
      <c r="M383">
        <v>43</v>
      </c>
      <c r="N383" t="s">
        <v>353</v>
      </c>
      <c r="O383">
        <v>60</v>
      </c>
    </row>
    <row r="384" spans="12:28" x14ac:dyDescent="0.2">
      <c r="L384" t="s">
        <v>357</v>
      </c>
      <c r="M384">
        <v>43</v>
      </c>
      <c r="N384" t="s">
        <v>359</v>
      </c>
      <c r="O384">
        <v>67</v>
      </c>
    </row>
    <row r="387" spans="1:75" x14ac:dyDescent="0.2">
      <c r="B387">
        <v>44672</v>
      </c>
      <c r="C387" t="s">
        <v>4</v>
      </c>
      <c r="D387" t="s">
        <v>32</v>
      </c>
      <c r="E387" t="s">
        <v>34</v>
      </c>
      <c r="F387" t="s">
        <v>7</v>
      </c>
      <c r="G387" t="s">
        <v>8</v>
      </c>
      <c r="H387" t="s">
        <v>9</v>
      </c>
      <c r="I387" s="4">
        <v>44501</v>
      </c>
      <c r="J387" t="s">
        <v>11</v>
      </c>
      <c r="K387" s="4">
        <v>44562</v>
      </c>
      <c r="L387" t="s">
        <v>1</v>
      </c>
      <c r="M387" t="s">
        <v>2</v>
      </c>
      <c r="N387" t="s">
        <v>3</v>
      </c>
      <c r="O387" t="s">
        <v>4</v>
      </c>
      <c r="P387" t="s">
        <v>5</v>
      </c>
      <c r="Q387" t="s">
        <v>6</v>
      </c>
      <c r="R387" t="s">
        <v>7</v>
      </c>
      <c r="S387" t="s">
        <v>8</v>
      </c>
      <c r="T387" t="s">
        <v>9</v>
      </c>
      <c r="U387" t="s">
        <v>10</v>
      </c>
      <c r="V387" t="s">
        <v>11</v>
      </c>
      <c r="W387" s="3">
        <v>44927</v>
      </c>
      <c r="X387" t="s">
        <v>1</v>
      </c>
      <c r="Y387" t="s">
        <v>2</v>
      </c>
      <c r="Z387" t="s">
        <v>3</v>
      </c>
    </row>
    <row r="388" spans="1:75" x14ac:dyDescent="0.2">
      <c r="A388" t="s">
        <v>783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J388">
        <v>2784.9</v>
      </c>
      <c r="K388">
        <v>2859.6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>
        <v>3424.6</v>
      </c>
      <c r="W388">
        <v>4054.1</v>
      </c>
      <c r="X388">
        <v>2435.4</v>
      </c>
      <c r="Y388">
        <v>2655.8675922399993</v>
      </c>
      <c r="Z388">
        <v>2463.00669075</v>
      </c>
    </row>
    <row r="389" spans="1:75" x14ac:dyDescent="0.2">
      <c r="A389" t="s">
        <v>194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J389">
        <v>3688.6</v>
      </c>
      <c r="K389">
        <v>2538.5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>
        <v>5426.5</v>
      </c>
      <c r="W389">
        <v>3450.7</v>
      </c>
      <c r="X389">
        <v>3175.1</v>
      </c>
      <c r="Y389">
        <v>4119.4438225500007</v>
      </c>
      <c r="Z389">
        <v>3749.621502949999</v>
      </c>
    </row>
    <row r="390" spans="1:75" x14ac:dyDescent="0.2">
      <c r="W390">
        <v>43466</v>
      </c>
      <c r="X390" t="s">
        <v>1</v>
      </c>
      <c r="Y390" t="s">
        <v>2</v>
      </c>
      <c r="Z390" t="s">
        <v>3</v>
      </c>
      <c r="AA390" t="s">
        <v>4</v>
      </c>
      <c r="AB390" t="s">
        <v>32</v>
      </c>
      <c r="AC390" t="s">
        <v>34</v>
      </c>
      <c r="AD390">
        <v>43678</v>
      </c>
      <c r="AE390" t="s">
        <v>8</v>
      </c>
      <c r="AF390" t="s">
        <v>9</v>
      </c>
      <c r="AG390" t="s">
        <v>10</v>
      </c>
      <c r="AH390" t="s">
        <v>11</v>
      </c>
      <c r="AI390">
        <v>43831</v>
      </c>
      <c r="AJ390" t="s">
        <v>1</v>
      </c>
      <c r="AK390" t="s">
        <v>2</v>
      </c>
      <c r="AL390" t="s">
        <v>3</v>
      </c>
      <c r="AM390" t="s">
        <v>4</v>
      </c>
      <c r="AN390" t="s">
        <v>32</v>
      </c>
      <c r="AO390" t="s">
        <v>34</v>
      </c>
      <c r="AP390" t="s">
        <v>7</v>
      </c>
      <c r="AQ390" t="s">
        <v>249</v>
      </c>
      <c r="AR390" t="s">
        <v>9</v>
      </c>
      <c r="AS390" t="s">
        <v>10</v>
      </c>
      <c r="AT390" t="s">
        <v>11</v>
      </c>
      <c r="AU390">
        <v>44197</v>
      </c>
      <c r="AV390" t="s">
        <v>1</v>
      </c>
      <c r="AW390" t="s">
        <v>2</v>
      </c>
      <c r="AX390" t="s">
        <v>3</v>
      </c>
      <c r="AY390" t="s">
        <v>4</v>
      </c>
      <c r="AZ390" t="s">
        <v>5</v>
      </c>
      <c r="BA390" t="s">
        <v>6</v>
      </c>
      <c r="BB390" t="s">
        <v>7</v>
      </c>
      <c r="BC390" t="s">
        <v>8</v>
      </c>
      <c r="BD390" t="s">
        <v>9</v>
      </c>
      <c r="BE390" t="s">
        <v>10</v>
      </c>
      <c r="BF390" t="s">
        <v>11</v>
      </c>
      <c r="BH390" s="1" t="s">
        <v>0</v>
      </c>
      <c r="BI390" t="s">
        <v>1</v>
      </c>
      <c r="BJ390" t="s">
        <v>2</v>
      </c>
      <c r="BK390" t="s">
        <v>3</v>
      </c>
      <c r="BL390" t="s">
        <v>4</v>
      </c>
      <c r="BM390" t="s">
        <v>5</v>
      </c>
      <c r="BN390" t="s">
        <v>6</v>
      </c>
      <c r="BO390" t="s">
        <v>7</v>
      </c>
      <c r="BP390" t="s">
        <v>8</v>
      </c>
      <c r="BQ390" t="s">
        <v>9</v>
      </c>
      <c r="BR390" t="s">
        <v>10</v>
      </c>
      <c r="BS390" t="s">
        <v>11</v>
      </c>
      <c r="BT390" s="3">
        <v>44927</v>
      </c>
      <c r="BU390" t="s">
        <v>1</v>
      </c>
      <c r="BV390" t="s">
        <v>2</v>
      </c>
      <c r="BW390" t="s">
        <v>3</v>
      </c>
    </row>
    <row r="391" spans="1:75" ht="14.45" customHeight="1" x14ac:dyDescent="0.25">
      <c r="V391" t="s">
        <v>274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784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>
        <v>45164.909729999999</v>
      </c>
      <c r="BU391">
        <v>53482.090499999998</v>
      </c>
      <c r="BV391">
        <v>45687.728880000002</v>
      </c>
      <c r="BW391" s="15">
        <f>55191551.45/1000</f>
        <v>55191.551450000006</v>
      </c>
    </row>
    <row r="392" spans="1:75" ht="15" x14ac:dyDescent="0.25">
      <c r="V392" t="s">
        <v>352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351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>
        <v>80229.437010000009</v>
      </c>
      <c r="BU392">
        <v>82282.787830000001</v>
      </c>
      <c r="BV392">
        <v>88329.878230000002</v>
      </c>
      <c r="BW392" s="15">
        <f>84601965.95/1000</f>
        <v>84601.965949999998</v>
      </c>
    </row>
    <row r="393" spans="1:75" x14ac:dyDescent="0.2">
      <c r="V393" t="s">
        <v>351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>
        <v>127488.91794000001</v>
      </c>
      <c r="BN393" s="2">
        <v>119905.66287999999</v>
      </c>
      <c r="BO393" s="2">
        <v>137108.23970000001</v>
      </c>
      <c r="BP393" s="2">
        <v>125516.33795999999</v>
      </c>
      <c r="BQ393" s="2">
        <v>129783.74832</v>
      </c>
      <c r="BR393" s="2">
        <v>129796.59002999999</v>
      </c>
    </row>
    <row r="394" spans="1:75" x14ac:dyDescent="0.2">
      <c r="U394" t="s">
        <v>370</v>
      </c>
    </row>
    <row r="395" spans="1:75" x14ac:dyDescent="0.2">
      <c r="V395" t="s">
        <v>371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75" x14ac:dyDescent="0.2">
      <c r="L396" s="3">
        <v>45017</v>
      </c>
      <c r="V396" t="s">
        <v>372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75" x14ac:dyDescent="0.2">
      <c r="L397" t="s">
        <v>196</v>
      </c>
      <c r="M397">
        <v>20</v>
      </c>
    </row>
    <row r="398" spans="1:75" x14ac:dyDescent="0.2">
      <c r="K398">
        <v>7</v>
      </c>
      <c r="L398" t="s">
        <v>353</v>
      </c>
      <c r="M398">
        <v>55</v>
      </c>
    </row>
    <row r="399" spans="1:75" x14ac:dyDescent="0.2">
      <c r="K399">
        <v>13</v>
      </c>
      <c r="L399" t="s">
        <v>354</v>
      </c>
      <c r="M399">
        <v>234</v>
      </c>
      <c r="W399">
        <v>43466</v>
      </c>
      <c r="X399" t="s">
        <v>1</v>
      </c>
      <c r="Y399" t="s">
        <v>2</v>
      </c>
      <c r="Z399" t="s">
        <v>3</v>
      </c>
      <c r="AA399" t="s">
        <v>4</v>
      </c>
      <c r="AB399" t="s">
        <v>32</v>
      </c>
      <c r="AC399" t="s">
        <v>34</v>
      </c>
      <c r="AD399" t="s">
        <v>7</v>
      </c>
      <c r="AE399" t="s">
        <v>8</v>
      </c>
      <c r="AF399" t="s">
        <v>9</v>
      </c>
      <c r="AG399" t="s">
        <v>10</v>
      </c>
      <c r="AH399" t="s">
        <v>11</v>
      </c>
      <c r="AI399">
        <v>43831</v>
      </c>
      <c r="AJ399" t="s">
        <v>1</v>
      </c>
      <c r="AK399" t="s">
        <v>2</v>
      </c>
    </row>
    <row r="400" spans="1:75" x14ac:dyDescent="0.2">
      <c r="K400">
        <v>19</v>
      </c>
      <c r="L400" t="s">
        <v>355</v>
      </c>
      <c r="M400" t="s">
        <v>12</v>
      </c>
      <c r="U400" s="68" t="s">
        <v>403</v>
      </c>
      <c r="V400" s="68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1:37" x14ac:dyDescent="0.2">
      <c r="K401">
        <v>24</v>
      </c>
      <c r="L401" t="s">
        <v>197</v>
      </c>
      <c r="M401">
        <v>173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1:37" x14ac:dyDescent="0.2">
      <c r="K402">
        <v>32</v>
      </c>
      <c r="L402" t="s">
        <v>356</v>
      </c>
      <c r="M402">
        <v>11</v>
      </c>
      <c r="V402" t="s">
        <v>388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1:37" x14ac:dyDescent="0.2">
      <c r="K403">
        <v>34</v>
      </c>
      <c r="L403" t="s">
        <v>198</v>
      </c>
      <c r="M403">
        <v>178</v>
      </c>
      <c r="Q403" t="s">
        <v>363</v>
      </c>
      <c r="R403" t="s">
        <v>0</v>
      </c>
      <c r="V403" t="s">
        <v>389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1:37" x14ac:dyDescent="0.2">
      <c r="K404">
        <v>43</v>
      </c>
      <c r="L404" t="s">
        <v>357</v>
      </c>
      <c r="M404">
        <v>102</v>
      </c>
      <c r="Q404" t="s">
        <v>374</v>
      </c>
      <c r="R404">
        <v>48</v>
      </c>
      <c r="V404" t="s">
        <v>390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1:37" x14ac:dyDescent="0.2">
      <c r="K405">
        <v>46</v>
      </c>
      <c r="L405" t="s">
        <v>358</v>
      </c>
      <c r="M405">
        <v>38</v>
      </c>
      <c r="Q405" t="s">
        <v>375</v>
      </c>
      <c r="R405">
        <v>43</v>
      </c>
      <c r="V405" t="s">
        <v>386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12</v>
      </c>
      <c r="AJ405" t="s">
        <v>12</v>
      </c>
      <c r="AK405" t="s">
        <v>12</v>
      </c>
    </row>
    <row r="406" spans="11:37" x14ac:dyDescent="0.2">
      <c r="K406">
        <v>80</v>
      </c>
      <c r="L406" t="s">
        <v>359</v>
      </c>
      <c r="M406">
        <v>52</v>
      </c>
      <c r="Q406" t="s">
        <v>376</v>
      </c>
      <c r="R406">
        <v>15</v>
      </c>
      <c r="U406" t="s">
        <v>404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1:37" x14ac:dyDescent="0.2">
      <c r="K407">
        <v>145</v>
      </c>
      <c r="L407" t="s">
        <v>360</v>
      </c>
      <c r="M407">
        <v>21</v>
      </c>
      <c r="Q407" t="s">
        <v>377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1:37" x14ac:dyDescent="0.2">
      <c r="K408">
        <v>155</v>
      </c>
      <c r="L408" t="s">
        <v>361</v>
      </c>
      <c r="M408">
        <v>21</v>
      </c>
      <c r="Q408" t="s">
        <v>379</v>
      </c>
      <c r="R408">
        <v>2</v>
      </c>
      <c r="V408" t="s">
        <v>392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1:37" x14ac:dyDescent="0.2">
      <c r="K409">
        <v>294</v>
      </c>
      <c r="Q409" t="s">
        <v>378</v>
      </c>
      <c r="R409">
        <v>4</v>
      </c>
      <c r="V409" t="s">
        <v>393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1:37" x14ac:dyDescent="0.2">
      <c r="L410">
        <v>121</v>
      </c>
      <c r="V410" t="s">
        <v>394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1:37" x14ac:dyDescent="0.2">
      <c r="V411" t="s">
        <v>395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12</v>
      </c>
      <c r="AJ411" t="s">
        <v>12</v>
      </c>
      <c r="AK411" t="s">
        <v>12</v>
      </c>
    </row>
    <row r="417" spans="10:25" ht="15" x14ac:dyDescent="0.25">
      <c r="K417" s="22">
        <v>44562</v>
      </c>
      <c r="L417" s="23" t="s">
        <v>1</v>
      </c>
      <c r="M417" s="23" t="s">
        <v>2</v>
      </c>
      <c r="N417" s="23" t="s">
        <v>3</v>
      </c>
      <c r="O417" s="23" t="s">
        <v>4</v>
      </c>
      <c r="P417" s="23" t="s">
        <v>5</v>
      </c>
      <c r="Q417" s="23" t="s">
        <v>6</v>
      </c>
      <c r="R417" s="23" t="s">
        <v>7</v>
      </c>
      <c r="S417" s="23" t="s">
        <v>8</v>
      </c>
      <c r="T417" s="23" t="s">
        <v>9</v>
      </c>
      <c r="U417" s="23" t="s">
        <v>10</v>
      </c>
      <c r="V417" s="23" t="s">
        <v>11</v>
      </c>
      <c r="W417" s="22">
        <v>44927</v>
      </c>
      <c r="X417" s="23" t="s">
        <v>1</v>
      </c>
      <c r="Y417" s="23" t="s">
        <v>2</v>
      </c>
    </row>
    <row r="418" spans="10:25" ht="15" x14ac:dyDescent="0.25">
      <c r="J418" t="s">
        <v>795</v>
      </c>
      <c r="K418" s="28">
        <v>4138.2368348599884</v>
      </c>
      <c r="L418" s="28">
        <v>3779.224828219988</v>
      </c>
      <c r="M418" s="28">
        <v>3945.4906266000025</v>
      </c>
      <c r="N418" s="28">
        <v>4715.4311259700007</v>
      </c>
      <c r="O418" s="28">
        <v>4441.0415097800087</v>
      </c>
      <c r="P418" s="28">
        <v>5239.1270300099823</v>
      </c>
      <c r="Q418" s="28">
        <v>4264.6062753600227</v>
      </c>
      <c r="R418" s="28">
        <v>4836.8416578400074</v>
      </c>
      <c r="S418" s="28">
        <v>4408.9336297400005</v>
      </c>
      <c r="T418" s="28">
        <v>4252.8680895299949</v>
      </c>
      <c r="U418" s="28">
        <v>4560.8198227199882</v>
      </c>
      <c r="V418" s="28">
        <v>5630.5010848499987</v>
      </c>
      <c r="W418" s="28">
        <v>3919.1286154799964</v>
      </c>
      <c r="X418" s="28">
        <v>4201.3751585799946</v>
      </c>
      <c r="Y418" s="28">
        <v>4313.0421750400237</v>
      </c>
    </row>
  </sheetData>
  <mergeCells count="12">
    <mergeCell ref="AA326:AB326"/>
    <mergeCell ref="AC348:AF348"/>
    <mergeCell ref="C155:C156"/>
    <mergeCell ref="D155:D156"/>
    <mergeCell ref="I165:AA165"/>
    <mergeCell ref="Q348:AB348"/>
    <mergeCell ref="U400:V400"/>
    <mergeCell ref="O320:R320"/>
    <mergeCell ref="S320:V320"/>
    <mergeCell ref="W320:Y320"/>
    <mergeCell ref="S326:V326"/>
    <mergeCell ref="W326:Z326"/>
  </mergeCells>
  <phoneticPr fontId="20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Q264"/>
  <sheetViews>
    <sheetView topLeftCell="L79" zoomScale="76" zoomScaleNormal="76" workbookViewId="0">
      <selection activeCell="U117" sqref="U117"/>
    </sheetView>
  </sheetViews>
  <sheetFormatPr defaultRowHeight="12.75" x14ac:dyDescent="0.2"/>
  <cols>
    <col min="1" max="1" width="48.5703125" customWidth="1"/>
    <col min="2" max="2" width="11.85546875" customWidth="1"/>
    <col min="3" max="3" width="15.5703125" bestFit="1" customWidth="1"/>
    <col min="4" max="4" width="16.42578125" bestFit="1" customWidth="1"/>
    <col min="5" max="14" width="10.42578125" customWidth="1"/>
    <col min="15" max="15" width="13.7109375" bestFit="1" customWidth="1"/>
    <col min="16" max="16" width="15.5703125" bestFit="1" customWidth="1"/>
    <col min="17" max="17" width="12.5703125" customWidth="1"/>
    <col min="18" max="20" width="15.42578125" bestFit="1" customWidth="1"/>
    <col min="21" max="21" width="15" bestFit="1" customWidth="1"/>
    <col min="22" max="25" width="15.42578125" bestFit="1" customWidth="1"/>
    <col min="26" max="26" width="15" bestFit="1" customWidth="1"/>
    <col min="27" max="29" width="11.5703125" bestFit="1" customWidth="1"/>
    <col min="30" max="30" width="14.140625" customWidth="1"/>
    <col min="31" max="31" width="13" customWidth="1"/>
    <col min="32" max="33" width="12.42578125" bestFit="1" customWidth="1"/>
    <col min="34" max="34" width="11.5703125" bestFit="1" customWidth="1"/>
    <col min="35" max="35" width="10.5703125" bestFit="1" customWidth="1"/>
    <col min="36" max="36" width="10.85546875" customWidth="1"/>
    <col min="37" max="37" width="10.5703125" bestFit="1" customWidth="1"/>
    <col min="38" max="38" width="10.5703125" customWidth="1"/>
    <col min="40" max="40" width="11.42578125" customWidth="1"/>
    <col min="47" max="51" width="13.28515625" bestFit="1" customWidth="1"/>
    <col min="52" max="52" width="16.85546875" bestFit="1" customWidth="1"/>
    <col min="53" max="54" width="17.5703125" bestFit="1" customWidth="1"/>
    <col min="55" max="55" width="16.85546875" bestFit="1" customWidth="1"/>
    <col min="56" max="56" width="16.42578125" bestFit="1" customWidth="1"/>
    <col min="57" max="57" width="16.85546875" bestFit="1" customWidth="1"/>
    <col min="58" max="58" width="17.28515625" bestFit="1" customWidth="1"/>
    <col min="59" max="64" width="17.5703125" bestFit="1" customWidth="1"/>
  </cols>
  <sheetData>
    <row r="1" spans="1:32" x14ac:dyDescent="0.2">
      <c r="U1" t="s">
        <v>0</v>
      </c>
      <c r="V1" t="s">
        <v>1</v>
      </c>
      <c r="W1" t="s">
        <v>2</v>
      </c>
      <c r="X1" t="s">
        <v>3</v>
      </c>
      <c r="Y1" t="s">
        <v>4</v>
      </c>
      <c r="Z1" t="s">
        <v>32</v>
      </c>
      <c r="AA1" t="s">
        <v>34</v>
      </c>
      <c r="AB1" t="s">
        <v>7</v>
      </c>
      <c r="AC1" t="s">
        <v>8</v>
      </c>
      <c r="AD1" t="s">
        <v>9</v>
      </c>
      <c r="AE1" t="s">
        <v>10</v>
      </c>
      <c r="AF1" t="s">
        <v>11</v>
      </c>
    </row>
    <row r="2" spans="1:32" x14ac:dyDescent="0.2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32</v>
      </c>
      <c r="H2" t="s">
        <v>34</v>
      </c>
      <c r="I2" t="s">
        <v>7</v>
      </c>
      <c r="J2" t="s">
        <v>8</v>
      </c>
      <c r="K2" t="s">
        <v>9</v>
      </c>
      <c r="L2" t="s">
        <v>10</v>
      </c>
      <c r="M2" t="s">
        <v>11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 x14ac:dyDescent="0.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 x14ac:dyDescent="0.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x14ac:dyDescent="0.2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>
        <v>172499</v>
      </c>
      <c r="V5">
        <v>177915</v>
      </c>
      <c r="W5">
        <v>173514</v>
      </c>
      <c r="X5">
        <v>164357</v>
      </c>
    </row>
    <row r="6" spans="1:32" x14ac:dyDescent="0.2">
      <c r="A6">
        <v>2023</v>
      </c>
      <c r="B6">
        <v>172499</v>
      </c>
      <c r="C6">
        <v>149011</v>
      </c>
      <c r="D6">
        <v>150748</v>
      </c>
    </row>
    <row r="21" spans="1:16" x14ac:dyDescent="0.2">
      <c r="A21" t="s">
        <v>330</v>
      </c>
      <c r="B21">
        <v>2018</v>
      </c>
      <c r="C21">
        <v>2019</v>
      </c>
      <c r="N21" s="68">
        <v>2020</v>
      </c>
      <c r="O21" s="68"/>
      <c r="P21" s="68"/>
    </row>
    <row r="22" spans="1:16" x14ac:dyDescent="0.2">
      <c r="B22" t="s">
        <v>11</v>
      </c>
      <c r="C22" t="s">
        <v>0</v>
      </c>
      <c r="D22" t="s">
        <v>1</v>
      </c>
      <c r="E22" t="s">
        <v>2</v>
      </c>
      <c r="F22" t="s">
        <v>3</v>
      </c>
      <c r="G22" t="s">
        <v>4</v>
      </c>
      <c r="H22" t="s">
        <v>5</v>
      </c>
      <c r="I22" t="s">
        <v>34</v>
      </c>
      <c r="J22" t="s">
        <v>7</v>
      </c>
      <c r="K22" t="s">
        <v>8</v>
      </c>
      <c r="L22" t="s">
        <v>9</v>
      </c>
      <c r="M22" t="s">
        <v>10</v>
      </c>
      <c r="N22" t="s">
        <v>11</v>
      </c>
      <c r="O22" t="s">
        <v>0</v>
      </c>
      <c r="P22" t="s">
        <v>1</v>
      </c>
    </row>
    <row r="23" spans="1:16" x14ac:dyDescent="0.2">
      <c r="A23" t="s">
        <v>206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 x14ac:dyDescent="0.2">
      <c r="A24" t="s">
        <v>303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 x14ac:dyDescent="0.2">
      <c r="A25" t="s">
        <v>207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 x14ac:dyDescent="0.2">
      <c r="A26" t="s">
        <v>303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 x14ac:dyDescent="0.2">
      <c r="A27" t="s">
        <v>208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 x14ac:dyDescent="0.2">
      <c r="A28" t="s">
        <v>303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 x14ac:dyDescent="0.2">
      <c r="A29" t="s">
        <v>301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 x14ac:dyDescent="0.2">
      <c r="A30" t="s">
        <v>303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 x14ac:dyDescent="0.2">
      <c r="A31" t="s">
        <v>302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 x14ac:dyDescent="0.2">
      <c r="A32" t="s">
        <v>303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 x14ac:dyDescent="0.2">
      <c r="A33" t="s">
        <v>223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 x14ac:dyDescent="0.2">
      <c r="A34" t="s">
        <v>303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 x14ac:dyDescent="0.2">
      <c r="A37" t="s">
        <v>212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 x14ac:dyDescent="0.2">
      <c r="A38" t="s">
        <v>303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 x14ac:dyDescent="0.2">
      <c r="A40" t="s">
        <v>329</v>
      </c>
      <c r="C40" t="s">
        <v>299</v>
      </c>
    </row>
    <row r="41" spans="1:26" x14ac:dyDescent="0.2">
      <c r="B41">
        <v>2018</v>
      </c>
      <c r="C41">
        <v>2019</v>
      </c>
      <c r="O41">
        <v>2020</v>
      </c>
    </row>
    <row r="42" spans="1:26" ht="13.5" thickBot="1" x14ac:dyDescent="0.25">
      <c r="A42" t="s">
        <v>304</v>
      </c>
      <c r="B42" t="s">
        <v>316</v>
      </c>
      <c r="C42" t="s">
        <v>305</v>
      </c>
      <c r="D42" t="s">
        <v>306</v>
      </c>
      <c r="E42" t="s">
        <v>307</v>
      </c>
      <c r="F42" t="s">
        <v>308</v>
      </c>
      <c r="G42" t="s">
        <v>309</v>
      </c>
      <c r="H42" t="s">
        <v>310</v>
      </c>
      <c r="I42" t="s">
        <v>311</v>
      </c>
      <c r="J42" t="s">
        <v>312</v>
      </c>
      <c r="K42" t="s">
        <v>313</v>
      </c>
      <c r="L42" t="s">
        <v>314</v>
      </c>
      <c r="M42" t="s">
        <v>315</v>
      </c>
      <c r="N42" t="s">
        <v>316</v>
      </c>
      <c r="O42" t="s">
        <v>305</v>
      </c>
      <c r="P42" t="s">
        <v>306</v>
      </c>
      <c r="Q42" t="s">
        <v>307</v>
      </c>
      <c r="R42" t="s">
        <v>308</v>
      </c>
      <c r="S42" t="s">
        <v>309</v>
      </c>
      <c r="T42" t="s">
        <v>310</v>
      </c>
      <c r="U42" t="s">
        <v>311</v>
      </c>
      <c r="V42" t="s">
        <v>312</v>
      </c>
      <c r="W42" t="s">
        <v>313</v>
      </c>
      <c r="X42" t="s">
        <v>314</v>
      </c>
      <c r="Y42" t="s">
        <v>315</v>
      </c>
      <c r="Z42" t="s">
        <v>316</v>
      </c>
    </row>
    <row r="43" spans="1:26" x14ac:dyDescent="0.2">
      <c r="A43" t="s">
        <v>317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 x14ac:dyDescent="0.2">
      <c r="A44" t="s">
        <v>318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12</v>
      </c>
    </row>
    <row r="45" spans="1:26" x14ac:dyDescent="0.2">
      <c r="A45" t="s">
        <v>319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 x14ac:dyDescent="0.2">
      <c r="A46" t="s">
        <v>318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 x14ac:dyDescent="0.2">
      <c r="A47" t="s">
        <v>320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 x14ac:dyDescent="0.2">
      <c r="A48" t="s">
        <v>318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 x14ac:dyDescent="0.2">
      <c r="A49" t="s">
        <v>321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 x14ac:dyDescent="0.2">
      <c r="A50" t="s">
        <v>318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 x14ac:dyDescent="0.2">
      <c r="A52" t="s">
        <v>159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 x14ac:dyDescent="0.2">
      <c r="A53" t="s">
        <v>318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12</v>
      </c>
    </row>
    <row r="54" spans="1:26" x14ac:dyDescent="0.2">
      <c r="A54" t="s">
        <v>160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 x14ac:dyDescent="0.2">
      <c r="A55" t="s">
        <v>318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 x14ac:dyDescent="0.2">
      <c r="A56" t="s">
        <v>161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 x14ac:dyDescent="0.2">
      <c r="A57" t="s">
        <v>318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 x14ac:dyDescent="0.2">
      <c r="A58" t="s">
        <v>162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 x14ac:dyDescent="0.2">
      <c r="A59" t="s">
        <v>318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 x14ac:dyDescent="0.2">
      <c r="A60" t="s">
        <v>322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 x14ac:dyDescent="0.2">
      <c r="A61" t="s">
        <v>318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 x14ac:dyDescent="0.2">
      <c r="A62" t="s">
        <v>323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 x14ac:dyDescent="0.2">
      <c r="A63" t="s">
        <v>318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 x14ac:dyDescent="0.2">
      <c r="A65" t="s">
        <v>324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 x14ac:dyDescent="0.2">
      <c r="A66" t="s">
        <v>318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 x14ac:dyDescent="0.2">
      <c r="A67" t="s">
        <v>325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 x14ac:dyDescent="0.2">
      <c r="A68" t="s">
        <v>318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 x14ac:dyDescent="0.2">
      <c r="A69" t="s">
        <v>154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 x14ac:dyDescent="0.2">
      <c r="A70" t="s">
        <v>318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 x14ac:dyDescent="0.2">
      <c r="A71" t="s">
        <v>326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 x14ac:dyDescent="0.2">
      <c r="A72" t="s">
        <v>318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 x14ac:dyDescent="0.2">
      <c r="A73" t="s">
        <v>327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 x14ac:dyDescent="0.2">
      <c r="A74" t="s">
        <v>318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 x14ac:dyDescent="0.2">
      <c r="A75" t="s">
        <v>328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 x14ac:dyDescent="0.2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5" thickBot="1" x14ac:dyDescent="0.25"/>
    <row r="79" spans="1:26" ht="13.5" thickBot="1" x14ac:dyDescent="0.25">
      <c r="A79" t="s">
        <v>331</v>
      </c>
    </row>
    <row r="80" spans="1:26" ht="13.5" thickBot="1" x14ac:dyDescent="0.25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.75" thickBot="1" x14ac:dyDescent="0.3">
      <c r="A81" t="s">
        <v>332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.75" thickBot="1" x14ac:dyDescent="0.3">
      <c r="A82" t="s">
        <v>346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52" t="s">
        <v>259</v>
      </c>
      <c r="S82" s="52" t="s">
        <v>260</v>
      </c>
      <c r="T82" s="52" t="s">
        <v>261</v>
      </c>
      <c r="U82" s="52" t="s">
        <v>262</v>
      </c>
      <c r="V82" s="51" t="s">
        <v>796</v>
      </c>
      <c r="W82" s="52" t="s">
        <v>269</v>
      </c>
      <c r="X82" s="52" t="s">
        <v>797</v>
      </c>
      <c r="Y82" s="52" t="s">
        <v>270</v>
      </c>
      <c r="Z82" s="52" t="s">
        <v>272</v>
      </c>
      <c r="AA82" s="52" t="s">
        <v>267</v>
      </c>
      <c r="AB82" s="52" t="s">
        <v>271</v>
      </c>
      <c r="AC82" s="52" t="s">
        <v>274</v>
      </c>
    </row>
    <row r="83" spans="1:29" ht="15.75" thickBot="1" x14ac:dyDescent="0.3">
      <c r="A83" t="s">
        <v>333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275</v>
      </c>
      <c r="S83" s="50">
        <v>1624.9515899999997</v>
      </c>
      <c r="T83" s="50">
        <v>7265.7439899999954</v>
      </c>
      <c r="U83" s="50">
        <v>37.091000000000001</v>
      </c>
      <c r="V83" s="50">
        <v>7.05741</v>
      </c>
      <c r="W83" s="50">
        <v>0.15157999999999999</v>
      </c>
      <c r="X83" s="50">
        <v>0</v>
      </c>
      <c r="Y83" s="50">
        <v>4.3640799999999995</v>
      </c>
      <c r="Z83" s="50">
        <v>1.125E-2</v>
      </c>
      <c r="AA83" s="50">
        <v>0</v>
      </c>
      <c r="AB83" s="50">
        <v>0</v>
      </c>
      <c r="AC83" s="49">
        <f>SUM(S83:AB83)</f>
        <v>8939.3708999999944</v>
      </c>
    </row>
    <row r="84" spans="1:29" ht="15.75" thickBot="1" x14ac:dyDescent="0.3">
      <c r="A84" t="s">
        <v>346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276</v>
      </c>
      <c r="S84" s="50">
        <v>1525.86394</v>
      </c>
      <c r="T84" s="50">
        <v>7795.9285799999998</v>
      </c>
      <c r="U84" s="50">
        <v>4.4089999999999998</v>
      </c>
      <c r="V84" s="50">
        <v>0</v>
      </c>
      <c r="W84" s="50">
        <v>0.42790000000000006</v>
      </c>
      <c r="X84" s="50">
        <v>0</v>
      </c>
      <c r="Y84" s="50">
        <v>0.19778000000000001</v>
      </c>
      <c r="Z84" s="50">
        <v>0</v>
      </c>
      <c r="AA84" s="50">
        <v>0</v>
      </c>
      <c r="AB84" s="50">
        <v>0</v>
      </c>
      <c r="AC84" s="49">
        <f t="shared" ref="AC84:AC85" si="0">SUM(S84:AB84)</f>
        <v>9326.8271999999997</v>
      </c>
    </row>
    <row r="85" spans="1:29" ht="15.75" thickBot="1" x14ac:dyDescent="0.3">
      <c r="A85" t="s">
        <v>334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48" t="s">
        <v>768</v>
      </c>
      <c r="S85" s="47">
        <v>1580.3016399999992</v>
      </c>
      <c r="T85" s="47">
        <v>6200.1372100000008</v>
      </c>
      <c r="U85" s="47">
        <v>4.9029999999999996</v>
      </c>
      <c r="V85" s="47">
        <v>0</v>
      </c>
      <c r="W85" s="47">
        <v>0.32127</v>
      </c>
      <c r="X85" s="47">
        <v>0</v>
      </c>
      <c r="Y85" s="47">
        <v>3.7960000000000001E-2</v>
      </c>
      <c r="Z85" s="47">
        <v>7.7359999999999998E-2</v>
      </c>
      <c r="AA85" s="47">
        <v>0</v>
      </c>
      <c r="AB85" s="47">
        <v>0</v>
      </c>
      <c r="AC85" s="46">
        <f t="shared" si="0"/>
        <v>7785.778440000001</v>
      </c>
    </row>
    <row r="86" spans="1:29" ht="15.75" thickBot="1" x14ac:dyDescent="0.3">
      <c r="A86" t="s">
        <v>346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48" t="s">
        <v>801</v>
      </c>
      <c r="S86" s="47">
        <v>463.97710999999987</v>
      </c>
      <c r="T86" s="47">
        <v>6500.6129000000019</v>
      </c>
      <c r="U86" s="47">
        <v>9.1129999999999995</v>
      </c>
      <c r="V86" s="47">
        <v>0</v>
      </c>
      <c r="W86" s="47">
        <v>3.9070000000000001E-2</v>
      </c>
      <c r="X86" s="47">
        <v>0</v>
      </c>
      <c r="Y86" s="47">
        <v>9.6200000000000001E-3</v>
      </c>
      <c r="Z86" s="47">
        <v>0.33544000000000002</v>
      </c>
      <c r="AA86" s="47">
        <v>0.125</v>
      </c>
      <c r="AB86" s="47">
        <v>0</v>
      </c>
      <c r="AC86" s="46">
        <f t="shared" ref="AC86" si="1">SUM(S86:AB86)</f>
        <v>6974.2121400000015</v>
      </c>
    </row>
    <row r="87" spans="1:29" x14ac:dyDescent="0.2">
      <c r="A87" t="s">
        <v>335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 x14ac:dyDescent="0.2">
      <c r="A88" t="s">
        <v>346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 x14ac:dyDescent="0.2">
      <c r="A89" t="s">
        <v>336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 x14ac:dyDescent="0.2">
      <c r="A90" t="s">
        <v>346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 x14ac:dyDescent="0.2">
      <c r="A91" t="s">
        <v>337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 x14ac:dyDescent="0.2">
      <c r="A92" t="s">
        <v>346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 x14ac:dyDescent="0.2">
      <c r="A93" t="s">
        <v>338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 x14ac:dyDescent="0.25">
      <c r="A94" t="s">
        <v>346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 x14ac:dyDescent="0.25"/>
    <row r="96" spans="1:29" ht="13.5" thickBot="1" x14ac:dyDescent="0.25">
      <c r="A96" t="s">
        <v>339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5" thickBot="1" x14ac:dyDescent="0.25">
      <c r="A97" t="s">
        <v>346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5" thickBot="1" x14ac:dyDescent="0.25">
      <c r="B98">
        <v>4107.8316214500001</v>
      </c>
    </row>
    <row r="99" spans="1:21" ht="15.75" thickBot="1" x14ac:dyDescent="0.3">
      <c r="A99" t="s">
        <v>340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 x14ac:dyDescent="0.2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5" x14ac:dyDescent="0.25">
      <c r="A101" t="s">
        <v>341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52" t="s">
        <v>260</v>
      </c>
      <c r="T101" s="52" t="s">
        <v>261</v>
      </c>
      <c r="U101" s="52" t="s">
        <v>57</v>
      </c>
    </row>
    <row r="102" spans="1:21" x14ac:dyDescent="0.2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275</v>
      </c>
      <c r="S102" s="50">
        <v>1624.9515899999997</v>
      </c>
      <c r="T102" s="50">
        <v>7265.7439899999954</v>
      </c>
      <c r="U102" s="45">
        <f>SUM(U83:AB83)</f>
        <v>48.675319999999999</v>
      </c>
    </row>
    <row r="103" spans="1:21" x14ac:dyDescent="0.2">
      <c r="A103" t="s">
        <v>342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276</v>
      </c>
      <c r="S103" s="50">
        <v>1525.86394</v>
      </c>
      <c r="T103" s="50">
        <v>7795.9285799999998</v>
      </c>
      <c r="U103" s="45">
        <f>SUM(U84:AB84)</f>
        <v>5.0346799999999998</v>
      </c>
    </row>
    <row r="104" spans="1:21" x14ac:dyDescent="0.2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48" t="s">
        <v>768</v>
      </c>
      <c r="S104" s="47">
        <v>1580.3016399999992</v>
      </c>
      <c r="T104" s="47">
        <v>6200.1372100000008</v>
      </c>
      <c r="U104" s="45">
        <f>SUM(U85:AB85)</f>
        <v>5.3395899999999994</v>
      </c>
    </row>
    <row r="105" spans="1:21" x14ac:dyDescent="0.2">
      <c r="A105" t="s">
        <v>143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801</v>
      </c>
      <c r="S105" s="45">
        <f>S86</f>
        <v>463.97710999999987</v>
      </c>
      <c r="T105" s="45">
        <f>T86</f>
        <v>6500.6129000000019</v>
      </c>
      <c r="U105" s="45">
        <f>SUM(U86:AB86)</f>
        <v>9.6221300000000003</v>
      </c>
    </row>
    <row r="106" spans="1:21" x14ac:dyDescent="0.2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</row>
    <row r="107" spans="1:21" ht="13.5" thickBot="1" x14ac:dyDescent="0.25">
      <c r="A107" t="s">
        <v>144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</row>
    <row r="108" spans="1:21" ht="13.5" thickBot="1" x14ac:dyDescent="0.25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</row>
    <row r="109" spans="1:21" ht="13.5" thickBot="1" x14ac:dyDescent="0.25">
      <c r="A109" t="s">
        <v>343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</row>
    <row r="110" spans="1:21" ht="13.5" customHeight="1" thickBot="1" x14ac:dyDescent="0.25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</row>
    <row r="111" spans="1:21" ht="13.5" customHeight="1" thickBot="1" x14ac:dyDescent="0.25">
      <c r="A111" t="s">
        <v>344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</row>
    <row r="112" spans="1:21" ht="13.5" thickBot="1" x14ac:dyDescent="0.25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</row>
    <row r="113" spans="1:16" ht="13.5" thickBot="1" x14ac:dyDescent="0.25">
      <c r="A113" t="s">
        <v>345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</row>
    <row r="114" spans="1:16" ht="13.5" thickBot="1" x14ac:dyDescent="0.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</row>
    <row r="115" spans="1:16" ht="13.5" thickBot="1" x14ac:dyDescent="0.25">
      <c r="A115" t="s">
        <v>193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</row>
    <row r="116" spans="1:16" x14ac:dyDescent="0.2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</row>
    <row r="119" spans="1:16" x14ac:dyDescent="0.2">
      <c r="A119" t="s">
        <v>347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</row>
    <row r="120" spans="1:16" x14ac:dyDescent="0.2">
      <c r="A120" t="s">
        <v>113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</row>
    <row r="121" spans="1:16" x14ac:dyDescent="0.2">
      <c r="A121" t="s">
        <v>349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</row>
    <row r="122" spans="1:16" x14ac:dyDescent="0.2">
      <c r="A122" t="s">
        <v>114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</row>
    <row r="123" spans="1:16" x14ac:dyDescent="0.2">
      <c r="A123" t="s">
        <v>350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</row>
    <row r="124" spans="1:16" x14ac:dyDescent="0.2">
      <c r="A124" t="s">
        <v>115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</row>
    <row r="126" spans="1:16" x14ac:dyDescent="0.2">
      <c r="A126" t="s">
        <v>348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</row>
    <row r="127" spans="1:16" x14ac:dyDescent="0.2">
      <c r="A127" t="s">
        <v>349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16" x14ac:dyDescent="0.2">
      <c r="A128" t="s">
        <v>350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 x14ac:dyDescent="0.2">
      <c r="A129" t="s">
        <v>116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 x14ac:dyDescent="0.2">
      <c r="A130" t="s">
        <v>117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 x14ac:dyDescent="0.2">
      <c r="A131" t="s">
        <v>118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 x14ac:dyDescent="0.2">
      <c r="U132" t="s">
        <v>734</v>
      </c>
    </row>
    <row r="133" spans="1:22" x14ac:dyDescent="0.2">
      <c r="A133" t="s">
        <v>217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9</v>
      </c>
      <c r="U133">
        <v>7537.3258400000004</v>
      </c>
      <c r="V133">
        <f>U133/1000</f>
        <v>7.5373258400000003</v>
      </c>
    </row>
    <row r="134" spans="1:22" x14ac:dyDescent="0.2">
      <c r="A134" t="s">
        <v>119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10</v>
      </c>
      <c r="U134">
        <v>7921.7733399999997</v>
      </c>
      <c r="V134">
        <f>U134/1000</f>
        <v>7.9217733399999997</v>
      </c>
    </row>
    <row r="135" spans="1:22" x14ac:dyDescent="0.2">
      <c r="A135" t="s">
        <v>120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11</v>
      </c>
      <c r="U135">
        <v>8348.174350000003</v>
      </c>
      <c r="V135">
        <f>U135/1000</f>
        <v>8.3481743500000025</v>
      </c>
    </row>
    <row r="136" spans="1:22" x14ac:dyDescent="0.2">
      <c r="A136" t="s">
        <v>348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 x14ac:dyDescent="0.2">
      <c r="A137" t="s">
        <v>349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 x14ac:dyDescent="0.2">
      <c r="A138" t="s">
        <v>350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 x14ac:dyDescent="0.2">
      <c r="B149">
        <v>43466</v>
      </c>
      <c r="C149" t="s">
        <v>1</v>
      </c>
      <c r="D149" t="s">
        <v>2</v>
      </c>
      <c r="E149" t="s">
        <v>3</v>
      </c>
      <c r="F149" t="s">
        <v>4</v>
      </c>
      <c r="G149" t="s">
        <v>32</v>
      </c>
      <c r="H149" t="s">
        <v>34</v>
      </c>
      <c r="I149">
        <v>43678</v>
      </c>
      <c r="J149" t="s">
        <v>8</v>
      </c>
      <c r="K149" t="s">
        <v>9</v>
      </c>
      <c r="L149" t="s">
        <v>10</v>
      </c>
      <c r="M149" t="s">
        <v>11</v>
      </c>
      <c r="N149">
        <v>43831</v>
      </c>
      <c r="O149" t="s">
        <v>1</v>
      </c>
      <c r="P149">
        <v>43891</v>
      </c>
      <c r="Q149" t="s">
        <v>3</v>
      </c>
      <c r="R149" t="s">
        <v>4</v>
      </c>
      <c r="S149" t="s">
        <v>32</v>
      </c>
      <c r="T149" t="s">
        <v>34</v>
      </c>
      <c r="U149" t="s">
        <v>7</v>
      </c>
      <c r="V149" t="s">
        <v>249</v>
      </c>
      <c r="W149" t="s">
        <v>9</v>
      </c>
      <c r="X149" t="s">
        <v>10</v>
      </c>
      <c r="Y149" t="s">
        <v>11</v>
      </c>
      <c r="Z149">
        <v>44197</v>
      </c>
      <c r="AA149" t="s">
        <v>1</v>
      </c>
      <c r="AB149" t="s">
        <v>2</v>
      </c>
      <c r="AC149" t="s">
        <v>3</v>
      </c>
      <c r="AD149" t="s">
        <v>4</v>
      </c>
      <c r="AE149" t="s">
        <v>32</v>
      </c>
      <c r="AF149" t="s">
        <v>34</v>
      </c>
      <c r="AG149" t="s">
        <v>755</v>
      </c>
      <c r="AH149" t="s">
        <v>8</v>
      </c>
      <c r="AI149" t="s">
        <v>9</v>
      </c>
      <c r="AJ149" s="4">
        <v>44501</v>
      </c>
      <c r="AK149" t="s">
        <v>11</v>
      </c>
      <c r="AL149" s="3">
        <v>44562</v>
      </c>
      <c r="AM149" t="s">
        <v>1</v>
      </c>
      <c r="AN149" t="s">
        <v>2</v>
      </c>
      <c r="AO149" t="s">
        <v>3</v>
      </c>
      <c r="AP149" t="s">
        <v>4</v>
      </c>
      <c r="AQ149" t="s">
        <v>5</v>
      </c>
      <c r="AR149" t="s">
        <v>6</v>
      </c>
      <c r="AS149" t="s">
        <v>7</v>
      </c>
      <c r="AT149" t="s">
        <v>8</v>
      </c>
      <c r="AU149" t="s">
        <v>9</v>
      </c>
      <c r="AV149" t="s">
        <v>10</v>
      </c>
    </row>
    <row r="150" spans="1:48" x14ac:dyDescent="0.2">
      <c r="A150" t="s">
        <v>25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 x14ac:dyDescent="0.2">
      <c r="A151" t="s">
        <v>26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 x14ac:dyDescent="0.2">
      <c r="A152" t="s">
        <v>29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 x14ac:dyDescent="0.2">
      <c r="A153" t="s">
        <v>56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 x14ac:dyDescent="0.2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 x14ac:dyDescent="0.2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 x14ac:dyDescent="0.2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 x14ac:dyDescent="0.2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 x14ac:dyDescent="0.2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 x14ac:dyDescent="0.2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 x14ac:dyDescent="0.2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 x14ac:dyDescent="0.2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 x14ac:dyDescent="0.2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 x14ac:dyDescent="0.2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 x14ac:dyDescent="0.2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 x14ac:dyDescent="0.2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 x14ac:dyDescent="0.2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 x14ac:dyDescent="0.2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 x14ac:dyDescent="0.2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 x14ac:dyDescent="0.2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 x14ac:dyDescent="0.2">
      <c r="N176" t="s">
        <v>259</v>
      </c>
      <c r="O176" t="s">
        <v>352</v>
      </c>
      <c r="R176" t="s">
        <v>351</v>
      </c>
    </row>
    <row r="177" spans="14:20" x14ac:dyDescent="0.2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 x14ac:dyDescent="0.2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 x14ac:dyDescent="0.2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 x14ac:dyDescent="0.2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 x14ac:dyDescent="0.2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 x14ac:dyDescent="0.2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 x14ac:dyDescent="0.2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 x14ac:dyDescent="0.2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 x14ac:dyDescent="0.2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 x14ac:dyDescent="0.2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 x14ac:dyDescent="0.2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 x14ac:dyDescent="0.2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 x14ac:dyDescent="0.2">
      <c r="N190" t="s">
        <v>259</v>
      </c>
      <c r="O190" t="s">
        <v>352</v>
      </c>
      <c r="R190" t="s">
        <v>351</v>
      </c>
    </row>
    <row r="191" spans="14:20" x14ac:dyDescent="0.2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 x14ac:dyDescent="0.2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69" ht="13.5" thickBot="1" x14ac:dyDescent="0.25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69" ht="13.5" thickBot="1" x14ac:dyDescent="0.25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69" ht="13.5" thickBot="1" x14ac:dyDescent="0.25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69" ht="13.5" thickBot="1" x14ac:dyDescent="0.25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69" x14ac:dyDescent="0.2">
      <c r="P197" s="68">
        <v>2019</v>
      </c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>
        <v>2020</v>
      </c>
      <c r="AC197" s="68"/>
      <c r="AD197" s="68"/>
      <c r="AZ197">
        <v>2021</v>
      </c>
      <c r="BB197">
        <v>2022</v>
      </c>
      <c r="BN197">
        <v>2023</v>
      </c>
    </row>
    <row r="198" spans="14:69" x14ac:dyDescent="0.2">
      <c r="P198">
        <v>43831</v>
      </c>
      <c r="Q198" t="s">
        <v>1</v>
      </c>
      <c r="R198" t="s">
        <v>2</v>
      </c>
      <c r="S198" t="s">
        <v>3</v>
      </c>
      <c r="T198" t="s">
        <v>4</v>
      </c>
      <c r="U198" t="s">
        <v>32</v>
      </c>
      <c r="V198" t="s">
        <v>34</v>
      </c>
      <c r="W198" t="s">
        <v>7</v>
      </c>
      <c r="X198" t="s">
        <v>8</v>
      </c>
      <c r="Y198" t="s">
        <v>9</v>
      </c>
      <c r="Z198" t="s">
        <v>10</v>
      </c>
      <c r="AA198" t="s">
        <v>11</v>
      </c>
      <c r="AB198">
        <v>44197</v>
      </c>
      <c r="AC198" t="s">
        <v>1</v>
      </c>
      <c r="AD198" t="s">
        <v>2</v>
      </c>
      <c r="AE198" t="s">
        <v>3</v>
      </c>
      <c r="AF198" t="s">
        <v>4</v>
      </c>
      <c r="AG198" t="s">
        <v>5</v>
      </c>
      <c r="AH198" t="s">
        <v>6</v>
      </c>
      <c r="AI198" t="s">
        <v>7</v>
      </c>
      <c r="AJ198" t="s">
        <v>8</v>
      </c>
      <c r="AK198" t="s">
        <v>9</v>
      </c>
      <c r="AL198" t="s">
        <v>10</v>
      </c>
      <c r="AM198" t="s">
        <v>11</v>
      </c>
      <c r="AN198">
        <v>44562</v>
      </c>
      <c r="AO198" t="s">
        <v>1</v>
      </c>
      <c r="AP198" t="s">
        <v>2</v>
      </c>
      <c r="AQ198" t="s">
        <v>3</v>
      </c>
      <c r="AR198" t="s">
        <v>4</v>
      </c>
      <c r="AS198" t="s">
        <v>5</v>
      </c>
      <c r="AT198" t="s">
        <v>6</v>
      </c>
      <c r="AU198" t="s">
        <v>7</v>
      </c>
      <c r="AV198" t="s">
        <v>8</v>
      </c>
      <c r="AW198" t="s">
        <v>9</v>
      </c>
      <c r="AX198" t="s">
        <v>10</v>
      </c>
      <c r="AZ198" t="s">
        <v>10</v>
      </c>
      <c r="BA198" t="s">
        <v>11</v>
      </c>
      <c r="BB198" t="s">
        <v>0</v>
      </c>
      <c r="BC198" t="s">
        <v>1</v>
      </c>
      <c r="BD198" t="s">
        <v>2</v>
      </c>
      <c r="BE198" t="s">
        <v>3</v>
      </c>
      <c r="BF198" t="s">
        <v>4</v>
      </c>
      <c r="BG198" t="s">
        <v>5</v>
      </c>
      <c r="BH198" t="s">
        <v>6</v>
      </c>
      <c r="BI198" t="s">
        <v>7</v>
      </c>
      <c r="BJ198" t="s">
        <v>8</v>
      </c>
      <c r="BK198" t="s">
        <v>9</v>
      </c>
      <c r="BL198" t="s">
        <v>10</v>
      </c>
      <c r="BM198" t="s">
        <v>11</v>
      </c>
      <c r="BN198" t="s">
        <v>0</v>
      </c>
      <c r="BO198" t="s">
        <v>1</v>
      </c>
      <c r="BP198" t="s">
        <v>2</v>
      </c>
      <c r="BQ198" t="s">
        <v>3</v>
      </c>
    </row>
    <row r="199" spans="14:69" ht="15" x14ac:dyDescent="0.25">
      <c r="O199" t="s">
        <v>402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5">
        <v>111203</v>
      </c>
      <c r="BN199" s="15">
        <v>106360</v>
      </c>
      <c r="BO199" s="15">
        <v>109439</v>
      </c>
      <c r="BP199" s="15">
        <v>111528</v>
      </c>
      <c r="BQ199" s="15">
        <v>113321</v>
      </c>
    </row>
    <row r="200" spans="14:69" x14ac:dyDescent="0.2">
      <c r="O200" t="s">
        <v>352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69" x14ac:dyDescent="0.2">
      <c r="O201" t="s">
        <v>351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69" x14ac:dyDescent="0.2">
      <c r="O202" t="s">
        <v>370</v>
      </c>
    </row>
    <row r="203" spans="14:69" x14ac:dyDescent="0.2">
      <c r="O203" t="s">
        <v>371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69" x14ac:dyDescent="0.2">
      <c r="O204" t="s">
        <v>400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69" x14ac:dyDescent="0.2">
      <c r="O205" t="s">
        <v>401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69" x14ac:dyDescent="0.2">
      <c r="O206" t="s">
        <v>372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69" x14ac:dyDescent="0.2">
      <c r="O207" t="s">
        <v>400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</row>
    <row r="208" spans="14:69" x14ac:dyDescent="0.2">
      <c r="O208" t="s">
        <v>401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</row>
    <row r="209" spans="15:44" x14ac:dyDescent="0.2">
      <c r="AP209" t="s">
        <v>2</v>
      </c>
      <c r="AQ209" t="s">
        <v>3</v>
      </c>
      <c r="AR209" t="s">
        <v>4</v>
      </c>
    </row>
    <row r="210" spans="15:44" x14ac:dyDescent="0.2">
      <c r="AP210">
        <v>2108</v>
      </c>
      <c r="AQ210">
        <v>2004</v>
      </c>
      <c r="AR210">
        <v>1985</v>
      </c>
    </row>
    <row r="211" spans="15:44" x14ac:dyDescent="0.2">
      <c r="P211" s="68">
        <v>2019</v>
      </c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>
        <v>2020</v>
      </c>
      <c r="AC211" s="68"/>
      <c r="AD211" s="68"/>
      <c r="AP211">
        <v>99633</v>
      </c>
      <c r="AQ211">
        <v>94229</v>
      </c>
      <c r="AR211">
        <v>95011</v>
      </c>
    </row>
    <row r="212" spans="15:44" x14ac:dyDescent="0.2">
      <c r="P212">
        <v>43466</v>
      </c>
      <c r="Q212" t="s">
        <v>1</v>
      </c>
      <c r="R212" t="s">
        <v>2</v>
      </c>
      <c r="S212" t="s">
        <v>3</v>
      </c>
      <c r="T212" t="s">
        <v>4</v>
      </c>
      <c r="U212" t="s">
        <v>32</v>
      </c>
      <c r="V212" t="s">
        <v>34</v>
      </c>
      <c r="W212">
        <v>43678</v>
      </c>
      <c r="X212" t="s">
        <v>8</v>
      </c>
      <c r="Y212" t="s">
        <v>9</v>
      </c>
      <c r="Z212" t="s">
        <v>10</v>
      </c>
      <c r="AA212" t="s">
        <v>11</v>
      </c>
      <c r="AB212">
        <v>43831</v>
      </c>
      <c r="AC212" t="s">
        <v>1</v>
      </c>
      <c r="AD212" t="s">
        <v>2</v>
      </c>
      <c r="AE212" t="s">
        <v>3</v>
      </c>
      <c r="AF212" t="s">
        <v>4</v>
      </c>
      <c r="AG212" t="s">
        <v>5</v>
      </c>
      <c r="AH212" t="s">
        <v>6</v>
      </c>
      <c r="AI212" t="s">
        <v>7</v>
      </c>
      <c r="AJ212" t="s">
        <v>8</v>
      </c>
      <c r="AK212" t="s">
        <v>9</v>
      </c>
      <c r="AL212" t="s">
        <v>10</v>
      </c>
      <c r="AM212" t="s">
        <v>11</v>
      </c>
      <c r="AN212">
        <v>44197</v>
      </c>
      <c r="AO212" t="s">
        <v>1</v>
      </c>
    </row>
    <row r="213" spans="15:44" x14ac:dyDescent="0.2">
      <c r="O213" t="s">
        <v>371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</row>
    <row r="214" spans="15:44" x14ac:dyDescent="0.2">
      <c r="O214" t="s">
        <v>372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</row>
    <row r="227" spans="14:60" x14ac:dyDescent="0.2">
      <c r="AH227" t="e">
        <f>a5.42*3000</f>
        <v>#NAME?</v>
      </c>
    </row>
    <row r="234" spans="14:60" x14ac:dyDescent="0.2">
      <c r="P234">
        <v>43647</v>
      </c>
      <c r="Q234" t="s">
        <v>7</v>
      </c>
      <c r="R234" t="s">
        <v>8</v>
      </c>
      <c r="S234" t="s">
        <v>9</v>
      </c>
      <c r="T234" t="s">
        <v>10</v>
      </c>
      <c r="U234" t="s">
        <v>11</v>
      </c>
    </row>
    <row r="235" spans="14:60" x14ac:dyDescent="0.2">
      <c r="N235" t="s">
        <v>609</v>
      </c>
      <c r="W235">
        <v>43831</v>
      </c>
      <c r="X235" t="s">
        <v>1</v>
      </c>
      <c r="Y235" t="s">
        <v>2</v>
      </c>
      <c r="Z235" t="s">
        <v>3</v>
      </c>
      <c r="AA235" t="s">
        <v>4</v>
      </c>
      <c r="AB235">
        <v>43983</v>
      </c>
      <c r="AC235" t="s">
        <v>6</v>
      </c>
      <c r="AD235" t="s">
        <v>7</v>
      </c>
      <c r="AE235" t="s">
        <v>8</v>
      </c>
      <c r="AF235">
        <v>44105</v>
      </c>
      <c r="AG235" t="s">
        <v>10</v>
      </c>
      <c r="AH235" t="s">
        <v>11</v>
      </c>
      <c r="AI235">
        <v>44197</v>
      </c>
      <c r="AJ235" t="s">
        <v>1</v>
      </c>
      <c r="AK235" t="s">
        <v>2</v>
      </c>
      <c r="AL235" t="s">
        <v>3</v>
      </c>
      <c r="AM235" t="s">
        <v>4</v>
      </c>
      <c r="AN235" t="s">
        <v>32</v>
      </c>
      <c r="AO235" t="s">
        <v>34</v>
      </c>
      <c r="AP235" t="s">
        <v>7</v>
      </c>
      <c r="AQ235" t="s">
        <v>8</v>
      </c>
      <c r="AR235" t="s">
        <v>9</v>
      </c>
      <c r="AS235" t="s">
        <v>10</v>
      </c>
      <c r="AT235" t="s">
        <v>11</v>
      </c>
      <c r="AU235" s="1" t="s">
        <v>0</v>
      </c>
      <c r="AV235" t="s">
        <v>1</v>
      </c>
      <c r="AW235" t="s">
        <v>2</v>
      </c>
      <c r="AX235" t="s">
        <v>3</v>
      </c>
      <c r="AY235" t="s">
        <v>4</v>
      </c>
      <c r="AZ235" t="s">
        <v>32</v>
      </c>
      <c r="BA235" t="s">
        <v>34</v>
      </c>
      <c r="BB235" t="s">
        <v>7</v>
      </c>
      <c r="BC235" t="s">
        <v>8</v>
      </c>
      <c r="BD235" t="s">
        <v>9</v>
      </c>
      <c r="BE235" t="s">
        <v>10</v>
      </c>
      <c r="BF235" t="s">
        <v>11</v>
      </c>
      <c r="BG235" s="3">
        <v>44927</v>
      </c>
      <c r="BH235" t="s">
        <v>1</v>
      </c>
    </row>
    <row r="236" spans="14:60" x14ac:dyDescent="0.2">
      <c r="O236" t="s">
        <v>604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604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 x14ac:dyDescent="0.2">
      <c r="O237" t="s">
        <v>605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605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 x14ac:dyDescent="0.2">
      <c r="O238" t="s">
        <v>610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610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 x14ac:dyDescent="0.2">
      <c r="O239" t="s">
        <v>606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606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 x14ac:dyDescent="0.2">
      <c r="O240" t="s">
        <v>607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764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 x14ac:dyDescent="0.2">
      <c r="O241" t="s">
        <v>608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765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 x14ac:dyDescent="0.2">
      <c r="N242" t="s">
        <v>617</v>
      </c>
      <c r="V242" t="s">
        <v>766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 x14ac:dyDescent="0.2">
      <c r="P244" s="1" t="s">
        <v>0</v>
      </c>
      <c r="Q244" t="s">
        <v>1</v>
      </c>
      <c r="R244" t="s">
        <v>2</v>
      </c>
      <c r="S244" t="s">
        <v>3</v>
      </c>
      <c r="T244" t="s">
        <v>4</v>
      </c>
      <c r="U244" t="s">
        <v>5</v>
      </c>
      <c r="V244" t="s">
        <v>6</v>
      </c>
      <c r="W244" t="s">
        <v>7</v>
      </c>
      <c r="X244" t="s">
        <v>8</v>
      </c>
      <c r="Y244">
        <v>44105</v>
      </c>
      <c r="Z244" t="s">
        <v>10</v>
      </c>
      <c r="AA244" t="s">
        <v>11</v>
      </c>
      <c r="AB244">
        <v>44197</v>
      </c>
      <c r="AC244" t="s">
        <v>1</v>
      </c>
      <c r="AD244" t="s">
        <v>2</v>
      </c>
      <c r="AE244" t="s">
        <v>3</v>
      </c>
      <c r="AF244" t="s">
        <v>4</v>
      </c>
      <c r="AG244" t="s">
        <v>32</v>
      </c>
      <c r="AH244" t="s">
        <v>34</v>
      </c>
      <c r="AI244" t="s">
        <v>7</v>
      </c>
      <c r="AJ244" t="s">
        <v>8</v>
      </c>
      <c r="AK244" t="s">
        <v>9</v>
      </c>
      <c r="AL244" t="s">
        <v>10</v>
      </c>
      <c r="AM244" t="s">
        <v>11</v>
      </c>
    </row>
    <row r="245" spans="14:60" x14ac:dyDescent="0.2">
      <c r="O245" t="s">
        <v>611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 x14ac:dyDescent="0.2">
      <c r="O246" t="s">
        <v>612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 x14ac:dyDescent="0.2">
      <c r="O247" t="s">
        <v>613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 x14ac:dyDescent="0.2">
      <c r="O248" t="s">
        <v>614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 x14ac:dyDescent="0.2">
      <c r="O249" t="s">
        <v>615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 x14ac:dyDescent="0.2">
      <c r="O250" t="s">
        <v>616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 x14ac:dyDescent="0.2">
      <c r="O251" t="s">
        <v>618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12</v>
      </c>
    </row>
    <row r="252" spans="14:60" x14ac:dyDescent="0.2">
      <c r="O252" t="s">
        <v>619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 x14ac:dyDescent="0.2">
      <c r="P253" s="4">
        <v>44562</v>
      </c>
      <c r="Q253" t="s">
        <v>1</v>
      </c>
      <c r="R253" t="s">
        <v>2</v>
      </c>
      <c r="S253" t="s">
        <v>3</v>
      </c>
      <c r="T253" t="s">
        <v>4</v>
      </c>
      <c r="U253" t="s">
        <v>32</v>
      </c>
      <c r="V253" t="s">
        <v>34</v>
      </c>
      <c r="W253" t="s">
        <v>7</v>
      </c>
      <c r="X253" t="s">
        <v>8</v>
      </c>
      <c r="Y253" t="s">
        <v>9</v>
      </c>
      <c r="Z253" t="s">
        <v>10</v>
      </c>
      <c r="AA253" t="s">
        <v>11</v>
      </c>
      <c r="AB253" s="3">
        <v>44927</v>
      </c>
      <c r="AC253" t="s">
        <v>1</v>
      </c>
    </row>
    <row r="254" spans="14:60" x14ac:dyDescent="0.2">
      <c r="O254" t="s">
        <v>611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</row>
    <row r="255" spans="14:60" x14ac:dyDescent="0.2">
      <c r="O255" t="s">
        <v>612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</row>
    <row r="256" spans="14:60" x14ac:dyDescent="0.2">
      <c r="O256" t="s">
        <v>613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</row>
    <row r="257" spans="2:29" x14ac:dyDescent="0.2">
      <c r="O257" t="s">
        <v>614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</row>
    <row r="258" spans="2:29" x14ac:dyDescent="0.2">
      <c r="O258" t="s">
        <v>615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</row>
    <row r="259" spans="2:29" x14ac:dyDescent="0.2">
      <c r="O259" t="s">
        <v>616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</row>
    <row r="261" spans="2:29" x14ac:dyDescent="0.2">
      <c r="C261">
        <v>2019</v>
      </c>
      <c r="G261">
        <v>2020</v>
      </c>
      <c r="K261">
        <v>2021</v>
      </c>
      <c r="O261">
        <v>2022</v>
      </c>
    </row>
    <row r="262" spans="2:29" x14ac:dyDescent="0.2">
      <c r="C262" t="s">
        <v>219</v>
      </c>
      <c r="D262" t="s">
        <v>220</v>
      </c>
      <c r="E262" t="s">
        <v>221</v>
      </c>
      <c r="F262" t="s">
        <v>222</v>
      </c>
      <c r="G262" t="s">
        <v>219</v>
      </c>
      <c r="H262" t="s">
        <v>220</v>
      </c>
      <c r="I262" t="s">
        <v>221</v>
      </c>
      <c r="J262" t="s">
        <v>222</v>
      </c>
      <c r="K262" t="s">
        <v>219</v>
      </c>
      <c r="L262" t="s">
        <v>220</v>
      </c>
      <c r="M262" t="s">
        <v>221</v>
      </c>
      <c r="N262" t="s">
        <v>222</v>
      </c>
      <c r="O262" t="s">
        <v>219</v>
      </c>
      <c r="P262" t="s">
        <v>220</v>
      </c>
      <c r="Q262" t="s">
        <v>221</v>
      </c>
      <c r="R262" t="s">
        <v>222</v>
      </c>
    </row>
    <row r="263" spans="2:29" ht="14.45" customHeight="1" x14ac:dyDescent="0.25">
      <c r="B263" t="s">
        <v>746</v>
      </c>
      <c r="C263" s="5">
        <v>7.4803893392503706</v>
      </c>
      <c r="D263" s="5">
        <v>-8.842635701374812</v>
      </c>
      <c r="E263" s="5">
        <v>1.5895680635558129E-2</v>
      </c>
      <c r="F263" s="5">
        <v>11.331272866890195</v>
      </c>
      <c r="G263" s="10">
        <v>-6.8</v>
      </c>
      <c r="H263" s="10">
        <v>-53.9</v>
      </c>
      <c r="I263" s="10">
        <v>12.7</v>
      </c>
      <c r="J263" s="10">
        <v>39.799999999999997</v>
      </c>
      <c r="K263" s="10">
        <v>29.2</v>
      </c>
      <c r="L263" s="10">
        <v>-12</v>
      </c>
      <c r="M263" s="10">
        <v>14.7</v>
      </c>
      <c r="N263" s="10">
        <v>19.399999999999999</v>
      </c>
      <c r="O263" s="10">
        <v>0.1</v>
      </c>
      <c r="P263" s="10">
        <v>-5.5</v>
      </c>
      <c r="Q263" s="10">
        <v>-4.2</v>
      </c>
      <c r="R263" s="10">
        <v>12.4</v>
      </c>
    </row>
    <row r="264" spans="2:29" ht="14.45" customHeight="1" x14ac:dyDescent="0.25">
      <c r="B264" t="s">
        <v>747</v>
      </c>
      <c r="C264" s="5">
        <v>4.0139964956968033</v>
      </c>
      <c r="D264" s="5">
        <v>8.9378905864136993</v>
      </c>
      <c r="E264" s="5">
        <v>5.703561001996893</v>
      </c>
      <c r="F264" s="5">
        <v>9.095589561460816</v>
      </c>
      <c r="G264" s="10">
        <v>-5.8</v>
      </c>
      <c r="H264" s="10">
        <v>-52.4</v>
      </c>
      <c r="I264" s="10">
        <v>-46.2</v>
      </c>
      <c r="J264" s="10">
        <v>-32.4</v>
      </c>
      <c r="K264" s="10">
        <v>-6.3</v>
      </c>
      <c r="L264" s="10">
        <v>79</v>
      </c>
      <c r="M264" s="10">
        <v>82</v>
      </c>
      <c r="N264" s="10">
        <v>55.5</v>
      </c>
      <c r="O264" s="10">
        <v>20.5</v>
      </c>
      <c r="P264" s="10">
        <v>29.4</v>
      </c>
      <c r="Q264" s="10">
        <v>8.1</v>
      </c>
      <c r="R264" s="10">
        <v>1.8</v>
      </c>
    </row>
  </sheetData>
  <mergeCells count="5">
    <mergeCell ref="N21:P21"/>
    <mergeCell ref="P197:AA197"/>
    <mergeCell ref="AB197:AD197"/>
    <mergeCell ref="P211:AA211"/>
    <mergeCell ref="AB211:AD211"/>
  </mergeCells>
  <phoneticPr fontId="16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2.75" x14ac:dyDescent="0.2"/>
  <cols>
    <col min="11" max="11" width="49.140625" customWidth="1"/>
    <col min="12" max="12" width="10.42578125" customWidth="1"/>
    <col min="13" max="13" width="9.5703125" bestFit="1" customWidth="1"/>
    <col min="15" max="15" width="9.5703125" bestFit="1" customWidth="1"/>
  </cols>
  <sheetData>
    <row r="1" spans="1:26" x14ac:dyDescent="0.2">
      <c r="A1" t="s">
        <v>406</v>
      </c>
      <c r="B1" t="s">
        <v>407</v>
      </c>
      <c r="C1" t="s">
        <v>408</v>
      </c>
      <c r="D1" t="s">
        <v>409</v>
      </c>
      <c r="E1" t="s">
        <v>410</v>
      </c>
      <c r="F1" t="s">
        <v>411</v>
      </c>
      <c r="W1" t="s">
        <v>429</v>
      </c>
      <c r="X1" t="s">
        <v>412</v>
      </c>
      <c r="Y1" t="s">
        <v>413</v>
      </c>
    </row>
    <row r="2" spans="1:26" x14ac:dyDescent="0.2">
      <c r="A2" t="s">
        <v>438</v>
      </c>
      <c r="B2">
        <v>0</v>
      </c>
      <c r="C2">
        <v>0</v>
      </c>
      <c r="D2">
        <v>0</v>
      </c>
      <c r="E2">
        <v>0</v>
      </c>
      <c r="F2">
        <v>0</v>
      </c>
      <c r="W2" t="s">
        <v>414</v>
      </c>
      <c r="X2">
        <v>3</v>
      </c>
      <c r="Y2">
        <v>-5</v>
      </c>
    </row>
    <row r="3" spans="1:26" x14ac:dyDescent="0.2">
      <c r="A3" t="s">
        <v>439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415</v>
      </c>
      <c r="X3">
        <v>7</v>
      </c>
      <c r="Y3">
        <v>-5</v>
      </c>
    </row>
    <row r="4" spans="1:26" x14ac:dyDescent="0.2">
      <c r="A4" t="s">
        <v>440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416</v>
      </c>
      <c r="X4">
        <v>26</v>
      </c>
      <c r="Y4">
        <v>-12</v>
      </c>
    </row>
    <row r="5" spans="1:26" x14ac:dyDescent="0.2">
      <c r="A5" t="s">
        <v>441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417</v>
      </c>
      <c r="X5">
        <v>62</v>
      </c>
      <c r="Y5">
        <v>-20</v>
      </c>
    </row>
    <row r="6" spans="1:26" x14ac:dyDescent="0.2">
      <c r="A6" t="s">
        <v>442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418</v>
      </c>
      <c r="X6">
        <v>204</v>
      </c>
      <c r="Y6">
        <v>-45</v>
      </c>
    </row>
    <row r="7" spans="1:26" x14ac:dyDescent="0.2">
      <c r="A7" t="s">
        <v>443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419</v>
      </c>
      <c r="Y7">
        <v>598</v>
      </c>
      <c r="Z7">
        <v>-76</v>
      </c>
    </row>
    <row r="8" spans="1:26" x14ac:dyDescent="0.2">
      <c r="A8" t="s">
        <v>444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155</v>
      </c>
      <c r="L8">
        <v>33.5</v>
      </c>
      <c r="M8">
        <v>2.9</v>
      </c>
      <c r="O8">
        <v>80.599999999999994</v>
      </c>
      <c r="Q8">
        <v>80.599999999999994</v>
      </c>
      <c r="X8" t="s">
        <v>420</v>
      </c>
      <c r="Y8">
        <v>583</v>
      </c>
      <c r="Z8">
        <v>-59</v>
      </c>
    </row>
    <row r="9" spans="1:26" x14ac:dyDescent="0.2">
      <c r="A9" t="s">
        <v>445</v>
      </c>
      <c r="B9">
        <v>8</v>
      </c>
      <c r="C9">
        <v>8</v>
      </c>
      <c r="D9">
        <v>0</v>
      </c>
      <c r="E9">
        <v>0</v>
      </c>
      <c r="F9">
        <v>0</v>
      </c>
      <c r="K9" t="s">
        <v>430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 x14ac:dyDescent="0.2">
      <c r="A10" t="s">
        <v>446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431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421</v>
      </c>
      <c r="Y10">
        <v>37</v>
      </c>
      <c r="Z10">
        <v>-26</v>
      </c>
    </row>
    <row r="11" spans="1:26" x14ac:dyDescent="0.2">
      <c r="A11" t="s">
        <v>447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432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 x14ac:dyDescent="0.2">
      <c r="A12" t="s">
        <v>448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433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 x14ac:dyDescent="0.2">
      <c r="A13" t="s">
        <v>449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434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422</v>
      </c>
      <c r="Y13">
        <v>1038</v>
      </c>
      <c r="Z13">
        <f t="shared" ref="Y13:Z20" si="0">Y13/$B$21</f>
        <v>79.84615384615384</v>
      </c>
    </row>
    <row r="14" spans="1:26" x14ac:dyDescent="0.2">
      <c r="A14" t="s">
        <v>450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435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732</v>
      </c>
      <c r="X14" t="s">
        <v>423</v>
      </c>
      <c r="Y14">
        <v>681</v>
      </c>
      <c r="Z14">
        <f t="shared" si="0"/>
        <v>52.384615384615387</v>
      </c>
    </row>
    <row r="15" spans="1:26" x14ac:dyDescent="0.2">
      <c r="A15" t="s">
        <v>451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436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424</v>
      </c>
      <c r="Y15">
        <v>190</v>
      </c>
      <c r="Z15">
        <f t="shared" si="0"/>
        <v>14.615384615384615</v>
      </c>
    </row>
    <row r="16" spans="1:26" x14ac:dyDescent="0.2">
      <c r="A16" t="s">
        <v>452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437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425</v>
      </c>
      <c r="Y16">
        <v>24</v>
      </c>
      <c r="Z16">
        <f t="shared" si="0"/>
        <v>1.8461538461538463</v>
      </c>
    </row>
    <row r="17" spans="1:25" x14ac:dyDescent="0.2">
      <c r="A17" t="s">
        <v>453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426</v>
      </c>
      <c r="X17">
        <v>11</v>
      </c>
      <c r="Y17">
        <f t="shared" si="0"/>
        <v>0.84615384615384615</v>
      </c>
    </row>
    <row r="18" spans="1:25" x14ac:dyDescent="0.2">
      <c r="A18" t="s">
        <v>454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427</v>
      </c>
      <c r="X18">
        <v>10</v>
      </c>
      <c r="Y18">
        <f t="shared" si="0"/>
        <v>0.76923076923076927</v>
      </c>
    </row>
    <row r="19" spans="1:25" x14ac:dyDescent="0.2">
      <c r="A19" t="s">
        <v>455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428</v>
      </c>
      <c r="X19">
        <v>3</v>
      </c>
      <c r="Y19">
        <f t="shared" si="0"/>
        <v>0.23076923076923078</v>
      </c>
    </row>
    <row r="20" spans="1:25" x14ac:dyDescent="0.2">
      <c r="A20" t="s">
        <v>456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57</v>
      </c>
      <c r="X20">
        <v>5</v>
      </c>
      <c r="Y20">
        <f t="shared" si="0"/>
        <v>0.38461538461538464</v>
      </c>
    </row>
    <row r="21" spans="1:25" x14ac:dyDescent="0.2">
      <c r="A21" t="s">
        <v>457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423</v>
      </c>
      <c r="M21">
        <v>1082</v>
      </c>
      <c r="N21">
        <v>0.3962</v>
      </c>
      <c r="X21">
        <f>SUM(X13:X20)</f>
        <v>29</v>
      </c>
    </row>
    <row r="22" spans="1:25" x14ac:dyDescent="0.2">
      <c r="A22" t="s">
        <v>458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422</v>
      </c>
      <c r="M22">
        <v>1328</v>
      </c>
      <c r="N22">
        <v>0.48630000000000001</v>
      </c>
    </row>
    <row r="23" spans="1:25" x14ac:dyDescent="0.2">
      <c r="A23" t="s">
        <v>459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424</v>
      </c>
      <c r="M23">
        <v>233</v>
      </c>
      <c r="N23">
        <v>8.5300000000000001E-2</v>
      </c>
    </row>
    <row r="24" spans="1:25" x14ac:dyDescent="0.2">
      <c r="A24" t="s">
        <v>460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425</v>
      </c>
      <c r="M24">
        <v>45</v>
      </c>
      <c r="N24">
        <v>1.6500000000000001E-2</v>
      </c>
    </row>
    <row r="25" spans="1:25" x14ac:dyDescent="0.2">
      <c r="A25" t="s">
        <v>461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427</v>
      </c>
      <c r="M25">
        <v>19</v>
      </c>
      <c r="N25">
        <v>7.0000000000000001E-3</v>
      </c>
    </row>
    <row r="26" spans="1:25" x14ac:dyDescent="0.2">
      <c r="A26" t="s">
        <v>462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426</v>
      </c>
      <c r="M26">
        <v>11</v>
      </c>
      <c r="N26">
        <v>4.0000000000000001E-3</v>
      </c>
    </row>
    <row r="27" spans="1:25" x14ac:dyDescent="0.2">
      <c r="A27" t="s">
        <v>463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428</v>
      </c>
      <c r="M27">
        <v>3</v>
      </c>
      <c r="N27">
        <v>1.1000000000000001E-3</v>
      </c>
    </row>
    <row r="28" spans="1:25" x14ac:dyDescent="0.2">
      <c r="A28" t="s">
        <v>464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57</v>
      </c>
      <c r="M28">
        <v>10</v>
      </c>
      <c r="N28">
        <v>3.7000000000000002E-3</v>
      </c>
    </row>
    <row r="29" spans="1:25" x14ac:dyDescent="0.2">
      <c r="A29" t="s">
        <v>465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 x14ac:dyDescent="0.2">
      <c r="A30" t="s">
        <v>466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 x14ac:dyDescent="0.2">
      <c r="A31" t="s">
        <v>467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 x14ac:dyDescent="0.2">
      <c r="A32" t="s">
        <v>468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 x14ac:dyDescent="0.2">
      <c r="A33" t="s">
        <v>469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 x14ac:dyDescent="0.2">
      <c r="A34" t="s">
        <v>470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 x14ac:dyDescent="0.2">
      <c r="A35" t="s">
        <v>471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 x14ac:dyDescent="0.2">
      <c r="A36" t="s">
        <v>472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 x14ac:dyDescent="0.2">
      <c r="A37" t="s">
        <v>473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 x14ac:dyDescent="0.2">
      <c r="A38" t="s">
        <v>474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 x14ac:dyDescent="0.2">
      <c r="A39" t="s">
        <v>475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 x14ac:dyDescent="0.2">
      <c r="A40" t="s">
        <v>476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 x14ac:dyDescent="0.2">
      <c r="A41" t="s">
        <v>477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 x14ac:dyDescent="0.2">
      <c r="A42" t="s">
        <v>478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 x14ac:dyDescent="0.2">
      <c r="A43" t="s">
        <v>479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 x14ac:dyDescent="0.2">
      <c r="A44" t="s">
        <v>480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 x14ac:dyDescent="0.2">
      <c r="A45" t="s">
        <v>481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 x14ac:dyDescent="0.2">
      <c r="A46" t="s">
        <v>482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 x14ac:dyDescent="0.2">
      <c r="A47" t="s">
        <v>483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 x14ac:dyDescent="0.2">
      <c r="A48" t="s">
        <v>484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 x14ac:dyDescent="0.2">
      <c r="A49" t="s">
        <v>485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 x14ac:dyDescent="0.2">
      <c r="A50" t="s">
        <v>486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 x14ac:dyDescent="0.2">
      <c r="A51" t="s">
        <v>487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 x14ac:dyDescent="0.2">
      <c r="A52" t="s">
        <v>488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 x14ac:dyDescent="0.2">
      <c r="A53" t="s">
        <v>489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 x14ac:dyDescent="0.2">
      <c r="A54" t="s">
        <v>490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 x14ac:dyDescent="0.2">
      <c r="A55" t="s">
        <v>491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 x14ac:dyDescent="0.2">
      <c r="A56" t="s">
        <v>492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 x14ac:dyDescent="0.2">
      <c r="A57" t="s">
        <v>493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 x14ac:dyDescent="0.2">
      <c r="A58" t="s">
        <v>494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 x14ac:dyDescent="0.2">
      <c r="A59" t="s">
        <v>495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 x14ac:dyDescent="0.2">
      <c r="A60" t="s">
        <v>496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 x14ac:dyDescent="0.2">
      <c r="A61" t="s">
        <v>497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 x14ac:dyDescent="0.2">
      <c r="A62" t="s">
        <v>498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 x14ac:dyDescent="0.2">
      <c r="A63" t="s">
        <v>499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 x14ac:dyDescent="0.2">
      <c r="A64" t="s">
        <v>500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 x14ac:dyDescent="0.2">
      <c r="A65" t="s">
        <v>501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 x14ac:dyDescent="0.2">
      <c r="A66" t="s">
        <v>502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 x14ac:dyDescent="0.2">
      <c r="A67" t="s">
        <v>503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 x14ac:dyDescent="0.2">
      <c r="A68" t="s">
        <v>504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 x14ac:dyDescent="0.2">
      <c r="A69" t="s">
        <v>505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 x14ac:dyDescent="0.2">
      <c r="A70" t="s">
        <v>506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 x14ac:dyDescent="0.2">
      <c r="A71" t="s">
        <v>507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 x14ac:dyDescent="0.2">
      <c r="A72" t="s">
        <v>508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 x14ac:dyDescent="0.2">
      <c r="A73" t="s">
        <v>509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 x14ac:dyDescent="0.2">
      <c r="A74" t="s">
        <v>510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 x14ac:dyDescent="0.2">
      <c r="A75" t="s">
        <v>511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 x14ac:dyDescent="0.2">
      <c r="A76" t="s">
        <v>512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 x14ac:dyDescent="0.2">
      <c r="A77" t="s">
        <v>513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 x14ac:dyDescent="0.2">
      <c r="A78" t="s">
        <v>514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 x14ac:dyDescent="0.2">
      <c r="A79" t="s">
        <v>515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 x14ac:dyDescent="0.2">
      <c r="A80" t="s">
        <v>516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 x14ac:dyDescent="0.2">
      <c r="A81" t="s">
        <v>517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 x14ac:dyDescent="0.2">
      <c r="A82" t="s">
        <v>518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 x14ac:dyDescent="0.2">
      <c r="A83" t="s">
        <v>519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 x14ac:dyDescent="0.2">
      <c r="A84" t="s">
        <v>520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 x14ac:dyDescent="0.2">
      <c r="A85" t="s">
        <v>521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 x14ac:dyDescent="0.2">
      <c r="A86" t="s">
        <v>522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 x14ac:dyDescent="0.2">
      <c r="A87" t="s">
        <v>523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 x14ac:dyDescent="0.2">
      <c r="A88" t="s">
        <v>524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 x14ac:dyDescent="0.2">
      <c r="A89" t="s">
        <v>525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 x14ac:dyDescent="0.2">
      <c r="A90" t="s">
        <v>526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 x14ac:dyDescent="0.2">
      <c r="A91" t="s">
        <v>527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 x14ac:dyDescent="0.2">
      <c r="A92" t="s">
        <v>528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 x14ac:dyDescent="0.2">
      <c r="A93" t="s">
        <v>529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 x14ac:dyDescent="0.2">
      <c r="A94" t="s">
        <v>530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 x14ac:dyDescent="0.2">
      <c r="A95" t="s">
        <v>531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 x14ac:dyDescent="0.2">
      <c r="A96" t="s">
        <v>532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 x14ac:dyDescent="0.2">
      <c r="A97" t="s">
        <v>533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 x14ac:dyDescent="0.2">
      <c r="A98" t="s">
        <v>534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 x14ac:dyDescent="0.2">
      <c r="A99" t="s">
        <v>535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 x14ac:dyDescent="0.2">
      <c r="A100" t="s">
        <v>536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 x14ac:dyDescent="0.2">
      <c r="A101" t="s">
        <v>537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 x14ac:dyDescent="0.2">
      <c r="A102" t="s">
        <v>538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 x14ac:dyDescent="0.2">
      <c r="A103" t="s">
        <v>539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 x14ac:dyDescent="0.2">
      <c r="A104" t="s">
        <v>540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 x14ac:dyDescent="0.2">
      <c r="A105" t="s">
        <v>541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 x14ac:dyDescent="0.2">
      <c r="A106" t="s">
        <v>542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 x14ac:dyDescent="0.2">
      <c r="A107" t="s">
        <v>543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 x14ac:dyDescent="0.2">
      <c r="A108" t="s">
        <v>544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 x14ac:dyDescent="0.2">
      <c r="A109" t="s">
        <v>545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 x14ac:dyDescent="0.2">
      <c r="A110" t="s">
        <v>546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 x14ac:dyDescent="0.2">
      <c r="A111" t="s">
        <v>547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 x14ac:dyDescent="0.2">
      <c r="A112" t="s">
        <v>548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 x14ac:dyDescent="0.2">
      <c r="A113" t="s">
        <v>549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 x14ac:dyDescent="0.2">
      <c r="A114" t="s">
        <v>550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 x14ac:dyDescent="0.2">
      <c r="A115" t="s">
        <v>551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 x14ac:dyDescent="0.2">
      <c r="A116" t="s">
        <v>552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 x14ac:dyDescent="0.2">
      <c r="A117" t="s">
        <v>553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 x14ac:dyDescent="0.2">
      <c r="A118" t="s">
        <v>554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 x14ac:dyDescent="0.2">
      <c r="A119" t="s">
        <v>555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 x14ac:dyDescent="0.2">
      <c r="A120" t="s">
        <v>556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 x14ac:dyDescent="0.2">
      <c r="A121" t="s">
        <v>557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 x14ac:dyDescent="0.2">
      <c r="A122" t="s">
        <v>558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 x14ac:dyDescent="0.2">
      <c r="A123" t="s">
        <v>559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 x14ac:dyDescent="0.2">
      <c r="A124" t="s">
        <v>560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 x14ac:dyDescent="0.2">
      <c r="A125" t="s">
        <v>561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 x14ac:dyDescent="0.2">
      <c r="A126" t="s">
        <v>562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 x14ac:dyDescent="0.2">
      <c r="A127" t="s">
        <v>563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 x14ac:dyDescent="0.2">
      <c r="A128" t="s">
        <v>564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 x14ac:dyDescent="0.2">
      <c r="A129" t="s">
        <v>566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 x14ac:dyDescent="0.2">
      <c r="A130" t="s">
        <v>567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 x14ac:dyDescent="0.2">
      <c r="A131" t="s">
        <v>568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 x14ac:dyDescent="0.2">
      <c r="A132" t="s">
        <v>570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 x14ac:dyDescent="0.2">
      <c r="A133" t="s">
        <v>571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 x14ac:dyDescent="0.2">
      <c r="A134" t="s">
        <v>572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 x14ac:dyDescent="0.2">
      <c r="A135" t="s">
        <v>573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 x14ac:dyDescent="0.2">
      <c r="A136" t="s">
        <v>574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 x14ac:dyDescent="0.2">
      <c r="A137" t="s">
        <v>575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 x14ac:dyDescent="0.2">
      <c r="A138" t="s">
        <v>576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 x14ac:dyDescent="0.2">
      <c r="A139" t="s">
        <v>577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 x14ac:dyDescent="0.2">
      <c r="A140" t="s">
        <v>578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 x14ac:dyDescent="0.2">
      <c r="A141" t="s">
        <v>579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 x14ac:dyDescent="0.2">
      <c r="A142" t="s">
        <v>580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 x14ac:dyDescent="0.2">
      <c r="A143" t="s">
        <v>581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 x14ac:dyDescent="0.2">
      <c r="A144" t="s">
        <v>582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 x14ac:dyDescent="0.2">
      <c r="A145" t="s">
        <v>583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 x14ac:dyDescent="0.2">
      <c r="A146" t="s">
        <v>584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 x14ac:dyDescent="0.2">
      <c r="A147" t="s">
        <v>585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 x14ac:dyDescent="0.2">
      <c r="A148" t="s">
        <v>586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 x14ac:dyDescent="0.2">
      <c r="A149" t="s">
        <v>587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 x14ac:dyDescent="0.2">
      <c r="A150" t="s">
        <v>588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 x14ac:dyDescent="0.2">
      <c r="A151" t="s">
        <v>589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 x14ac:dyDescent="0.2">
      <c r="A152" t="s">
        <v>590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 x14ac:dyDescent="0.2">
      <c r="A153" t="s">
        <v>591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 x14ac:dyDescent="0.2">
      <c r="A154" t="s">
        <v>592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 x14ac:dyDescent="0.2">
      <c r="A155" t="s">
        <v>593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 x14ac:dyDescent="0.2">
      <c r="A156" t="s">
        <v>594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 x14ac:dyDescent="0.2">
      <c r="A157" t="s">
        <v>595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 x14ac:dyDescent="0.2">
      <c r="A158" t="s">
        <v>596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 x14ac:dyDescent="0.2">
      <c r="A159" t="s">
        <v>597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 x14ac:dyDescent="0.2">
      <c r="A160" t="s">
        <v>598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 x14ac:dyDescent="0.2">
      <c r="A161" t="s">
        <v>620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 x14ac:dyDescent="0.2">
      <c r="A162" t="s">
        <v>621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 x14ac:dyDescent="0.2">
      <c r="A163" t="s">
        <v>622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 x14ac:dyDescent="0.2">
      <c r="A164" t="s">
        <v>623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 x14ac:dyDescent="0.2">
      <c r="A165" t="s">
        <v>624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 x14ac:dyDescent="0.2">
      <c r="A166" t="s">
        <v>625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 x14ac:dyDescent="0.2">
      <c r="A167" t="s">
        <v>626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 x14ac:dyDescent="0.2">
      <c r="A168" t="s">
        <v>627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 x14ac:dyDescent="0.2">
      <c r="A169" t="s">
        <v>628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 x14ac:dyDescent="0.2">
      <c r="A170" t="s">
        <v>629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 x14ac:dyDescent="0.2">
      <c r="A171" t="s">
        <v>630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 x14ac:dyDescent="0.2">
      <c r="A172" t="s">
        <v>631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 x14ac:dyDescent="0.2">
      <c r="A173" t="s">
        <v>632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 x14ac:dyDescent="0.2">
      <c r="A174" t="s">
        <v>633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 x14ac:dyDescent="0.2">
      <c r="A175" t="s">
        <v>634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 x14ac:dyDescent="0.2">
      <c r="A176" t="s">
        <v>635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 x14ac:dyDescent="0.2">
      <c r="A177" t="s">
        <v>636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 x14ac:dyDescent="0.2">
      <c r="A178" t="s">
        <v>637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 x14ac:dyDescent="0.2">
      <c r="A179" t="s">
        <v>638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 x14ac:dyDescent="0.2">
      <c r="A180" t="s">
        <v>639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 x14ac:dyDescent="0.2">
      <c r="A181" t="s">
        <v>640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 x14ac:dyDescent="0.2">
      <c r="A182" t="s">
        <v>641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 x14ac:dyDescent="0.2">
      <c r="A183" t="s">
        <v>642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 x14ac:dyDescent="0.2">
      <c r="A184" t="s">
        <v>643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 x14ac:dyDescent="0.2">
      <c r="A185" t="s">
        <v>644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 x14ac:dyDescent="0.2">
      <c r="A186" t="s">
        <v>645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 x14ac:dyDescent="0.2">
      <c r="A187" t="s">
        <v>646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 x14ac:dyDescent="0.2">
      <c r="A188" t="s">
        <v>647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 x14ac:dyDescent="0.2">
      <c r="A189" t="s">
        <v>648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 x14ac:dyDescent="0.2">
      <c r="A190" t="s">
        <v>649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 x14ac:dyDescent="0.2">
      <c r="A191" t="s">
        <v>650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 x14ac:dyDescent="0.2">
      <c r="A192" t="s">
        <v>651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 x14ac:dyDescent="0.2">
      <c r="A193" t="s">
        <v>652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 x14ac:dyDescent="0.2">
      <c r="A194" t="s">
        <v>656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 x14ac:dyDescent="0.2">
      <c r="A195" t="s">
        <v>657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 x14ac:dyDescent="0.2">
      <c r="A196" t="s">
        <v>658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 x14ac:dyDescent="0.2">
      <c r="A197" t="s">
        <v>659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 x14ac:dyDescent="0.2">
      <c r="A198" t="s">
        <v>660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 x14ac:dyDescent="0.2">
      <c r="A199" t="s">
        <v>661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 x14ac:dyDescent="0.2">
      <c r="A200" t="s">
        <v>662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 x14ac:dyDescent="0.2">
      <c r="A201" t="s">
        <v>663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 x14ac:dyDescent="0.2">
      <c r="A202" t="s">
        <v>664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 x14ac:dyDescent="0.2">
      <c r="A203" t="s">
        <v>665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 x14ac:dyDescent="0.2">
      <c r="A204" t="s">
        <v>666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 x14ac:dyDescent="0.2">
      <c r="A205" t="s">
        <v>667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 x14ac:dyDescent="0.2">
      <c r="A206" t="s">
        <v>668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 x14ac:dyDescent="0.2">
      <c r="A207" t="s">
        <v>669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 x14ac:dyDescent="0.2">
      <c r="A208" t="s">
        <v>670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 x14ac:dyDescent="0.2">
      <c r="A209" t="s">
        <v>671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 x14ac:dyDescent="0.2">
      <c r="A210" t="s">
        <v>672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 x14ac:dyDescent="0.2">
      <c r="A211" t="s">
        <v>673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 x14ac:dyDescent="0.2">
      <c r="A212" t="s">
        <v>674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 x14ac:dyDescent="0.2">
      <c r="A213" t="s">
        <v>675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 x14ac:dyDescent="0.2">
      <c r="A214" t="s">
        <v>676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 x14ac:dyDescent="0.2">
      <c r="A215" t="s">
        <v>677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 x14ac:dyDescent="0.2">
      <c r="A216" t="s">
        <v>678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 x14ac:dyDescent="0.2">
      <c r="A217" t="s">
        <v>679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 x14ac:dyDescent="0.2">
      <c r="A218" t="s">
        <v>680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 x14ac:dyDescent="0.2">
      <c r="A219" t="s">
        <v>681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 x14ac:dyDescent="0.2">
      <c r="A220" t="s">
        <v>682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 x14ac:dyDescent="0.2">
      <c r="A221" t="s">
        <v>683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 x14ac:dyDescent="0.2">
      <c r="A222" t="s">
        <v>684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 x14ac:dyDescent="0.2">
      <c r="A223" t="s">
        <v>685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 x14ac:dyDescent="0.2">
      <c r="A224" t="s">
        <v>686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 x14ac:dyDescent="0.2">
      <c r="A225" t="s">
        <v>687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 x14ac:dyDescent="0.2">
      <c r="A226" t="s">
        <v>688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 x14ac:dyDescent="0.2">
      <c r="A227" t="s">
        <v>689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 x14ac:dyDescent="0.2">
      <c r="A228" t="s">
        <v>690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 x14ac:dyDescent="0.2">
      <c r="A229" t="s">
        <v>691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 x14ac:dyDescent="0.2">
      <c r="A230" t="s">
        <v>692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 x14ac:dyDescent="0.2">
      <c r="A231" t="s">
        <v>693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 x14ac:dyDescent="0.2">
      <c r="A232" t="s">
        <v>694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 x14ac:dyDescent="0.2">
      <c r="A233" t="s">
        <v>695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 x14ac:dyDescent="0.2">
      <c r="A234" t="s">
        <v>709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 x14ac:dyDescent="0.2">
      <c r="A235" t="s">
        <v>710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 x14ac:dyDescent="0.2">
      <c r="A236" t="s">
        <v>711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 x14ac:dyDescent="0.2">
      <c r="A237" t="s">
        <v>712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 x14ac:dyDescent="0.2">
      <c r="A238" t="s">
        <v>713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 x14ac:dyDescent="0.2">
      <c r="A239" t="s">
        <v>714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 x14ac:dyDescent="0.2">
      <c r="A240" t="s">
        <v>715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 x14ac:dyDescent="0.2">
      <c r="A241" t="s">
        <v>716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 x14ac:dyDescent="0.2">
      <c r="A242" t="s">
        <v>717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 x14ac:dyDescent="0.2">
      <c r="A243" t="s">
        <v>718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 x14ac:dyDescent="0.2">
      <c r="A244" t="s">
        <v>719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 x14ac:dyDescent="0.2">
      <c r="A245" t="s">
        <v>720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 x14ac:dyDescent="0.2">
      <c r="A246" t="s">
        <v>721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 x14ac:dyDescent="0.2">
      <c r="A247" t="s">
        <v>722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 x14ac:dyDescent="0.2">
      <c r="A248" t="s">
        <v>723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 x14ac:dyDescent="0.2">
      <c r="A249" t="s">
        <v>724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 x14ac:dyDescent="0.2">
      <c r="A250" t="s">
        <v>725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 x14ac:dyDescent="0.2">
      <c r="A251" t="s">
        <v>726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 x14ac:dyDescent="0.2">
      <c r="A252" t="s">
        <v>727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 x14ac:dyDescent="0.2">
      <c r="A253" t="s">
        <v>728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 x14ac:dyDescent="0.2">
      <c r="A254" t="s">
        <v>729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 x14ac:dyDescent="0.2">
      <c r="A255" t="s">
        <v>730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 x14ac:dyDescent="0.2">
      <c r="A256" t="s">
        <v>731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 x14ac:dyDescent="0.2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May 2022</vt:lpstr>
      <vt:lpstr>Workings</vt:lpstr>
      <vt:lpstr>checks</vt:lpstr>
      <vt:lpstr>Covid related</vt:lpstr>
    </vt:vector>
  </TitlesOfParts>
  <Company>MMA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shafeenaz</dc:creator>
  <cp:lastModifiedBy>Aminath Musfiqa Ibrahim</cp:lastModifiedBy>
  <cp:lastPrinted>2023-06-20T03:49:22Z</cp:lastPrinted>
  <dcterms:created xsi:type="dcterms:W3CDTF">2003-03-02T23:15:02Z</dcterms:created>
  <dcterms:modified xsi:type="dcterms:W3CDTF">2023-06-20T03:55:34Z</dcterms:modified>
</cp:coreProperties>
</file>