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4.xml" ContentType="application/vnd.openxmlformats-officedocument.drawingml.chartshapes+xml"/>
  <Override PartName="/xl/charts/chart22.xml" ContentType="application/vnd.openxmlformats-officedocument.drawingml.chart+xml"/>
  <Override PartName="/xl/drawings/drawing5.xml" ContentType="application/vnd.openxmlformats-officedocument.drawingml.chartshapes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ml.chartshapes+xml"/>
  <Override PartName="/xl/charts/chart25.xml" ContentType="application/vnd.openxmlformats-officedocument.drawingml.chart+xml"/>
  <Override PartName="/xl/drawings/drawing7.xml" ContentType="application/vnd.openxmlformats-officedocument.drawingml.chartshapes+xml"/>
  <Override PartName="/xl/charts/chart26.xml" ContentType="application/vnd.openxmlformats-officedocument.drawingml.chart+xml"/>
  <Override PartName="/xl/drawings/drawing8.xml" ContentType="application/vnd.openxmlformats-officedocument.drawingml.chartshapes+xml"/>
  <Override PartName="/xl/charts/chart27.xml" ContentType="application/vnd.openxmlformats-officedocument.drawingml.chart+xml"/>
  <Override PartName="/xl/drawings/drawing9.xml" ContentType="application/vnd.openxmlformats-officedocument.drawingml.chartshapes+xml"/>
  <Override PartName="/xl/charts/chart28.xml" ContentType="application/vnd.openxmlformats-officedocument.drawingml.chart+xml"/>
  <Override PartName="/xl/drawings/drawing10.xml" ContentType="application/vnd.openxmlformats-officedocument.drawingml.chartshapes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11.xml" ContentType="application/vnd.openxmlformats-officedocument.drawingml.chartshape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12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1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6\2. Feb 2026\"/>
    </mc:Choice>
  </mc:AlternateContent>
  <xr:revisionPtr revIDLastSave="0" documentId="13_ncr:1_{1742DFBB-5AEC-4AA4-8AF8-A354F6E4849F}" xr6:coauthVersionLast="47" xr6:coauthVersionMax="47" xr10:uidLastSave="{00000000-0000-0000-0000-000000000000}"/>
  <bookViews>
    <workbookView xWindow="-30720" yWindow="180" windowWidth="61344" windowHeight="16380" xr2:uid="{00000000-000D-0000-FFFF-FFFF00000000}"/>
  </bookViews>
  <sheets>
    <sheet name="Feb 2025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'Feb 2025'!$A$1:$GA$265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273" i="39" l="1"/>
  <c r="AO272" i="39"/>
  <c r="AO271" i="39"/>
  <c r="AO270" i="39"/>
  <c r="AO269" i="39"/>
  <c r="CB181" i="38" l="1"/>
  <c r="U300" i="29" l="1"/>
  <c r="CA75" i="38" l="1"/>
  <c r="CB75" i="38"/>
  <c r="CC75" i="38"/>
  <c r="CD75" i="38"/>
  <c r="CG75" i="38"/>
  <c r="CH75" i="38"/>
  <c r="CI75" i="38"/>
  <c r="CJ75" i="38"/>
  <c r="CK75" i="38"/>
  <c r="CL75" i="38"/>
  <c r="CM75" i="38"/>
  <c r="CN75" i="38"/>
  <c r="CO75" i="38"/>
  <c r="CP75" i="38"/>
  <c r="CQ75" i="38"/>
  <c r="CR75" i="38"/>
  <c r="CS75" i="38"/>
  <c r="CT75" i="38"/>
  <c r="CU75" i="38"/>
  <c r="CV75" i="38"/>
  <c r="CW75" i="38"/>
  <c r="CX75" i="38"/>
  <c r="CY75" i="38"/>
  <c r="CZ75" i="38"/>
  <c r="DA75" i="38"/>
  <c r="DB75" i="38"/>
  <c r="DC75" i="38"/>
  <c r="DD75" i="38"/>
  <c r="DE75" i="38"/>
  <c r="DF75" i="38"/>
  <c r="DG75" i="38"/>
  <c r="DH75" i="38"/>
  <c r="DI75" i="38"/>
  <c r="DJ75" i="38"/>
  <c r="DK75" i="38"/>
  <c r="DL75" i="38"/>
  <c r="DM75" i="38"/>
  <c r="DN75" i="38"/>
  <c r="DO75" i="38"/>
  <c r="DP75" i="38"/>
  <c r="DQ75" i="38"/>
  <c r="DR75" i="38"/>
  <c r="DS75" i="38"/>
  <c r="DT75" i="38"/>
  <c r="DU75" i="38"/>
  <c r="DV75" i="38"/>
  <c r="DW75" i="38"/>
  <c r="DX75" i="38"/>
  <c r="DY75" i="38"/>
  <c r="DZ75" i="38"/>
  <c r="EA75" i="38"/>
  <c r="EB75" i="38"/>
  <c r="EC75" i="38"/>
  <c r="ED75" i="38"/>
  <c r="EE75" i="38"/>
  <c r="EF75" i="38"/>
  <c r="EG75" i="38"/>
  <c r="EH75" i="38"/>
  <c r="EI75" i="38"/>
  <c r="EJ75" i="38"/>
  <c r="EK75" i="38"/>
  <c r="EL75" i="38"/>
  <c r="EM75" i="38"/>
  <c r="EN75" i="38"/>
  <c r="EO75" i="38"/>
  <c r="CD151" i="29" l="1"/>
  <c r="CA65" i="38" l="1"/>
  <c r="CB65" i="38"/>
  <c r="CC65" i="38"/>
  <c r="CD65" i="38"/>
  <c r="CE65" i="38"/>
  <c r="CF65" i="38"/>
  <c r="CG65" i="38"/>
  <c r="CH65" i="38"/>
  <c r="CI65" i="38"/>
  <c r="CJ65" i="38"/>
  <c r="CK65" i="38"/>
  <c r="CL65" i="38"/>
  <c r="CM65" i="38"/>
  <c r="CQ65" i="38"/>
  <c r="CR65" i="38"/>
  <c r="CS65" i="38"/>
  <c r="CT65" i="38"/>
  <c r="CU65" i="38"/>
  <c r="CV65" i="38"/>
  <c r="CW65" i="38"/>
  <c r="CX65" i="38"/>
  <c r="CY65" i="38"/>
  <c r="CZ65" i="38"/>
  <c r="DA65" i="38"/>
  <c r="DB65" i="38"/>
  <c r="DC65" i="38"/>
  <c r="DD65" i="38"/>
  <c r="DE65" i="38"/>
  <c r="DF65" i="38"/>
  <c r="DG65" i="38"/>
  <c r="DH65" i="38"/>
  <c r="DI65" i="38"/>
  <c r="DJ65" i="38"/>
  <c r="DK65" i="38"/>
  <c r="DL65" i="38"/>
  <c r="DM65" i="38"/>
  <c r="DN65" i="38"/>
  <c r="DO65" i="38"/>
  <c r="DP65" i="38"/>
  <c r="DQ65" i="38"/>
  <c r="DR65" i="38"/>
  <c r="DS65" i="38"/>
  <c r="DT65" i="38"/>
  <c r="DU65" i="38"/>
  <c r="DV65" i="38"/>
  <c r="DW65" i="38"/>
  <c r="DX65" i="38"/>
  <c r="DY65" i="38"/>
  <c r="DZ65" i="38"/>
  <c r="EA65" i="38"/>
  <c r="EB65" i="38"/>
  <c r="EC65" i="38"/>
  <c r="ED65" i="38"/>
  <c r="EE65" i="38"/>
  <c r="EF65" i="38"/>
  <c r="EG65" i="38"/>
  <c r="EH65" i="38"/>
  <c r="EI65" i="38"/>
  <c r="EJ65" i="38"/>
  <c r="EK65" i="38"/>
  <c r="EL65" i="38"/>
  <c r="EM65" i="38"/>
  <c r="EN65" i="38"/>
  <c r="EO65" i="38"/>
  <c r="BW392" i="29" l="1"/>
  <c r="BU392" i="29"/>
  <c r="BT392" i="29"/>
  <c r="BW391" i="29"/>
  <c r="BU391" i="29"/>
  <c r="BT391" i="29"/>
  <c r="U105" i="39" l="1"/>
  <c r="T105" i="39"/>
  <c r="S105" i="39"/>
  <c r="AC86" i="39"/>
  <c r="CG180" i="38"/>
  <c r="CG176" i="38" l="1"/>
  <c r="CF176" i="38"/>
  <c r="U3" i="39" l="1"/>
  <c r="U103" i="39" l="1"/>
  <c r="U104" i="39"/>
  <c r="U102" i="39"/>
  <c r="AC85" i="39"/>
  <c r="AC84" i="39"/>
  <c r="AC83" i="39"/>
  <c r="CF190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B4" i="38"/>
  <c r="CB6" i="38"/>
  <c r="CA7" i="38"/>
  <c r="CB7" i="38"/>
  <c r="CB9" i="38"/>
  <c r="CB8" i="38" s="1"/>
  <c r="CB11" i="38"/>
  <c r="CA14" i="38"/>
  <c r="CM14" i="38"/>
  <c r="CN14" i="38"/>
  <c r="CM36" i="38"/>
  <c r="CM47" i="38"/>
  <c r="CN60" i="38"/>
  <c r="CN65" i="38" s="1"/>
  <c r="CO60" i="38"/>
  <c r="CO61" i="38"/>
  <c r="CO62" i="38"/>
  <c r="CO63" i="38"/>
  <c r="CO64" i="38"/>
  <c r="CB72" i="38"/>
  <c r="CE72" i="38"/>
  <c r="CE73" i="38"/>
  <c r="CE74" i="38"/>
  <c r="CM86" i="38"/>
  <c r="CB174" i="38"/>
  <c r="CC174" i="38"/>
  <c r="CB175" i="38"/>
  <c r="CD175" i="38"/>
  <c r="CE175" i="38"/>
  <c r="CB177" i="38"/>
  <c r="CB180" i="38"/>
  <c r="CD180" i="38"/>
  <c r="CE180" i="38"/>
  <c r="CB182" i="38"/>
  <c r="CD183" i="38"/>
  <c r="CD184" i="38"/>
  <c r="CD190" i="38"/>
  <c r="CA190" i="38"/>
  <c r="CA191" i="38"/>
  <c r="CA197" i="38"/>
  <c r="CD197" i="38"/>
  <c r="CF197" i="38"/>
  <c r="CA198" i="38"/>
  <c r="CB198" i="38"/>
  <c r="CC198" i="38"/>
  <c r="CD198" i="38"/>
  <c r="CF198" i="38"/>
  <c r="CE255" i="38"/>
  <c r="CD181" i="38" l="1"/>
  <c r="CE181" i="38"/>
  <c r="Z407" i="29"/>
  <c r="AD401" i="29"/>
  <c r="AE401" i="29"/>
  <c r="AG407" i="29"/>
  <c r="CF75" i="38"/>
  <c r="CE75" i="38"/>
  <c r="AC407" i="29"/>
  <c r="AH407" i="29"/>
  <c r="CO65" i="38"/>
  <c r="CP65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CF191" i="38"/>
  <c r="CB178" i="38"/>
  <c r="Y161" i="29"/>
  <c r="V161" i="29"/>
  <c r="CC180" i="38"/>
  <c r="CC175" i="38"/>
  <c r="CD191" i="38"/>
  <c r="CE176" i="38"/>
  <c r="CC176" i="38"/>
  <c r="CD176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<sst xmlns="http://schemas.openxmlformats.org/spreadsheetml/2006/main" count="4196" uniqueCount="805">
  <si>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</si>
  <si>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</si>
  <si>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</si>
  <si>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</si>
  <si>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</si>
  <si>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</si>
  <si>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</si>
  <si>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</si>
  <si>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</si>
  <si>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</si>
  <si>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</si>
  <si>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</si>
  <si>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</si>
  <si>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</si>
  <si>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</si>
  <si>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</si>
  <si>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</si>
  <si>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</si>
  <si>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</si>
  <si>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</si>
  <si>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</si>
  <si>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</si>
  <si>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</si>
  <si>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</si>
  <si>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</si>
  <si>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</si>
  <si>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</si>
  <si>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</si>
  <si>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</si>
  <si>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</si>
  <si>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</si>
  <si>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</si>
  <si>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</si>
  <si>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</si>
  <si>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</si>
  <si>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</si>
  <si>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</si>
  <si>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</si>
  <si>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</si>
  <si>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</si>
  <si>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</si>
  <si>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</si>
  <si>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</si>
  <si>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</si>
  <si>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</si>
  <si>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</si>
  <si>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</si>
  <si>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2.6  Inflation rate (Atoll) - Monthly %</t>
  </si>
  <si>
    <t>2.7  Inflation Rate (National) - Month on month %</t>
  </si>
  <si>
    <t>-1.5 </t>
  </si>
  <si>
    <t>-2.1 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</si>
  <si>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</si>
  <si>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</si>
  <si>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</si>
  <si>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</si>
  <si>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</si>
  <si>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</si>
  <si>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</si>
  <si>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</si>
  <si>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</si>
  <si>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</si>
  <si>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</si>
  <si>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</si>
  <si>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</si>
  <si>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</si>
  <si>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</si>
  <si>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</si>
  <si>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</si>
  <si>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</si>
  <si>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</si>
  <si>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</si>
  <si>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</si>
  <si>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</si>
  <si>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</si>
  <si>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</si>
  <si>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</si>
  <si>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</si>
  <si>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</si>
  <si>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</si>
  <si>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</si>
  <si>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</si>
  <si>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</si>
  <si>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</si>
  <si>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</si>
  <si>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</si>
  <si>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</si>
  <si>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</si>
  <si>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</si>
  <si>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</si>
  <si>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</si>
  <si>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</si>
  <si>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</si>
  <si>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</si>
  <si>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</si>
  <si>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</si>
  <si>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</si>
  <si>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</si>
  <si>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</si>
  <si>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</si>
  <si>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</si>
  <si>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</si>
  <si>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</si>
  <si>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</si>
  <si>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</si>
  <si>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</si>
  <si>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</si>
  <si>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</si>
  <si>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</si>
  <si>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</si>
  <si>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</si>
  <si>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</si>
  <si>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</si>
  <si>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</si>
  <si>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</si>
  <si>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</si>
  <si>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</si>
  <si>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</si>
  <si>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</si>
  <si>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</si>
  <si>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</si>
  <si>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</si>
  <si>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</si>
  <si>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</si>
  <si>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</si>
  <si>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</si>
  <si>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</si>
  <si>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</si>
  <si>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</si>
  <si>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</si>
  <si>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</si>
  <si>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</si>
  <si>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</si>
  <si>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</si>
  <si>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</si>
  <si>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</si>
  <si>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</si>
  <si>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</si>
  <si>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</si>
  <si>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</si>
  <si>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</si>
  <si>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</si>
  <si>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</si>
  <si>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</si>
  <si>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</si>
  <si>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</si>
  <si>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</si>
  <si>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</si>
  <si>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</si>
  <si>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</si>
  <si>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</si>
  <si>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</si>
  <si>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</si>
  <si>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</si>
  <si>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</si>
  <si>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</si>
  <si>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</si>
  <si>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</si>
  <si>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</si>
  <si>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</si>
  <si>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</si>
  <si>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</si>
  <si>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</si>
  <si>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</si>
  <si>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</si>
  <si>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</si>
  <si>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</si>
  <si>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</si>
  <si>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</si>
  <si>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</si>
  <si>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</si>
  <si>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</si>
  <si>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</si>
  <si>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</si>
  <si>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</si>
  <si>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</si>
  <si>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</si>
  <si>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</si>
  <si>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</si>
  <si>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</si>
  <si>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</si>
  <si>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</si>
  <si>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</si>
  <si>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</si>
  <si>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</si>
  <si>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</si>
  <si>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</si>
  <si>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</si>
  <si>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</si>
  <si>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</si>
  <si>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</si>
  <si>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</si>
  <si>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</si>
  <si>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</si>
  <si>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</si>
  <si>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</si>
  <si>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</si>
  <si>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</si>
  <si>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</si>
  <si>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</si>
  <si>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</si>
  <si>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</si>
  <si>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</si>
  <si>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</si>
  <si>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</si>
  <si>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</si>
  <si>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</si>
  <si>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</si>
  <si>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</si>
  <si>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</si>
  <si>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</si>
  <si>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</si>
  <si>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</si>
  <si>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</si>
  <si>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</si>
  <si>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</si>
  <si>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</si>
  <si>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</si>
  <si>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</si>
  <si>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</si>
  <si>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</si>
  <si>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</si>
  <si>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</si>
  <si>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</si>
  <si>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</si>
  <si>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</si>
  <si>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</si>
  <si>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</si>
  <si>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</si>
  <si>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</si>
  <si>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</si>
  <si>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</si>
  <si>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</si>
  <si>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</si>
  <si>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</si>
  <si>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</si>
  <si>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</si>
  <si>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</si>
  <si>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</si>
  <si>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</si>
  <si>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</si>
  <si>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</si>
  <si>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</si>
  <si>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</si>
  <si>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</si>
  <si>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</si>
  <si>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</si>
  <si>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</si>
  <si>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</si>
  <si>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</si>
  <si>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</si>
  <si>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</si>
  <si>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</si>
  <si>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</si>
  <si>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</si>
  <si>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</si>
  <si>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</si>
  <si>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</si>
  <si>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</si>
  <si>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</si>
  <si>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</si>
  <si>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</si>
  <si>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</si>
  <si>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</si>
  <si>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</si>
  <si>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</si>
  <si>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</si>
  <si>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</si>
  <si>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</si>
  <si>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</si>
  <si>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</si>
  <si>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</si>
  <si>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</si>
  <si>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</si>
  <si>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</si>
  <si>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</si>
  <si>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</si>
  <si>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</si>
  <si>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</si>
  <si>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</si>
  <si>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</si>
  <si>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</si>
  <si>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</si>
  <si>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</si>
  <si>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</si>
  <si>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</si>
  <si>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</si>
  <si>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</si>
  <si>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</si>
  <si>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</si>
  <si>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</si>
  <si>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</si>
  <si>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</si>
  <si>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</si>
  <si>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</si>
  <si>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</si>
  <si>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</si>
  <si>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</si>
  <si>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</si>
  <si>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</si>
  <si>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</si>
  <si>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</si>
  <si>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</si>
  <si>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</si>
  <si>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</si>
  <si>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</si>
  <si>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</si>
  <si>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</si>
  <si>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</si>
  <si>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</si>
  <si>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</si>
  <si>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</si>
  <si>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</si>
  <si>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</si>
  <si>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</si>
  <si>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</si>
  <si>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</si>
  <si>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</si>
  <si>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</si>
  <si>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</si>
  <si>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</si>
  <si>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</si>
  <si>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</si>
  <si>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</si>
  <si>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</si>
  <si>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</si>
  <si>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</si>
  <si>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</si>
  <si>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</si>
  <si>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</si>
  <si>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</si>
  <si>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</si>
  <si>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</si>
  <si>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</si>
  <si>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</si>
  <si>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</si>
  <si>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</si>
  <si>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</si>
  <si>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</si>
  <si>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</si>
  <si>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</si>
  <si>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</si>
  <si>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</si>
  <si>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</si>
  <si>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</si>
  <si>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</si>
  <si>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</si>
  <si>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</si>
  <si>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</si>
  <si>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</si>
  <si>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</si>
  <si>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</si>
  <si>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</si>
  <si>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</si>
  <si>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</si>
  <si>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</si>
  <si>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</si>
  <si>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</si>
  <si>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</si>
  <si>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</si>
  <si>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</si>
  <si>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</si>
  <si>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</si>
  <si>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</si>
  <si>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</si>
  <si>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</si>
  <si>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</si>
  <si>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</si>
  <si>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</si>
  <si>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</si>
  <si>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</si>
  <si>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</si>
  <si>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</si>
  <si>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</si>
  <si>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</si>
  <si>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</si>
  <si>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</si>
  <si>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</si>
  <si>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</si>
  <si>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</si>
  <si>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</si>
  <si>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</si>
  <si>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</si>
  <si>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</si>
  <si>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</si>
  <si>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</si>
  <si>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</si>
  <si>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</si>
  <si>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</si>
  <si>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</si>
  <si>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</si>
  <si>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</si>
  <si>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</si>
  <si>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</si>
  <si>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</si>
  <si>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</si>
  <si>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</si>
  <si>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</si>
  <si>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</si>
  <si>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</si>
  <si>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</si>
  <si>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</si>
  <si>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</si>
  <si>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</si>
  <si>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</si>
  <si>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</si>
  <si>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</si>
  <si>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</si>
  <si>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</si>
  <si>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</si>
  <si>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</si>
  <si>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</si>
  <si>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</si>
  <si>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</si>
  <si>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</si>
  <si>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</si>
  <si>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</si>
  <si>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</si>
  <si>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</si>
  <si>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</si>
  <si>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</si>
  <si>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</si>
  <si>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</si>
  <si>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</si>
  <si>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</si>
  <si>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</si>
  <si>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</si>
  <si>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</si>
  <si>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</si>
  <si>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</si>
  <si>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</si>
  <si>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</si>
  <si>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</si>
  <si>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</si>
  <si>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</si>
  <si>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</si>
  <si>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</si>
  <si>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</si>
  <si>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</si>
  <si>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</si>
  <si>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</si>
  <si>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</si>
  <si>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</si>
  <si>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</si>
  <si>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</si>
  <si>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</si>
  <si>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</si>
  <si>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</si>
  <si>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</si>
  <si>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</si>
  <si>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</si>
  <si>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</si>
  <si>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</si>
  <si>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</si>
  <si>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</si>
  <si>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</si>
  <si>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</si>
  <si>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</si>
  <si>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</si>
  <si>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</si>
  <si>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</si>
  <si>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</si>
  <si>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</si>
  <si>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</si>
  <si>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</si>
  <si>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</si>
  <si>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</si>
  <si>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</si>
  <si>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</si>
  <si>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</si>
  <si>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</si>
  <si>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</si>
  <si>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</si>
  <si>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</si>
  <si>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</si>
  <si>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</si>
  <si>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</si>
  <si>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</si>
  <si>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</si>
  <si>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</si>
  <si>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</si>
  <si>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</si>
  <si>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</si>
  <si>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</si>
  <si>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</si>
  <si>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</si>
  <si>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</si>
  <si>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</si>
  <si>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</si>
  <si>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</si>
  <si>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</si>
  <si>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</si>
  <si>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</si>
  <si>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</si>
  <si>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</si>
  <si>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</si>
  <si>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</si>
  <si>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</si>
  <si>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</si>
  <si>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</si>
  <si>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</si>
  <si>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</si>
  <si>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</si>
  <si>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</si>
  <si>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</si>
  <si>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</si>
  <si>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</si>
  <si>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</si>
  <si>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</si>
  <si>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</si>
  <si>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</si>
  <si>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</si>
  <si>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</si>
  <si>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</si>
  <si>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</si>
  <si>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</si>
  <si>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</si>
  <si>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</si>
  <si>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</si>
  <si>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</si>
  <si>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</si>
  <si>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</si>
  <si>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</si>
  <si>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</si>
  <si>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</si>
  <si>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</si>
  <si>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</si>
  <si>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</si>
  <si>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</si>
  <si>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</si>
  <si>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</si>
  <si>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</si>
  <si>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</si>
  <si>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</si>
  <si>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</si>
  <si>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</si>
  <si>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</si>
  <si>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</si>
  <si>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</si>
  <si>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</si>
  <si>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</si>
  <si>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</si>
  <si>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</si>
  <si>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</si>
  <si>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</si>
  <si>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</si>
  <si>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</si>
  <si>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</si>
  <si>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</si>
  <si>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</si>
  <si>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</si>
  <si>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</si>
  <si>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</si>
  <si>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</si>
  <si>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</si>
  <si>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</si>
  <si>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</si>
  <si>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</si>
  <si>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</si>
  <si>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</si>
  <si>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</si>
  <si>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</si>
  <si>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</si>
  <si>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</si>
  <si>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</si>
  <si>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</si>
  <si>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</si>
  <si>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</si>
  <si>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</si>
  <si>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</si>
  <si>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</si>
  <si>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</si>
  <si>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</si>
  <si>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</si>
  <si>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</si>
  <si>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</si>
  <si>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</si>
  <si>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</si>
  <si>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</si>
  <si>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</si>
  <si>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</si>
  <si>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</si>
  <si>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</si>
  <si>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</si>
  <si>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</si>
  <si>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</si>
  <si>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</si>
  <si>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</si>
  <si>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</si>
  <si>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</si>
  <si>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</si>
  <si>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</si>
  <si>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</si>
  <si>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</si>
  <si>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</si>
  <si>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</si>
  <si>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</si>
  <si>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</si>
  <si>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</si>
  <si>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</si>
  <si>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</si>
  <si>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</si>
  <si>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</si>
  <si>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</si>
  <si>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</si>
  <si>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</si>
  <si>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</si>
  <si>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</si>
  <si>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</si>
  <si>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</si>
  <si>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</si>
  <si>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</si>
  <si>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</si>
  <si>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</si>
  <si>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</si>
  <si>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</si>
  <si>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</si>
  <si>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</si>
  <si>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</si>
  <si>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</si>
  <si>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</si>
  <si>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</si>
  <si>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</si>
  <si>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</si>
  <si>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</si>
  <si>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</si>
  <si>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</si>
  <si>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</si>
  <si>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</si>
  <si>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</si>
  <si>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</si>
  <si>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</si>
  <si>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</si>
  <si>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</si>
  <si>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</si>
  <si>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</si>
  <si>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</si>
  <si>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</si>
  <si>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</si>
  <si>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</si>
  <si>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</si>
  <si>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</si>
  <si>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</si>
  <si>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</si>
  <si>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</si>
  <si>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</si>
  <si>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</si>
  <si>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</si>
  <si>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</si>
  <si>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</si>
  <si>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</si>
  <si>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</si>
  <si>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</si>
  <si>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</si>
  <si>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</si>
  <si>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</si>
  <si>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</si>
  <si>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</si>
  <si>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</si>
  <si>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</si>
  <si>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</si>
  <si>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</si>
  <si>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</si>
  <si>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</si>
  <si>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</si>
  <si>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</si>
  <si>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</si>
  <si>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</si>
  <si>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</si>
  <si>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</si>
  <si>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</si>
  <si>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</si>
  <si>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</si>
  <si>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</si>
  <si>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</si>
  <si>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</si>
  <si>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</si>
  <si>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</si>
  <si>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</si>
  <si>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</si>
  <si>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</si>
  <si>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</si>
  <si>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</si>
  <si>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</si>
  <si>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</si>
  <si>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</si>
  <si>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</si>
  <si>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</si>
  <si>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</si>
  <si>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</si>
  <si>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</si>
  <si>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</si>
  <si>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</si>
  <si>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</si>
  <si>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</si>
  <si>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</si>
  <si>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</si>
  <si>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</si>
  <si>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</si>
  <si>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</si>
  <si>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</si>
  <si>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</si>
  <si>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</si>
  <si>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</si>
  <si>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</si>
  <si>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</si>
  <si>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</si>
  <si>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</si>
  <si>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</si>
  <si>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</si>
  <si>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</si>
  <si>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</si>
  <si>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</si>
  <si>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</si>
  <si>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</si>
  <si>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</si>
  <si>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</si>
  <si>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</si>
  <si>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</si>
  <si>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</si>
  <si>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</si>
  <si>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</si>
  <si>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</si>
  <si>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</si>
  <si>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</si>
  <si>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</si>
  <si>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</si>
  <si>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</si>
  <si>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</si>
  <si>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</si>
  <si>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</si>
  <si>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</si>
  <si>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</si>
  <si>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</si>
  <si>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</si>
  <si>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</si>
  <si>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</si>
  <si>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</si>
  <si>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</si>
  <si>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</si>
  <si>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</si>
  <si>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</si>
  <si>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</si>
  <si>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</si>
  <si>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</si>
  <si>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</si>
  <si>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</si>
  <si>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</si>
  <si>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</si>
  <si>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</si>
  <si>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</si>
  <si>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</si>
  <si>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</si>
  <si>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</si>
  <si>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</si>
  <si>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</si>
  <si>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</si>
  <si>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</si>
  <si>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</si>
  <si>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</si>
  <si>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</si>
  <si>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</si>
  <si>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</si>
  <si>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</si>
  <si>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</si>
  <si>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</si>
  <si>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</si>
  <si>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</si>
  <si>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</si>
  <si>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</si>
  <si>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</si>
  <si>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</si>
  <si>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</si>
  <si>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</si>
  <si>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</si>
  <si>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</si>
  <si>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</si>
  <si>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</si>
  <si>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</si>
  <si>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</si>
  <si>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</si>
  <si>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</si>
  <si>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</si>
  <si>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</si>
  <si>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</si>
  <si>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</si>
  <si>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</si>
  <si>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</si>
  <si>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</si>
  <si>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</si>
  <si>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</si>
  <si>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</si>
  <si>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</si>
  <si>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</si>
  <si>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</si>
  <si>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</si>
  <si>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Accommodation and food services</t>
  </si>
  <si>
    <t xml:space="preserve">June </t>
  </si>
  <si>
    <t>11.1 Intra and inter Atoll Ferry passenger movement</t>
  </si>
  <si>
    <t xml:space="preserve">Sep </t>
  </si>
  <si>
    <t>71.874.9</t>
  </si>
  <si>
    <t xml:space="preserve">Jan </t>
  </si>
  <si>
    <t>6,.6</t>
  </si>
  <si>
    <t xml:space="preserve"> Jan 26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</si>
  <si>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 </t>
    </r>
    <r>
      <rPr>
        <b/>
        <sz val="28"/>
        <color indexed="9"/>
        <rFont val="Cambria"/>
        <family val="1"/>
      </rPr>
      <t xml:space="preserve">
February 2026</t>
    </r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</si>
  <si>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 1,271.6 million US$ in February 2026 from 1026.1  million US$ at the end of January 2026.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</si>
</sst>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033">
    <xf numFmtId="0" fontId="0" fillId="0" borderId="0"/>
    <xf numFmtId="0" fontId="18" fillId="0" borderId="0"/>
    <xf numFmtId="0" fontId="17" fillId="0" borderId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16" fillId="6" borderId="0" applyNumberFormat="0" applyBorder="0" applyAlignment="0" applyProtection="0"/>
    <xf numFmtId="0" fontId="16" fillId="14" borderId="0" applyNumberFormat="0" applyBorder="0" applyAlignment="0" applyProtection="0"/>
    <xf numFmtId="0" fontId="40" fillId="7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1" fillId="15" borderId="2" applyNumberFormat="0" applyAlignment="0" applyProtection="0"/>
    <xf numFmtId="0" fontId="41" fillId="15" borderId="2" applyNumberFormat="0" applyAlignment="0" applyProtection="0"/>
    <xf numFmtId="0" fontId="41" fillId="15" borderId="2" applyNumberFormat="0" applyAlignment="0" applyProtection="0"/>
    <xf numFmtId="43" fontId="44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0" fontId="28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44" fillId="0" borderId="0" applyFont="0" applyFill="0" applyBorder="0" applyAlignment="0" applyProtection="0"/>
    <xf numFmtId="43" fontId="53" fillId="0" borderId="0" applyFont="0" applyFill="0" applyBorder="0" applyAlignment="0" applyProtection="0"/>
    <xf numFmtId="40" fontId="21" fillId="0" borderId="0" applyFill="0" applyBorder="0" applyAlignment="0" applyProtection="0"/>
    <xf numFmtId="169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49" fillId="0" borderId="3" applyNumberFormat="0" applyFill="0" applyAlignment="0" applyProtection="0"/>
    <xf numFmtId="0" fontId="49" fillId="0" borderId="3" applyNumberFormat="0" applyFill="0" applyAlignment="0" applyProtection="0"/>
    <xf numFmtId="0" fontId="49" fillId="0" borderId="3" applyNumberFormat="0" applyFill="0" applyAlignment="0" applyProtection="0"/>
    <xf numFmtId="0" fontId="50" fillId="0" borderId="4" applyNumberFormat="0" applyFill="0" applyAlignment="0" applyProtection="0"/>
    <xf numFmtId="0" fontId="50" fillId="0" borderId="4" applyNumberFormat="0" applyFill="0" applyAlignment="0" applyProtection="0"/>
    <xf numFmtId="0" fontId="50" fillId="0" borderId="4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42" fillId="0" borderId="6" applyNumberFormat="0" applyFill="0" applyAlignment="0" applyProtection="0"/>
    <xf numFmtId="0" fontId="42" fillId="0" borderId="6" applyNumberFormat="0" applyFill="0" applyAlignment="0" applyProtection="0"/>
    <xf numFmtId="0" fontId="42" fillId="0" borderId="6" applyNumberFormat="0" applyFill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54" fillId="0" borderId="0"/>
    <xf numFmtId="0" fontId="17" fillId="0" borderId="0"/>
    <xf numFmtId="0" fontId="17" fillId="0" borderId="0"/>
    <xf numFmtId="0" fontId="17" fillId="0" borderId="0"/>
    <xf numFmtId="168" fontId="54" fillId="0" borderId="0"/>
    <xf numFmtId="168" fontId="54" fillId="0" borderId="0"/>
    <xf numFmtId="0" fontId="17" fillId="0" borderId="0"/>
    <xf numFmtId="0" fontId="17" fillId="0" borderId="0"/>
    <xf numFmtId="0" fontId="56" fillId="0" borderId="0"/>
    <xf numFmtId="0" fontId="54" fillId="0" borderId="0"/>
    <xf numFmtId="0" fontId="17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7" fillId="0" borderId="0"/>
    <xf numFmtId="0" fontId="17" fillId="0" borderId="0"/>
    <xf numFmtId="0" fontId="58" fillId="0" borderId="0"/>
    <xf numFmtId="0" fontId="17" fillId="0" borderId="0"/>
    <xf numFmtId="0" fontId="54" fillId="0" borderId="0"/>
    <xf numFmtId="0" fontId="29" fillId="26" borderId="0"/>
    <xf numFmtId="0" fontId="54" fillId="0" borderId="0"/>
    <xf numFmtId="0" fontId="24" fillId="0" borderId="0" applyNumberFormat="0" applyFill="0" applyBorder="0" applyAlignment="0" applyProtection="0"/>
    <xf numFmtId="0" fontId="53" fillId="0" borderId="0"/>
    <xf numFmtId="0" fontId="17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7" fontId="21" fillId="0" borderId="0"/>
    <xf numFmtId="0" fontId="54" fillId="0" borderId="0"/>
    <xf numFmtId="0" fontId="29" fillId="26" borderId="0"/>
    <xf numFmtId="0" fontId="17" fillId="0" borderId="0"/>
    <xf numFmtId="0" fontId="58" fillId="0" borderId="0"/>
    <xf numFmtId="0" fontId="17" fillId="0" borderId="0"/>
    <xf numFmtId="0" fontId="17" fillId="0" borderId="0"/>
    <xf numFmtId="0" fontId="17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26" borderId="0"/>
    <xf numFmtId="0" fontId="29" fillId="2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43" fontId="64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15" fillId="0" borderId="0"/>
    <xf numFmtId="165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4" fontId="5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78" fillId="0" borderId="0" applyBorder="0" applyProtection="0"/>
    <xf numFmtId="0" fontId="14" fillId="0" borderId="0"/>
    <xf numFmtId="0" fontId="78" fillId="0" borderId="0"/>
    <xf numFmtId="168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8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3" fillId="0" borderId="0" applyNumberForma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213">
    <xf numFmtId="0" fontId="0" fillId="0" borderId="0" xfId="0"/>
    <xf numFmtId="0" fontId="17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7" fillId="0" borderId="0" xfId="0" applyNumberFormat="1" applyFont="1"/>
    <xf numFmtId="16" fontId="0" fillId="0" borderId="0" xfId="0" applyNumberFormat="1"/>
    <xf numFmtId="0" fontId="61" fillId="39" borderId="7" xfId="0" applyFont="1" applyFill="1" applyBorder="1"/>
    <xf numFmtId="3" fontId="61" fillId="39" borderId="7" xfId="0" applyNumberFormat="1" applyFont="1" applyFill="1" applyBorder="1"/>
    <xf numFmtId="171" fontId="61" fillId="39" borderId="7" xfId="0" applyNumberFormat="1" applyFont="1" applyFill="1" applyBorder="1" applyAlignment="1">
      <alignment horizontal="right"/>
    </xf>
    <xf numFmtId="0" fontId="61" fillId="40" borderId="7" xfId="0" applyFont="1" applyFill="1" applyBorder="1" applyAlignment="1">
      <alignment horizontal="left"/>
    </xf>
    <xf numFmtId="171" fontId="61" fillId="40" borderId="7" xfId="0" applyNumberFormat="1" applyFont="1" applyFill="1" applyBorder="1" applyAlignment="1">
      <alignment horizontal="right"/>
    </xf>
    <xf numFmtId="3" fontId="61" fillId="40" borderId="7" xfId="0" applyNumberFormat="1" applyFont="1" applyFill="1" applyBorder="1" applyAlignment="1">
      <alignment horizontal="right"/>
    </xf>
    <xf numFmtId="3" fontId="61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2" fillId="40" borderId="0" xfId="0" applyFont="1" applyFill="1"/>
    <xf numFmtId="17" fontId="62" fillId="40" borderId="0" xfId="0" applyNumberFormat="1" applyFont="1" applyFill="1" applyAlignment="1">
      <alignment horizontal="right"/>
    </xf>
    <xf numFmtId="0" fontId="62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1" fillId="39" borderId="7" xfId="0" applyNumberFormat="1" applyFont="1" applyFill="1" applyBorder="1"/>
    <xf numFmtId="4" fontId="61" fillId="39" borderId="8" xfId="0" applyNumberFormat="1" applyFont="1" applyFill="1" applyBorder="1" applyAlignment="1">
      <alignment horizontal="right"/>
    </xf>
    <xf numFmtId="4" fontId="61" fillId="39" borderId="7" xfId="0" applyNumberFormat="1" applyFont="1" applyFill="1" applyBorder="1" applyAlignment="1">
      <alignment horizontal="right"/>
    </xf>
    <xf numFmtId="173" fontId="70" fillId="0" borderId="0" xfId="0" applyNumberFormat="1" applyFont="1" applyAlignment="1">
      <alignment vertical="center"/>
    </xf>
    <xf numFmtId="43" fontId="0" fillId="0" borderId="0" xfId="0" applyNumberFormat="1"/>
    <xf numFmtId="43" fontId="71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1" fillId="0" borderId="0" xfId="32937" applyFont="1" applyBorder="1"/>
    <xf numFmtId="43" fontId="0" fillId="0" borderId="0" xfId="32937" applyFont="1" applyBorder="1"/>
    <xf numFmtId="0" fontId="73" fillId="41" borderId="0" xfId="0" applyFont="1" applyFill="1"/>
    <xf numFmtId="0" fontId="71" fillId="41" borderId="0" xfId="0" applyFont="1" applyFill="1"/>
    <xf numFmtId="3" fontId="0" fillId="0" borderId="0" xfId="0" applyNumberFormat="1"/>
    <xf numFmtId="3" fontId="73" fillId="42" borderId="13" xfId="0" applyNumberFormat="1" applyFont="1" applyFill="1" applyBorder="1" applyAlignment="1">
      <alignment horizontal="right" vertical="center" wrapText="1"/>
    </xf>
    <xf numFmtId="173" fontId="77" fillId="0" borderId="0" xfId="32937" applyNumberFormat="1" applyFont="1" applyFill="1" applyBorder="1" applyAlignment="1">
      <alignment vertical="center"/>
    </xf>
    <xf numFmtId="175" fontId="81" fillId="0" borderId="15" xfId="0" applyNumberFormat="1" applyFont="1" applyBorder="1" applyAlignment="1">
      <alignment horizontal="center" vertical="center"/>
    </xf>
    <xf numFmtId="175" fontId="81" fillId="0" borderId="14" xfId="0" applyNumberFormat="1" applyFont="1" applyBorder="1" applyAlignment="1">
      <alignment horizontal="center" vertical="center"/>
    </xf>
    <xf numFmtId="175" fontId="80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1" fillId="0" borderId="10" xfId="0" applyFont="1" applyBorder="1" applyAlignment="1">
      <alignment vertical="center"/>
    </xf>
    <xf numFmtId="0" fontId="79" fillId="0" borderId="0" xfId="0" applyFont="1"/>
    <xf numFmtId="171" fontId="62" fillId="39" borderId="7" xfId="0" applyNumberFormat="1" applyFont="1" applyFill="1" applyBorder="1" applyAlignment="1">
      <alignment horizontal="right"/>
    </xf>
    <xf numFmtId="16" fontId="62" fillId="40" borderId="0" xfId="0" applyNumberFormat="1" applyFont="1" applyFill="1" applyAlignment="1">
      <alignment horizontal="right"/>
    </xf>
    <xf numFmtId="0" fontId="18" fillId="0" borderId="0" xfId="1"/>
    <xf numFmtId="175" fontId="81" fillId="0" borderId="10" xfId="32969" applyNumberFormat="1" applyFont="1" applyBorder="1" applyAlignment="1">
      <alignment horizontal="center" vertical="center"/>
    </xf>
    <xf numFmtId="175" fontId="80" fillId="0" borderId="10" xfId="32969" applyNumberFormat="1" applyFont="1" applyBorder="1" applyAlignment="1">
      <alignment horizontal="center" vertical="center"/>
    </xf>
    <xf numFmtId="175" fontId="81" fillId="0" borderId="0" xfId="32969" applyNumberFormat="1" applyFont="1" applyAlignment="1">
      <alignment horizontal="center" vertical="center"/>
    </xf>
    <xf numFmtId="171" fontId="80" fillId="0" borderId="16" xfId="32969" applyNumberFormat="1" applyFont="1" applyBorder="1" applyAlignment="1">
      <alignment horizontal="center" vertical="center"/>
    </xf>
    <xf numFmtId="171" fontId="80" fillId="0" borderId="17" xfId="32969" applyNumberFormat="1" applyFont="1" applyBorder="1" applyAlignment="1">
      <alignment horizontal="center" vertical="center"/>
    </xf>
    <xf numFmtId="171" fontId="80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3" fillId="43" borderId="0" xfId="0" applyFont="1" applyFill="1" applyAlignment="1">
      <alignment horizontal="center" vertical="center"/>
    </xf>
    <xf numFmtId="0" fontId="79" fillId="43" borderId="0" xfId="0" applyFont="1" applyFill="1"/>
    <xf numFmtId="0" fontId="0" fillId="43" borderId="0" xfId="0" applyFill="1" applyAlignment="1">
      <alignment vertical="center"/>
    </xf>
    <xf numFmtId="0" fontId="62" fillId="44" borderId="0" xfId="0" applyFont="1" applyFill="1"/>
    <xf numFmtId="0" fontId="62" fillId="44" borderId="0" xfId="0" applyFont="1" applyFill="1" applyAlignment="1">
      <alignment horizontal="left"/>
    </xf>
    <xf numFmtId="0" fontId="61" fillId="44" borderId="7" xfId="0" applyFont="1" applyFill="1" applyBorder="1"/>
    <xf numFmtId="3" fontId="61" fillId="44" borderId="7" xfId="0" applyNumberFormat="1" applyFont="1" applyFill="1" applyBorder="1"/>
    <xf numFmtId="3" fontId="61" fillId="44" borderId="7" xfId="0" applyNumberFormat="1" applyFont="1" applyFill="1" applyBorder="1" applyAlignment="1">
      <alignment horizontal="right"/>
    </xf>
    <xf numFmtId="0" fontId="61" fillId="45" borderId="7" xfId="0" applyFont="1" applyFill="1" applyBorder="1"/>
    <xf numFmtId="0" fontId="61" fillId="45" borderId="7" xfId="0" applyFont="1" applyFill="1" applyBorder="1" applyAlignment="1">
      <alignment horizontal="left"/>
    </xf>
    <xf numFmtId="171" fontId="61" fillId="45" borderId="7" xfId="0" applyNumberFormat="1" applyFont="1" applyFill="1" applyBorder="1" applyAlignment="1">
      <alignment horizontal="right"/>
    </xf>
    <xf numFmtId="3" fontId="61" fillId="45" borderId="7" xfId="0" applyNumberFormat="1" applyFont="1" applyFill="1" applyBorder="1" applyAlignment="1">
      <alignment horizontal="right"/>
    </xf>
    <xf numFmtId="3" fontId="61" fillId="45" borderId="8" xfId="0" applyNumberFormat="1" applyFont="1" applyFill="1" applyBorder="1" applyAlignment="1">
      <alignment horizontal="right"/>
    </xf>
    <xf numFmtId="3" fontId="61" fillId="45" borderId="0" xfId="0" applyNumberFormat="1" applyFont="1" applyFill="1" applyAlignment="1">
      <alignment horizontal="right"/>
    </xf>
    <xf numFmtId="0" fontId="0" fillId="45" borderId="0" xfId="0" applyFill="1"/>
    <xf numFmtId="16" fontId="17" fillId="0" borderId="0" xfId="0" applyNumberFormat="1" applyFont="1"/>
    <xf numFmtId="0" fontId="62" fillId="45" borderId="0" xfId="0" applyFont="1" applyFill="1"/>
    <xf numFmtId="17" fontId="62" fillId="45" borderId="0" xfId="0" applyNumberFormat="1" applyFont="1" applyFill="1" applyAlignment="1">
      <alignment horizontal="right"/>
    </xf>
    <xf numFmtId="0" fontId="62" fillId="45" borderId="0" xfId="0" applyFont="1" applyFill="1" applyAlignment="1">
      <alignment horizontal="right"/>
    </xf>
    <xf numFmtId="0" fontId="66" fillId="45" borderId="0" xfId="0" applyFont="1" applyFill="1"/>
    <xf numFmtId="4" fontId="61" fillId="44" borderId="7" xfId="0" applyNumberFormat="1" applyFont="1" applyFill="1" applyBorder="1" applyAlignment="1">
      <alignment horizontal="right"/>
    </xf>
    <xf numFmtId="4" fontId="61" fillId="44" borderId="8" xfId="0" applyNumberFormat="1" applyFont="1" applyFill="1" applyBorder="1" applyAlignment="1">
      <alignment horizontal="right"/>
    </xf>
    <xf numFmtId="0" fontId="61" fillId="43" borderId="7" xfId="0" applyFont="1" applyFill="1" applyBorder="1"/>
    <xf numFmtId="171" fontId="61" fillId="44" borderId="7" xfId="0" applyNumberFormat="1" applyFont="1" applyFill="1" applyBorder="1" applyAlignment="1">
      <alignment horizontal="right"/>
    </xf>
    <xf numFmtId="0" fontId="62" fillId="44" borderId="0" xfId="0" applyFont="1" applyFill="1" applyAlignment="1">
      <alignment horizontal="right"/>
    </xf>
    <xf numFmtId="0" fontId="62" fillId="44" borderId="7" xfId="0" applyFont="1" applyFill="1" applyBorder="1"/>
    <xf numFmtId="171" fontId="62" fillId="44" borderId="7" xfId="0" applyNumberFormat="1" applyFont="1" applyFill="1" applyBorder="1"/>
    <xf numFmtId="171" fontId="62" fillId="44" borderId="7" xfId="0" applyNumberFormat="1" applyFont="1" applyFill="1" applyBorder="1" applyAlignment="1">
      <alignment horizontal="right"/>
    </xf>
    <xf numFmtId="171" fontId="61" fillId="43" borderId="7" xfId="0" applyNumberFormat="1" applyFont="1" applyFill="1" applyBorder="1" applyAlignment="1">
      <alignment horizontal="right"/>
    </xf>
    <xf numFmtId="0" fontId="66" fillId="45" borderId="0" xfId="0" applyFont="1" applyFill="1" applyAlignment="1">
      <alignment vertical="center"/>
    </xf>
    <xf numFmtId="0" fontId="67" fillId="45" borderId="0" xfId="0" applyFont="1" applyFill="1"/>
    <xf numFmtId="3" fontId="61" fillId="43" borderId="7" xfId="0" applyNumberFormat="1" applyFont="1" applyFill="1" applyBorder="1"/>
    <xf numFmtId="171" fontId="61" fillId="43" borderId="0" xfId="0" applyNumberFormat="1" applyFont="1" applyFill="1" applyAlignment="1">
      <alignment horizontal="right"/>
    </xf>
    <xf numFmtId="0" fontId="61" fillId="46" borderId="7" xfId="0" applyFont="1" applyFill="1" applyBorder="1"/>
    <xf numFmtId="3" fontId="61" fillId="46" borderId="7" xfId="0" applyNumberFormat="1" applyFont="1" applyFill="1" applyBorder="1"/>
    <xf numFmtId="171" fontId="61" fillId="46" borderId="7" xfId="0" applyNumberFormat="1" applyFont="1" applyFill="1" applyBorder="1"/>
    <xf numFmtId="16" fontId="62" fillId="44" borderId="0" xfId="0" applyNumberFormat="1" applyFont="1" applyFill="1"/>
    <xf numFmtId="16" fontId="62" fillId="45" borderId="0" xfId="0" applyNumberFormat="1" applyFont="1" applyFill="1" applyAlignment="1">
      <alignment horizontal="right"/>
    </xf>
    <xf numFmtId="0" fontId="85" fillId="0" borderId="0" xfId="0" applyFont="1" applyAlignment="1">
      <alignment vertical="center"/>
    </xf>
    <xf numFmtId="3" fontId="61" fillId="44" borderId="0" xfId="0" applyNumberFormat="1" applyFont="1" applyFill="1" applyAlignment="1">
      <alignment horizontal="right"/>
    </xf>
    <xf numFmtId="0" fontId="62" fillId="44" borderId="0" xfId="0" applyFont="1" applyFill="1" applyAlignment="1">
      <alignment horizontal="center"/>
    </xf>
    <xf numFmtId="0" fontId="0" fillId="47" borderId="0" xfId="0" applyFill="1"/>
    <xf numFmtId="171" fontId="61" fillId="45" borderId="0" xfId="0" applyNumberFormat="1" applyFont="1" applyFill="1" applyAlignment="1">
      <alignment horizontal="right"/>
    </xf>
    <xf numFmtId="175" fontId="80" fillId="0" borderId="10" xfId="0" applyNumberFormat="1" applyFont="1" applyBorder="1" applyAlignment="1">
      <alignment horizontal="center" vertical="center"/>
    </xf>
    <xf numFmtId="171" fontId="62" fillId="44" borderId="0" xfId="0" applyNumberFormat="1" applyFont="1" applyFill="1" applyAlignment="1">
      <alignment horizontal="right"/>
    </xf>
    <xf numFmtId="17" fontId="0" fillId="47" borderId="0" xfId="0" applyNumberFormat="1" applyFill="1"/>
    <xf numFmtId="4" fontId="86" fillId="0" borderId="14" xfId="0" applyNumberFormat="1" applyFont="1" applyBorder="1" applyAlignment="1">
      <alignment horizontal="right" vertical="center"/>
    </xf>
    <xf numFmtId="4" fontId="86" fillId="0" borderId="0" xfId="0" applyNumberFormat="1" applyFont="1" applyAlignment="1">
      <alignment horizontal="right" vertical="center"/>
    </xf>
    <xf numFmtId="0" fontId="86" fillId="0" borderId="20" xfId="0" applyFont="1" applyBorder="1" applyAlignment="1">
      <alignment horizontal="right" vertical="center"/>
    </xf>
    <xf numFmtId="176" fontId="84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4" fontId="61" fillId="44" borderId="0" xfId="0" applyNumberFormat="1" applyFont="1" applyFill="1" applyAlignment="1">
      <alignment horizontal="right"/>
    </xf>
    <xf numFmtId="3" fontId="61" fillId="40" borderId="0" xfId="0" applyNumberFormat="1" applyFont="1" applyFill="1" applyAlignment="1">
      <alignment horizontal="right"/>
    </xf>
    <xf numFmtId="171" fontId="0" fillId="0" borderId="0" xfId="0" applyNumberFormat="1"/>
    <xf numFmtId="171" fontId="61" fillId="44" borderId="8" xfId="0" applyNumberFormat="1" applyFont="1" applyFill="1" applyBorder="1" applyAlignment="1">
      <alignment horizontal="right"/>
    </xf>
    <xf numFmtId="3" fontId="61" fillId="43" borderId="8" xfId="0" applyNumberFormat="1" applyFont="1" applyFill="1" applyBorder="1"/>
    <xf numFmtId="173" fontId="88" fillId="0" borderId="0" xfId="32937" applyNumberFormat="1" applyFont="1" applyFill="1" applyBorder="1" applyAlignment="1">
      <alignment vertical="center"/>
    </xf>
    <xf numFmtId="43" fontId="90" fillId="48" borderId="32" xfId="32937" applyFont="1" applyFill="1" applyBorder="1" applyAlignment="1">
      <alignment horizontal="right" vertical="center"/>
    </xf>
    <xf numFmtId="43" fontId="90" fillId="48" borderId="33" xfId="32937" applyFont="1" applyFill="1" applyBorder="1" applyAlignment="1">
      <alignment horizontal="right" vertical="center"/>
    </xf>
    <xf numFmtId="0" fontId="71" fillId="0" borderId="10" xfId="33028" applyFont="1" applyBorder="1" applyAlignment="1">
      <alignment vertical="center"/>
    </xf>
    <xf numFmtId="175" fontId="80" fillId="0" borderId="10" xfId="33028" applyNumberFormat="1" applyFont="1" applyBorder="1" applyAlignment="1">
      <alignment horizontal="center" vertical="center"/>
    </xf>
    <xf numFmtId="3" fontId="61" fillId="44" borderId="0" xfId="0" applyNumberFormat="1" applyFont="1" applyFill="1"/>
    <xf numFmtId="4" fontId="61" fillId="44" borderId="19" xfId="0" applyNumberFormat="1" applyFont="1" applyFill="1" applyBorder="1" applyAlignment="1">
      <alignment horizontal="right"/>
    </xf>
    <xf numFmtId="171" fontId="61" fillId="43" borderId="8" xfId="0" applyNumberFormat="1" applyFont="1" applyFill="1" applyBorder="1" applyAlignment="1">
      <alignment horizontal="right"/>
    </xf>
    <xf numFmtId="0" fontId="62" fillId="50" borderId="0" xfId="0" applyFont="1" applyFill="1"/>
    <xf numFmtId="0" fontId="62" fillId="50" borderId="0" xfId="0" applyFont="1" applyFill="1" applyAlignment="1">
      <alignment horizontal="left"/>
    </xf>
    <xf numFmtId="0" fontId="62" fillId="50" borderId="0" xfId="0" applyFont="1" applyFill="1" applyAlignment="1">
      <alignment horizontal="right"/>
    </xf>
    <xf numFmtId="0" fontId="62" fillId="50" borderId="0" xfId="0" applyFont="1" applyFill="1" applyAlignment="1">
      <alignment horizontal="center"/>
    </xf>
    <xf numFmtId="0" fontId="61" fillId="50" borderId="7" xfId="0" applyFont="1" applyFill="1" applyBorder="1" applyAlignment="1">
      <alignment horizontal="left"/>
    </xf>
    <xf numFmtId="0" fontId="61" fillId="50" borderId="7" xfId="0" applyFont="1" applyFill="1" applyBorder="1"/>
    <xf numFmtId="171" fontId="61" fillId="50" borderId="7" xfId="0" applyNumberFormat="1" applyFont="1" applyFill="1" applyBorder="1" applyAlignment="1">
      <alignment horizontal="right"/>
    </xf>
    <xf numFmtId="3" fontId="61" fillId="50" borderId="7" xfId="0" applyNumberFormat="1" applyFont="1" applyFill="1" applyBorder="1" applyAlignment="1">
      <alignment horizontal="right"/>
    </xf>
    <xf numFmtId="3" fontId="61" fillId="50" borderId="8" xfId="0" applyNumberFormat="1" applyFont="1" applyFill="1" applyBorder="1" applyAlignment="1">
      <alignment horizontal="right"/>
    </xf>
    <xf numFmtId="0" fontId="62" fillId="49" borderId="0" xfId="0" applyFont="1" applyFill="1"/>
    <xf numFmtId="0" fontId="62" fillId="49" borderId="0" xfId="0" applyFont="1" applyFill="1" applyAlignment="1">
      <alignment horizontal="center"/>
    </xf>
    <xf numFmtId="0" fontId="61" fillId="49" borderId="7" xfId="0" applyFont="1" applyFill="1" applyBorder="1"/>
    <xf numFmtId="3" fontId="61" fillId="49" borderId="7" xfId="0" applyNumberFormat="1" applyFont="1" applyFill="1" applyBorder="1"/>
    <xf numFmtId="3" fontId="61" fillId="49" borderId="7" xfId="0" applyNumberFormat="1" applyFont="1" applyFill="1" applyBorder="1" applyAlignment="1">
      <alignment horizontal="right"/>
    </xf>
    <xf numFmtId="171" fontId="61" fillId="49" borderId="7" xfId="0" applyNumberFormat="1" applyFont="1" applyFill="1" applyBorder="1"/>
    <xf numFmtId="0" fontId="0" fillId="51" borderId="0" xfId="0" applyFill="1"/>
    <xf numFmtId="0" fontId="63" fillId="51" borderId="0" xfId="0" applyFont="1" applyFill="1" applyAlignment="1">
      <alignment horizontal="center" vertical="center"/>
    </xf>
    <xf numFmtId="0" fontId="79" fillId="51" borderId="0" xfId="0" applyFont="1" applyFill="1"/>
    <xf numFmtId="0" fontId="82" fillId="51" borderId="0" xfId="0" applyFont="1" applyFill="1" applyAlignment="1">
      <alignment horizontal="center" vertical="center"/>
    </xf>
    <xf numFmtId="0" fontId="0" fillId="51" borderId="0" xfId="0" applyFill="1" applyAlignment="1">
      <alignment vertical="center"/>
    </xf>
    <xf numFmtId="0" fontId="63" fillId="51" borderId="0" xfId="0" applyFont="1" applyFill="1" applyAlignment="1">
      <alignment vertical="center"/>
    </xf>
    <xf numFmtId="0" fontId="0" fillId="50" borderId="0" xfId="0" applyFill="1"/>
    <xf numFmtId="0" fontId="82" fillId="51" borderId="0" xfId="0" applyFont="1" applyFill="1" applyAlignment="1">
      <alignment vertical="center"/>
    </xf>
    <xf numFmtId="0" fontId="61" fillId="51" borderId="7" xfId="0" applyFont="1" applyFill="1" applyBorder="1"/>
    <xf numFmtId="171" fontId="61" fillId="51" borderId="7" xfId="0" applyNumberFormat="1" applyFont="1" applyFill="1" applyBorder="1"/>
    <xf numFmtId="171" fontId="61" fillId="51" borderId="0" xfId="0" applyNumberFormat="1" applyFont="1" applyFill="1"/>
    <xf numFmtId="0" fontId="89" fillId="51" borderId="0" xfId="0" applyFont="1" applyFill="1" applyAlignment="1">
      <alignment horizontal="center" vertical="center"/>
    </xf>
    <xf numFmtId="3" fontId="61" fillId="51" borderId="7" xfId="0" applyNumberFormat="1" applyFont="1" applyFill="1" applyBorder="1"/>
    <xf numFmtId="3" fontId="61" fillId="51" borderId="0" xfId="0" applyNumberFormat="1" applyFont="1" applyFill="1"/>
    <xf numFmtId="0" fontId="61" fillId="49" borderId="11" xfId="0" applyFont="1" applyFill="1" applyBorder="1"/>
    <xf numFmtId="0" fontId="61" fillId="49" borderId="12" xfId="0" applyFont="1" applyFill="1" applyBorder="1"/>
    <xf numFmtId="0" fontId="0" fillId="49" borderId="12" xfId="0" applyFill="1" applyBorder="1"/>
    <xf numFmtId="3" fontId="61" fillId="49" borderId="12" xfId="0" applyNumberFormat="1" applyFont="1" applyFill="1" applyBorder="1"/>
    <xf numFmtId="3" fontId="61" fillId="49" borderId="0" xfId="0" applyNumberFormat="1" applyFont="1" applyFill="1"/>
    <xf numFmtId="0" fontId="0" fillId="49" borderId="0" xfId="0" applyFill="1"/>
    <xf numFmtId="3" fontId="61" fillId="49" borderId="26" xfId="0" applyNumberFormat="1" applyFont="1" applyFill="1" applyBorder="1"/>
    <xf numFmtId="3" fontId="61" fillId="49" borderId="27" xfId="0" applyNumberFormat="1" applyFont="1" applyFill="1" applyBorder="1"/>
    <xf numFmtId="0" fontId="61" fillId="49" borderId="19" xfId="0" applyFont="1" applyFill="1" applyBorder="1" applyAlignment="1">
      <alignment horizontal="left" wrapText="1"/>
    </xf>
    <xf numFmtId="171" fontId="61" fillId="49" borderId="26" xfId="0" applyNumberFormat="1" applyFont="1" applyFill="1" applyBorder="1"/>
    <xf numFmtId="171" fontId="61" fillId="49" borderId="27" xfId="0" applyNumberFormat="1" applyFont="1" applyFill="1" applyBorder="1"/>
    <xf numFmtId="171" fontId="61" fillId="49" borderId="28" xfId="0" applyNumberFormat="1" applyFont="1" applyFill="1" applyBorder="1"/>
    <xf numFmtId="171" fontId="61" fillId="49" borderId="29" xfId="0" applyNumberFormat="1" applyFont="1" applyFill="1" applyBorder="1"/>
    <xf numFmtId="171" fontId="61" fillId="49" borderId="30" xfId="0" applyNumberFormat="1" applyFont="1" applyFill="1" applyBorder="1"/>
    <xf numFmtId="0" fontId="69" fillId="52" borderId="0" xfId="0" applyFont="1" applyFill="1" applyAlignment="1">
      <alignment horizontal="center" vertical="center" wrapText="1"/>
    </xf>
    <xf numFmtId="0" fontId="0" fillId="52" borderId="0" xfId="0" applyFill="1"/>
    <xf numFmtId="17" fontId="62" fillId="49" borderId="0" xfId="0" applyNumberFormat="1" applyFont="1" applyFill="1" applyAlignment="1">
      <alignment horizontal="right"/>
    </xf>
    <xf numFmtId="0" fontId="62" fillId="49" borderId="0" xfId="0" applyFont="1" applyFill="1" applyAlignment="1">
      <alignment horizontal="right"/>
    </xf>
    <xf numFmtId="4" fontId="61" fillId="49" borderId="7" xfId="0" applyNumberFormat="1" applyFont="1" applyFill="1" applyBorder="1" applyAlignment="1">
      <alignment horizontal="right"/>
    </xf>
    <xf numFmtId="4" fontId="61" fillId="49" borderId="7" xfId="0" applyNumberFormat="1" applyFont="1" applyFill="1" applyBorder="1"/>
    <xf numFmtId="0" fontId="62" fillId="41" borderId="0" xfId="0" applyFont="1" applyFill="1"/>
    <xf numFmtId="17" fontId="62" fillId="41" borderId="0" xfId="0" applyNumberFormat="1" applyFont="1" applyFill="1" applyAlignment="1">
      <alignment horizontal="right"/>
    </xf>
    <xf numFmtId="0" fontId="62" fillId="41" borderId="0" xfId="0" applyFont="1" applyFill="1" applyAlignment="1">
      <alignment horizontal="right"/>
    </xf>
    <xf numFmtId="0" fontId="61" fillId="41" borderId="7" xfId="0" applyFont="1" applyFill="1" applyBorder="1"/>
    <xf numFmtId="4" fontId="61" fillId="41" borderId="7" xfId="0" applyNumberFormat="1" applyFont="1" applyFill="1" applyBorder="1"/>
    <xf numFmtId="4" fontId="61" fillId="41" borderId="7" xfId="0" applyNumberFormat="1" applyFont="1" applyFill="1" applyBorder="1" applyAlignment="1">
      <alignment horizontal="right"/>
    </xf>
    <xf numFmtId="0" fontId="61" fillId="41" borderId="7" xfId="0" applyFont="1" applyFill="1" applyBorder="1" applyAlignment="1">
      <alignment horizontal="left"/>
    </xf>
    <xf numFmtId="4" fontId="61" fillId="41" borderId="8" xfId="0" applyNumberFormat="1" applyFont="1" applyFill="1" applyBorder="1" applyAlignment="1">
      <alignment horizontal="right"/>
    </xf>
    <xf numFmtId="0" fontId="65" fillId="50" borderId="0" xfId="0" applyFont="1" applyFill="1" applyAlignment="1">
      <alignment vertical="center" wrapText="1"/>
    </xf>
    <xf numFmtId="171" fontId="61" fillId="49" borderId="7" xfId="0" applyNumberFormat="1" applyFont="1" applyFill="1" applyBorder="1" applyAlignment="1">
      <alignment horizontal="right"/>
    </xf>
    <xf numFmtId="0" fontId="61" fillId="49" borderId="0" xfId="0" applyFont="1" applyFill="1"/>
    <xf numFmtId="17" fontId="62" fillId="50" borderId="0" xfId="0" applyNumberFormat="1" applyFont="1" applyFill="1" applyAlignment="1">
      <alignment horizontal="right"/>
    </xf>
    <xf numFmtId="16" fontId="62" fillId="50" borderId="0" xfId="0" applyNumberFormat="1" applyFont="1" applyFill="1" applyAlignment="1">
      <alignment horizontal="right"/>
    </xf>
    <xf numFmtId="171" fontId="61" fillId="50" borderId="0" xfId="0" applyNumberFormat="1" applyFont="1" applyFill="1" applyAlignment="1">
      <alignment horizontal="right"/>
    </xf>
    <xf numFmtId="9" fontId="61" fillId="50" borderId="7" xfId="32938" applyFont="1" applyFill="1" applyBorder="1" applyAlignment="1">
      <alignment horizontal="right"/>
    </xf>
    <xf numFmtId="0" fontId="62" fillId="49" borderId="7" xfId="0" applyFont="1" applyFill="1" applyBorder="1"/>
    <xf numFmtId="171" fontId="62" fillId="49" borderId="7" xfId="0" applyNumberFormat="1" applyFont="1" applyFill="1" applyBorder="1"/>
    <xf numFmtId="171" fontId="62" fillId="49" borderId="7" xfId="0" applyNumberFormat="1" applyFont="1" applyFill="1" applyBorder="1" applyAlignment="1">
      <alignment horizontal="right"/>
    </xf>
    <xf numFmtId="171" fontId="62" fillId="49" borderId="0" xfId="0" applyNumberFormat="1" applyFont="1" applyFill="1" applyAlignment="1">
      <alignment horizontal="right"/>
    </xf>
    <xf numFmtId="171" fontId="61" fillId="49" borderId="0" xfId="0" applyNumberFormat="1" applyFont="1" applyFill="1" applyAlignment="1">
      <alignment horizontal="right"/>
    </xf>
    <xf numFmtId="171" fontId="61" fillId="49" borderId="0" xfId="0" applyNumberFormat="1" applyFont="1" applyFill="1"/>
    <xf numFmtId="4" fontId="61" fillId="49" borderId="0" xfId="0" applyNumberFormat="1" applyFont="1" applyFill="1"/>
    <xf numFmtId="3" fontId="61" fillId="50" borderId="0" xfId="0" applyNumberFormat="1" applyFont="1" applyFill="1" applyAlignment="1">
      <alignment horizontal="right"/>
    </xf>
    <xf numFmtId="0" fontId="72" fillId="50" borderId="0" xfId="0" applyFont="1" applyFill="1" applyAlignment="1">
      <alignment horizontal="center" vertical="center"/>
    </xf>
    <xf numFmtId="171" fontId="61" fillId="50" borderId="7" xfId="0" applyNumberFormat="1" applyFont="1" applyFill="1" applyBorder="1"/>
    <xf numFmtId="0" fontId="61" fillId="51" borderId="7" xfId="0" applyFont="1" applyFill="1" applyBorder="1" applyAlignment="1">
      <alignment wrapText="1"/>
    </xf>
    <xf numFmtId="0" fontId="62" fillId="50" borderId="24" xfId="0" applyFont="1" applyFill="1" applyBorder="1" applyAlignment="1">
      <alignment horizontal="right"/>
    </xf>
    <xf numFmtId="0" fontId="62" fillId="50" borderId="25" xfId="0" applyFont="1" applyFill="1" applyBorder="1" applyAlignment="1">
      <alignment horizontal="right"/>
    </xf>
    <xf numFmtId="0" fontId="0" fillId="50" borderId="0" xfId="0" applyFill="1" applyAlignment="1">
      <alignment vertical="center"/>
    </xf>
    <xf numFmtId="0" fontId="74" fillId="50" borderId="0" xfId="0" applyFont="1" applyFill="1" applyAlignment="1">
      <alignment horizontal="center" vertical="center" wrapText="1"/>
    </xf>
    <xf numFmtId="3" fontId="61" fillId="49" borderId="0" xfId="0" applyNumberFormat="1" applyFont="1" applyFill="1" applyAlignment="1">
      <alignment horizontal="right"/>
    </xf>
    <xf numFmtId="0" fontId="86" fillId="0" borderId="0" xfId="0" applyFont="1" applyAlignment="1">
      <alignment horizontal="right" vertical="center"/>
    </xf>
    <xf numFmtId="3" fontId="61" fillId="51" borderId="8" xfId="0" applyNumberFormat="1" applyFont="1" applyFill="1" applyBorder="1"/>
    <xf numFmtId="166" fontId="0" fillId="0" borderId="0" xfId="0" applyNumberFormat="1"/>
    <xf numFmtId="0" fontId="0" fillId="0" borderId="0" xfId="0"/>
    <xf numFmtId="0" fontId="82" fillId="51" borderId="0" xfId="0" applyFont="1" applyFill="1" applyAlignment="1">
      <alignment horizontal="center" vertical="center"/>
    </xf>
    <xf numFmtId="0" fontId="61" fillId="49" borderId="19" xfId="0" applyFont="1" applyFill="1" applyBorder="1" applyAlignment="1">
      <alignment horizontal="left" wrapText="1"/>
    </xf>
    <xf numFmtId="0" fontId="61" fillId="49" borderId="0" xfId="0" applyFont="1" applyFill="1" applyAlignment="1">
      <alignment horizontal="left" wrapText="1"/>
    </xf>
    <xf numFmtId="0" fontId="62" fillId="50" borderId="21" xfId="0" applyFont="1" applyFill="1" applyBorder="1" applyAlignment="1">
      <alignment horizontal="center"/>
    </xf>
    <xf numFmtId="0" fontId="62" fillId="50" borderId="22" xfId="0" applyFont="1" applyFill="1" applyBorder="1" applyAlignment="1">
      <alignment horizontal="center"/>
    </xf>
    <xf numFmtId="0" fontId="62" fillId="50" borderId="23" xfId="0" applyFont="1" applyFill="1" applyBorder="1" applyAlignment="1">
      <alignment horizontal="center"/>
    </xf>
    <xf numFmtId="0" fontId="60" fillId="51" borderId="0" xfId="0" applyFont="1" applyFill="1" applyAlignment="1">
      <alignment horizontal="center" vertical="center" wrapText="1"/>
    </xf>
    <xf numFmtId="0" fontId="62" fillId="50" borderId="0" xfId="0" applyFont="1" applyFill="1" applyAlignment="1">
      <alignment horizontal="left"/>
    </xf>
    <xf numFmtId="0" fontId="69" fillId="52" borderId="0" xfId="0" applyFont="1" applyFill="1" applyAlignment="1">
      <alignment horizontal="center" vertical="center" wrapText="1"/>
    </xf>
    <xf numFmtId="0" fontId="76" fillId="50" borderId="9" xfId="0" applyFont="1" applyFill="1" applyBorder="1" applyAlignment="1">
      <alignment horizontal="center" vertical="center" wrapText="1"/>
    </xf>
    <xf numFmtId="0" fontId="72" fillId="50" borderId="9" xfId="0" applyFont="1" applyFill="1" applyBorder="1" applyAlignment="1">
      <alignment horizontal="center" vertical="center"/>
    </xf>
    <xf numFmtId="0" fontId="89" fillId="51" borderId="0" xfId="0" applyFont="1" applyFill="1" applyAlignment="1">
      <alignment horizontal="center" vertical="center"/>
    </xf>
    <xf numFmtId="0" fontId="82" fillId="51" borderId="31" xfId="0" applyFont="1" applyFill="1" applyBorder="1" applyAlignment="1">
      <alignment horizontal="center" vertical="center"/>
    </xf>
    <xf numFmtId="0" fontId="82" fillId="51" borderId="12" xfId="0" applyFont="1" applyFill="1" applyBorder="1" applyAlignment="1">
      <alignment horizontal="center" vertical="center"/>
    </xf>
    <xf numFmtId="0" fontId="0" fillId="40" borderId="0" xfId="0" applyFill="1"/>
    <xf numFmtId="0" fontId="74" fillId="50" borderId="0" xfId="0" applyFont="1" applyFill="1" applyAlignment="1">
      <alignment horizontal="center" vertical="center" wrapText="1"/>
    </xf>
  </cellXfs>
  <cellStyles count="33033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26" xfId="33032" xr:uid="{EC9DA160-B742-4B54-8AEA-81CEF02C1A59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0" xfId="33028" xr:uid="{B5546DB6-4597-407A-8FC7-97758BA036CE}"/>
    <cellStyle name="Normal 51" xfId="33031" xr:uid="{2DC62F0D-9BF6-4FAB-BCF4-FD066B58EFD8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'Feb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'Feb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'Feb 2025'!$C$201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'Feb 2025'!$D$4:$F$4</c:f>
            </c:multiLvlStrRef>
          </c:cat>
          <c:val>
            <c:numRef>
              <c:f>'Feb 2025'!$D$201:$D$201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'Feb 2025'!$C$202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'Feb 2025'!$D$4:$F$4</c:f>
            </c:multiLvlStrRef>
          </c:cat>
          <c:val>
            <c:numRef>
              <c:f>'Feb 2025'!$D$202:$D$202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'Feb 2025'!$C$204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'Feb 2025'!$D$4:$F$4</c:f>
            </c:multiLvlStrRef>
          </c:cat>
          <c:val>
            <c:numRef>
              <c:f>'Feb 2025'!$D$204:$D$204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'Feb 2025'!$C$206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'Feb 2025'!$D$4:$F$4</c:f>
            </c:multiLvlStrRef>
          </c:cat>
          <c:val>
            <c:numRef>
              <c:f>'Feb 2025'!$D$206:$D$206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'Feb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'Feb 2025'!$C$145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'Feb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'Feb 2025'!$C$144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'Feb 2025'!$C$145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'Feb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'Feb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chart" Target="../charts/chart51.xml"/><Relationship Id="rId1" Type="http://schemas.openxmlformats.org/officeDocument/2006/relationships/chart" Target="../charts/chart50.xml"/><Relationship Id="rId5" Type="http://schemas.openxmlformats.org/officeDocument/2006/relationships/chart" Target="../charts/chart54.xml"/><Relationship Id="rId4" Type="http://schemas.openxmlformats.org/officeDocument/2006/relationships/chart" Target="../charts/chart5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8.xml"/><Relationship Id="rId18" Type="http://schemas.openxmlformats.org/officeDocument/2006/relationships/chart" Target="../charts/chart33.xml"/><Relationship Id="rId26" Type="http://schemas.openxmlformats.org/officeDocument/2006/relationships/chart" Target="../charts/chart41.xml"/><Relationship Id="rId3" Type="http://schemas.openxmlformats.org/officeDocument/2006/relationships/chart" Target="../charts/chart18.xml"/><Relationship Id="rId21" Type="http://schemas.openxmlformats.org/officeDocument/2006/relationships/chart" Target="../charts/chart36.xml"/><Relationship Id="rId34" Type="http://schemas.openxmlformats.org/officeDocument/2006/relationships/chart" Target="../charts/chart49.xml"/><Relationship Id="rId7" Type="http://schemas.openxmlformats.org/officeDocument/2006/relationships/chart" Target="../charts/chart22.xml"/><Relationship Id="rId12" Type="http://schemas.openxmlformats.org/officeDocument/2006/relationships/chart" Target="../charts/chart27.xml"/><Relationship Id="rId17" Type="http://schemas.openxmlformats.org/officeDocument/2006/relationships/chart" Target="../charts/chart32.xml"/><Relationship Id="rId25" Type="http://schemas.openxmlformats.org/officeDocument/2006/relationships/chart" Target="../charts/chart40.xml"/><Relationship Id="rId33" Type="http://schemas.openxmlformats.org/officeDocument/2006/relationships/chart" Target="../charts/chart48.xml"/><Relationship Id="rId2" Type="http://schemas.openxmlformats.org/officeDocument/2006/relationships/chart" Target="../charts/chart17.xml"/><Relationship Id="rId16" Type="http://schemas.openxmlformats.org/officeDocument/2006/relationships/chart" Target="../charts/chart31.xml"/><Relationship Id="rId20" Type="http://schemas.openxmlformats.org/officeDocument/2006/relationships/chart" Target="../charts/chart35.xml"/><Relationship Id="rId29" Type="http://schemas.openxmlformats.org/officeDocument/2006/relationships/chart" Target="../charts/chart44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11" Type="http://schemas.openxmlformats.org/officeDocument/2006/relationships/chart" Target="../charts/chart26.xml"/><Relationship Id="rId24" Type="http://schemas.openxmlformats.org/officeDocument/2006/relationships/chart" Target="../charts/chart39.xml"/><Relationship Id="rId32" Type="http://schemas.openxmlformats.org/officeDocument/2006/relationships/chart" Target="../charts/chart47.xml"/><Relationship Id="rId5" Type="http://schemas.openxmlformats.org/officeDocument/2006/relationships/chart" Target="../charts/chart20.xml"/><Relationship Id="rId15" Type="http://schemas.openxmlformats.org/officeDocument/2006/relationships/chart" Target="../charts/chart30.xml"/><Relationship Id="rId23" Type="http://schemas.openxmlformats.org/officeDocument/2006/relationships/chart" Target="../charts/chart38.xml"/><Relationship Id="rId28" Type="http://schemas.openxmlformats.org/officeDocument/2006/relationships/chart" Target="../charts/chart43.xml"/><Relationship Id="rId10" Type="http://schemas.openxmlformats.org/officeDocument/2006/relationships/chart" Target="../charts/chart25.xml"/><Relationship Id="rId19" Type="http://schemas.openxmlformats.org/officeDocument/2006/relationships/chart" Target="../charts/chart34.xml"/><Relationship Id="rId31" Type="http://schemas.openxmlformats.org/officeDocument/2006/relationships/chart" Target="../charts/chart46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Relationship Id="rId14" Type="http://schemas.openxmlformats.org/officeDocument/2006/relationships/chart" Target="../charts/chart29.xml"/><Relationship Id="rId22" Type="http://schemas.openxmlformats.org/officeDocument/2006/relationships/chart" Target="../charts/chart37.xml"/><Relationship Id="rId27" Type="http://schemas.openxmlformats.org/officeDocument/2006/relationships/chart" Target="../charts/chart42.xml"/><Relationship Id="rId30" Type="http://schemas.openxmlformats.org/officeDocument/2006/relationships/chart" Target="../charts/chart45.xml"/><Relationship Id="rId8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127</xdr:row>
      <xdr:rowOff>142875</xdr:rowOff>
    </xdr:from>
    <xdr:to>
      <xdr:col>3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89</xdr:col>
      <xdr:colOff>866775</xdr:colOff>
      <xdr:row>48</xdr:row>
      <xdr:rowOff>0</xdr:rowOff>
    </xdr:from>
    <xdr:to>
      <xdr:col>100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89</xdr:col>
      <xdr:colOff>628650</xdr:colOff>
      <xdr:row>125</xdr:row>
      <xdr:rowOff>28575</xdr:rowOff>
    </xdr:from>
    <xdr:to>
      <xdr:col>99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89</xdr:col>
      <xdr:colOff>800100</xdr:colOff>
      <xdr:row>115</xdr:row>
      <xdr:rowOff>47625</xdr:rowOff>
    </xdr:from>
    <xdr:to>
      <xdr:col>100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89</xdr:col>
      <xdr:colOff>1133475</xdr:colOff>
      <xdr:row>34</xdr:row>
      <xdr:rowOff>161925</xdr:rowOff>
    </xdr:from>
    <xdr:to>
      <xdr:col>98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89</xdr:col>
      <xdr:colOff>1266825</xdr:colOff>
      <xdr:row>48</xdr:row>
      <xdr:rowOff>9525</xdr:rowOff>
    </xdr:from>
    <xdr:to>
      <xdr:col>99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89</xdr:col>
      <xdr:colOff>695325</xdr:colOff>
      <xdr:row>135</xdr:row>
      <xdr:rowOff>314325</xdr:rowOff>
    </xdr:from>
    <xdr:to>
      <xdr:col>99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89</xdr:col>
      <xdr:colOff>695325</xdr:colOff>
      <xdr:row>141</xdr:row>
      <xdr:rowOff>114300</xdr:rowOff>
    </xdr:from>
    <xdr:to>
      <xdr:col>99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180975</xdr:colOff>
      <xdr:row>110</xdr:row>
      <xdr:rowOff>142875</xdr:rowOff>
    </xdr:from>
    <xdr:to>
      <xdr:col>3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89</xdr:col>
      <xdr:colOff>695325</xdr:colOff>
      <xdr:row>171</xdr:row>
      <xdr:rowOff>0</xdr:rowOff>
    </xdr:from>
    <xdr:to>
      <xdr:col>99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89</xdr:col>
      <xdr:colOff>695325</xdr:colOff>
      <xdr:row>171</xdr:row>
      <xdr:rowOff>0</xdr:rowOff>
    </xdr:from>
    <xdr:to>
      <xdr:col>99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85725</xdr:colOff>
      <xdr:row>208</xdr:row>
      <xdr:rowOff>104775</xdr:rowOff>
    </xdr:from>
    <xdr:to>
      <xdr:col>3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208</xdr:row>
      <xdr:rowOff>85725</xdr:rowOff>
    </xdr:from>
    <xdr:to>
      <xdr:col>7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89</xdr:col>
      <xdr:colOff>695325</xdr:colOff>
      <xdr:row>145</xdr:row>
      <xdr:rowOff>314325</xdr:rowOff>
    </xdr:from>
    <xdr:to>
      <xdr:col>99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89</xdr:col>
      <xdr:colOff>695325</xdr:colOff>
      <xdr:row>152</xdr:row>
      <xdr:rowOff>114300</xdr:rowOff>
    </xdr:from>
    <xdr:to>
      <xdr:col>99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Coordination\KEI\Received%20data\MTCC\2026\Copy%20of%20Passenger%20Movement%20-%20Greater%20Male'%20Bus.xlsx" TargetMode="External"/><Relationship Id="rId1" Type="http://schemas.openxmlformats.org/officeDocument/2006/relationships/externalLinkPath" Target="file:///\\fileserver\ST4\Coordination\KEI\Received%20data\MTCC\2026\Copy%20of%20Passenger%20Movement%20-%20Greater%20Male'%20B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2025"/>
      <sheetName val="2026"/>
      <sheetName val="Villimale"/>
    </sheetNames>
    <sheetDataSet>
      <sheetData sheetId="0"/>
      <sheetData sheetId="1"/>
      <sheetData sheetId="2"/>
      <sheetData sheetId="3"/>
      <sheetData sheetId="4"/>
      <sheetData sheetId="5">
        <row r="4">
          <cell r="B4">
            <v>124341</v>
          </cell>
          <cell r="C4">
            <v>93712</v>
          </cell>
          <cell r="D4">
            <v>13559</v>
          </cell>
          <cell r="E4">
            <v>19703</v>
          </cell>
          <cell r="G4">
            <v>75662</v>
          </cell>
          <cell r="H4">
            <v>71176</v>
          </cell>
          <cell r="I4">
            <v>47764</v>
          </cell>
          <cell r="J4">
            <v>24921</v>
          </cell>
          <cell r="N4">
            <v>10386</v>
          </cell>
          <cell r="O4">
            <v>8603</v>
          </cell>
        </row>
        <row r="41">
          <cell r="K41">
            <v>27365</v>
          </cell>
          <cell r="L41">
            <v>31524</v>
          </cell>
          <cell r="M41">
            <v>2752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A277"/>
  <sheetViews>
    <sheetView tabSelected="1" view="pageBreakPreview" topLeftCell="A241" zoomScale="70" zoomScaleNormal="25" zoomScaleSheetLayoutView="70" workbookViewId="0">
      <selection activeCell="BS256" sqref="BS256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4" width="14.88671875" hidden="1" customWidth="1"/>
    <col min="5" max="5" width="14.109375" hidden="1" customWidth="1"/>
    <col min="6" max="6" width="14.44140625" hidden="1" customWidth="1"/>
    <col min="7" max="7" width="13.88671875" hidden="1" customWidth="1"/>
    <col min="8" max="8" width="14.5546875" hidden="1" customWidth="1"/>
    <col min="9" max="12" width="13.44140625" hidden="1" customWidth="1"/>
    <col min="13" max="13" width="10.5546875" hidden="1" customWidth="1"/>
    <col min="14" max="14" width="12" hidden="1" customWidth="1"/>
    <col min="15" max="15" width="13.44140625" hidden="1" customWidth="1"/>
    <col min="16" max="17" width="12.5546875" hidden="1" customWidth="1"/>
    <col min="18" max="18" width="11.109375" hidden="1" customWidth="1"/>
    <col min="19" max="25" width="12.5546875" hidden="1" customWidth="1"/>
    <col min="26" max="26" width="13.5546875" hidden="1" customWidth="1"/>
    <col min="27" max="27" width="12.5546875" hidden="1" customWidth="1"/>
    <col min="28" max="28" width="11.44140625" hidden="1" customWidth="1"/>
    <col min="29" max="38" width="12.5546875" hidden="1" customWidth="1"/>
    <col min="39" max="39" width="19.44140625" hidden="1" customWidth="1"/>
    <col min="40" max="40" width="12.33203125" hidden="1" customWidth="1"/>
    <col min="41" max="42" width="12.5546875" hidden="1" customWidth="1"/>
    <col min="43" max="45" width="11.44140625" hidden="1" customWidth="1"/>
    <col min="46" max="46" width="14.5546875" hidden="1" customWidth="1"/>
    <col min="47" max="47" width="13.88671875" hidden="1" customWidth="1"/>
    <col min="48" max="48" width="15.88671875" hidden="1" customWidth="1"/>
    <col min="49" max="49" width="11.6640625" hidden="1" customWidth="1"/>
    <col min="50" max="50" width="12.6640625" hidden="1" customWidth="1"/>
    <col min="51" max="51" width="11.109375" hidden="1" customWidth="1"/>
    <col min="52" max="77" width="11.44140625" customWidth="1"/>
    <col min="78" max="78" width="2.5546875" style="48" customWidth="1"/>
    <col min="79" max="79" width="15.109375" hidden="1" customWidth="1"/>
    <col min="80" max="83" width="19.44140625" hidden="1" customWidth="1"/>
    <col min="84" max="84" width="7.88671875" hidden="1" customWidth="1"/>
    <col min="85" max="85" width="13.44140625" hidden="1" customWidth="1"/>
    <col min="86" max="90" width="19.44140625" hidden="1" customWidth="1"/>
    <col min="91" max="99" width="8.44140625" hidden="1" customWidth="1"/>
    <col min="100" max="100" width="0" hidden="1" customWidth="1"/>
    <col min="101" max="101" width="39.44140625" hidden="1" customWidth="1"/>
    <col min="102" max="102" width="14.44140625" hidden="1" customWidth="1"/>
    <col min="103" max="104" width="13.88671875" hidden="1" customWidth="1"/>
    <col min="105" max="105" width="14.44140625" hidden="1" customWidth="1"/>
    <col min="106" max="106" width="18.88671875" hidden="1" customWidth="1"/>
    <col min="107" max="108" width="19.88671875" hidden="1" customWidth="1"/>
    <col min="109" max="109" width="18.88671875" hidden="1" customWidth="1"/>
    <col min="110" max="110" width="19.109375" hidden="1" customWidth="1"/>
    <col min="111" max="111" width="16.109375" hidden="1" customWidth="1"/>
    <col min="112" max="114" width="18.109375" hidden="1" customWidth="1"/>
    <col min="115" max="115" width="19.109375" hidden="1" customWidth="1"/>
    <col min="116" max="116" width="18.88671875" hidden="1" customWidth="1"/>
    <col min="117" max="117" width="18.109375" hidden="1" customWidth="1"/>
    <col min="118" max="118" width="18.88671875" hidden="1" customWidth="1"/>
    <col min="119" max="145" width="0" hidden="1" customWidth="1"/>
    <col min="146" max="146" width="1.44140625" customWidth="1"/>
    <col min="147" max="147" width="12" bestFit="1" customWidth="1"/>
    <col min="148" max="148" width="15.109375" bestFit="1" customWidth="1"/>
    <col min="149" max="149" width="19" customWidth="1"/>
    <col min="150" max="150" width="10.33203125" bestFit="1" customWidth="1"/>
  </cols>
  <sheetData>
    <row r="1" spans="1:113" ht="123.75" customHeight="1">
      <c r="A1" s="203" t="s">
        <v>803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</row>
    <row r="2" spans="1:113" ht="21" customHeight="1">
      <c r="B2" s="5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28"/>
      <c r="CB2">
        <v>59627</v>
      </c>
    </row>
    <row r="3" spans="1:113" ht="19.5" customHeight="1">
      <c r="B3" s="52"/>
      <c r="C3" s="113"/>
      <c r="D3" s="113">
        <v>2020</v>
      </c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>
        <v>2021</v>
      </c>
      <c r="Q3" s="113"/>
      <c r="R3" s="113"/>
      <c r="S3" s="113"/>
      <c r="T3" s="113"/>
      <c r="U3" s="113"/>
      <c r="V3" s="113"/>
      <c r="W3" s="113"/>
      <c r="X3" s="113"/>
      <c r="Y3" s="113"/>
      <c r="Z3" s="113">
        <v>2021</v>
      </c>
      <c r="AA3" s="113"/>
      <c r="AB3" s="113">
        <v>2022</v>
      </c>
      <c r="AC3" s="113"/>
      <c r="AD3" s="114">
        <v>2022</v>
      </c>
      <c r="AE3" s="114">
        <v>2022</v>
      </c>
      <c r="AF3" s="115">
        <v>2022</v>
      </c>
      <c r="AG3" s="113"/>
      <c r="AH3" s="113"/>
      <c r="AI3" s="113"/>
      <c r="AJ3" s="113"/>
      <c r="AK3" s="113"/>
      <c r="AL3" s="113"/>
      <c r="AM3" s="113"/>
      <c r="AN3" s="115">
        <v>2023</v>
      </c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204">
        <v>2024</v>
      </c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>
        <v>2025</v>
      </c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116"/>
      <c r="BX3" s="116">
        <v>2026</v>
      </c>
      <c r="BY3" s="116"/>
      <c r="BZ3" s="128"/>
    </row>
    <row r="4" spans="1:113" ht="17.25" customHeight="1">
      <c r="B4" s="52"/>
      <c r="C4" s="122"/>
      <c r="D4" s="122" t="s">
        <v>13</v>
      </c>
      <c r="E4" s="122" t="s">
        <v>8</v>
      </c>
      <c r="F4" s="122" t="s">
        <v>1</v>
      </c>
      <c r="G4" s="122" t="s">
        <v>2</v>
      </c>
      <c r="H4" s="122" t="s">
        <v>3</v>
      </c>
      <c r="I4" s="122" t="s">
        <v>9</v>
      </c>
      <c r="J4" s="122" t="s">
        <v>10</v>
      </c>
      <c r="K4" s="122" t="s">
        <v>6</v>
      </c>
      <c r="L4" s="122" t="s">
        <v>11</v>
      </c>
      <c r="M4" s="122" t="s">
        <v>0</v>
      </c>
      <c r="N4" s="122" t="s">
        <v>12</v>
      </c>
      <c r="O4" s="122" t="s">
        <v>7</v>
      </c>
      <c r="P4" s="122" t="s">
        <v>13</v>
      </c>
      <c r="Q4" s="122" t="s">
        <v>8</v>
      </c>
      <c r="R4" s="122" t="s">
        <v>1</v>
      </c>
      <c r="S4" s="122" t="s">
        <v>2</v>
      </c>
      <c r="T4" s="122" t="s">
        <v>3</v>
      </c>
      <c r="U4" s="122" t="s">
        <v>4</v>
      </c>
      <c r="V4" s="122" t="s">
        <v>5</v>
      </c>
      <c r="W4" s="122" t="s">
        <v>6</v>
      </c>
      <c r="X4" s="122" t="s">
        <v>11</v>
      </c>
      <c r="Y4" s="122" t="s">
        <v>0</v>
      </c>
      <c r="Z4" s="122" t="s">
        <v>12</v>
      </c>
      <c r="AA4" s="122" t="s">
        <v>7</v>
      </c>
      <c r="AB4" s="122" t="s">
        <v>13</v>
      </c>
      <c r="AC4" s="122" t="s">
        <v>8</v>
      </c>
      <c r="AD4" s="122" t="s">
        <v>1</v>
      </c>
      <c r="AE4" s="122" t="s">
        <v>2</v>
      </c>
      <c r="AF4" s="122" t="s">
        <v>3</v>
      </c>
      <c r="AG4" s="122" t="s">
        <v>9</v>
      </c>
      <c r="AH4" s="122" t="s">
        <v>10</v>
      </c>
      <c r="AI4" s="122" t="s">
        <v>6</v>
      </c>
      <c r="AJ4" s="122" t="s">
        <v>11</v>
      </c>
      <c r="AK4" s="122" t="s">
        <v>0</v>
      </c>
      <c r="AL4" s="123" t="s">
        <v>12</v>
      </c>
      <c r="AM4" s="123" t="s">
        <v>7</v>
      </c>
      <c r="AN4" s="123" t="s">
        <v>13</v>
      </c>
      <c r="AO4" s="123" t="s">
        <v>8</v>
      </c>
      <c r="AP4" s="123" t="s">
        <v>1</v>
      </c>
      <c r="AQ4" s="123" t="s">
        <v>2</v>
      </c>
      <c r="AR4" s="123" t="s">
        <v>3</v>
      </c>
      <c r="AS4" s="123" t="s">
        <v>9</v>
      </c>
      <c r="AT4" s="123" t="s">
        <v>10</v>
      </c>
      <c r="AU4" s="123" t="s">
        <v>6</v>
      </c>
      <c r="AV4" s="123" t="s">
        <v>11</v>
      </c>
      <c r="AW4" s="123" t="s">
        <v>0</v>
      </c>
      <c r="AX4" s="123" t="s">
        <v>12</v>
      </c>
      <c r="AY4" s="123" t="s">
        <v>7</v>
      </c>
      <c r="AZ4" s="123" t="s">
        <v>13</v>
      </c>
      <c r="BA4" s="123" t="s">
        <v>8</v>
      </c>
      <c r="BB4" s="123" t="s">
        <v>1</v>
      </c>
      <c r="BC4" s="123" t="s">
        <v>14</v>
      </c>
      <c r="BD4" s="123" t="s">
        <v>3</v>
      </c>
      <c r="BE4" s="123" t="s">
        <v>4</v>
      </c>
      <c r="BF4" s="123" t="s">
        <v>5</v>
      </c>
      <c r="BG4" s="123" t="s">
        <v>6</v>
      </c>
      <c r="BH4" s="123" t="s">
        <v>11</v>
      </c>
      <c r="BI4" s="123" t="s">
        <v>0</v>
      </c>
      <c r="BJ4" s="123" t="s">
        <v>12</v>
      </c>
      <c r="BK4" s="123" t="s">
        <v>7</v>
      </c>
      <c r="BL4" s="123" t="s">
        <v>13</v>
      </c>
      <c r="BM4" s="123" t="s">
        <v>8</v>
      </c>
      <c r="BN4" s="123" t="s">
        <v>1</v>
      </c>
      <c r="BO4" s="123" t="s">
        <v>14</v>
      </c>
      <c r="BP4" s="123" t="s">
        <v>3</v>
      </c>
      <c r="BQ4" s="123" t="s">
        <v>4</v>
      </c>
      <c r="BR4" s="123" t="s">
        <v>5</v>
      </c>
      <c r="BS4" s="123" t="s">
        <v>6</v>
      </c>
      <c r="BT4" s="123" t="s">
        <v>798</v>
      </c>
      <c r="BU4" s="123" t="s">
        <v>85</v>
      </c>
      <c r="BV4" s="123" t="s">
        <v>12</v>
      </c>
      <c r="BW4" s="123" t="s">
        <v>7</v>
      </c>
      <c r="BX4" s="123" t="s">
        <v>13</v>
      </c>
      <c r="BY4" s="123" t="s">
        <v>8</v>
      </c>
      <c r="BZ4" s="128"/>
      <c r="CB4">
        <f>SUM(D6:M6)</f>
        <v>423325</v>
      </c>
    </row>
    <row r="5" spans="1:113" ht="21" customHeight="1">
      <c r="A5" s="49"/>
      <c r="B5" s="209" t="s">
        <v>15</v>
      </c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131"/>
      <c r="BZ5" s="129"/>
      <c r="DE5" t="s">
        <v>10</v>
      </c>
      <c r="DF5" t="s">
        <v>6</v>
      </c>
      <c r="DG5" t="s">
        <v>11</v>
      </c>
      <c r="DH5" t="s">
        <v>0</v>
      </c>
      <c r="DI5" t="s">
        <v>12</v>
      </c>
    </row>
    <row r="6" spans="1:113" ht="18.75" customHeight="1">
      <c r="B6" s="54" t="s">
        <v>16</v>
      </c>
      <c r="C6" s="124"/>
      <c r="D6" s="124">
        <v>173347</v>
      </c>
      <c r="E6" s="124">
        <v>149785</v>
      </c>
      <c r="F6" s="124">
        <v>59630</v>
      </c>
      <c r="G6" s="124">
        <v>13</v>
      </c>
      <c r="H6" s="124">
        <v>41</v>
      </c>
      <c r="I6" s="124">
        <v>1</v>
      </c>
      <c r="J6" s="124">
        <v>1752</v>
      </c>
      <c r="K6" s="124">
        <v>7636</v>
      </c>
      <c r="L6" s="124">
        <v>9605</v>
      </c>
      <c r="M6" s="124">
        <v>21515</v>
      </c>
      <c r="N6" s="124">
        <v>35757</v>
      </c>
      <c r="O6" s="124">
        <v>96412</v>
      </c>
      <c r="P6" s="124">
        <v>92021</v>
      </c>
      <c r="Q6" s="124">
        <v>96882</v>
      </c>
      <c r="R6" s="124">
        <v>109585</v>
      </c>
      <c r="S6" s="124">
        <v>91200</v>
      </c>
      <c r="T6" s="124">
        <v>64613</v>
      </c>
      <c r="U6" s="124">
        <v>56166</v>
      </c>
      <c r="V6" s="124">
        <v>101818</v>
      </c>
      <c r="W6" s="124">
        <v>143599</v>
      </c>
      <c r="X6" s="124">
        <v>114896</v>
      </c>
      <c r="Y6" s="124">
        <v>142066</v>
      </c>
      <c r="Z6" s="125">
        <v>144725</v>
      </c>
      <c r="AA6" s="125">
        <v>164284</v>
      </c>
      <c r="AB6" s="125">
        <v>131764</v>
      </c>
      <c r="AC6" s="125">
        <v>149008</v>
      </c>
      <c r="AD6" s="125">
        <v>150748</v>
      </c>
      <c r="AE6" s="125">
        <v>145280</v>
      </c>
      <c r="AF6" s="125">
        <v>125522</v>
      </c>
      <c r="AG6" s="125">
        <v>110889</v>
      </c>
      <c r="AH6" s="125">
        <v>133561</v>
      </c>
      <c r="AI6" s="125">
        <v>131862</v>
      </c>
      <c r="AJ6" s="125">
        <v>111986</v>
      </c>
      <c r="AK6" s="125">
        <v>153737</v>
      </c>
      <c r="AL6" s="125">
        <v>146886</v>
      </c>
      <c r="AM6" s="125">
        <v>184051</v>
      </c>
      <c r="AN6" s="125">
        <v>172499</v>
      </c>
      <c r="AO6" s="125">
        <v>177913</v>
      </c>
      <c r="AP6" s="125">
        <v>173514</v>
      </c>
      <c r="AQ6" s="125">
        <v>164357</v>
      </c>
      <c r="AR6" s="125">
        <v>120959</v>
      </c>
      <c r="AS6" s="125">
        <v>120363</v>
      </c>
      <c r="AT6" s="125">
        <v>145620</v>
      </c>
      <c r="AU6" s="125">
        <v>154854</v>
      </c>
      <c r="AV6" s="125">
        <v>130967</v>
      </c>
      <c r="AW6" s="125">
        <v>159141</v>
      </c>
      <c r="AX6" s="126">
        <v>163658</v>
      </c>
      <c r="AY6" s="126">
        <v>194696</v>
      </c>
      <c r="AZ6" s="126">
        <v>192385</v>
      </c>
      <c r="BA6" s="126">
        <v>217392</v>
      </c>
      <c r="BB6" s="126">
        <v>194227</v>
      </c>
      <c r="BC6" s="126">
        <v>168366</v>
      </c>
      <c r="BD6" s="126">
        <v>119875</v>
      </c>
      <c r="BE6" s="126">
        <v>123284</v>
      </c>
      <c r="BF6" s="126">
        <v>167529</v>
      </c>
      <c r="BG6" s="126">
        <v>176175</v>
      </c>
      <c r="BH6" s="126">
        <v>132795</v>
      </c>
      <c r="BI6" s="126">
        <v>172621</v>
      </c>
      <c r="BJ6" s="126">
        <v>172987</v>
      </c>
      <c r="BK6" s="126">
        <v>208980</v>
      </c>
      <c r="BL6" s="126">
        <v>214863</v>
      </c>
      <c r="BM6" s="126">
        <v>214091</v>
      </c>
      <c r="BN6" s="126">
        <v>203468</v>
      </c>
      <c r="BO6" s="126">
        <v>198322</v>
      </c>
      <c r="BP6" s="126">
        <v>135614</v>
      </c>
      <c r="BQ6" s="126">
        <v>141772</v>
      </c>
      <c r="BR6" s="126">
        <v>186738</v>
      </c>
      <c r="BS6" s="126">
        <v>192058</v>
      </c>
      <c r="BT6" s="126">
        <v>149563</v>
      </c>
      <c r="BU6" s="126">
        <v>190445</v>
      </c>
      <c r="BV6" s="126">
        <v>195127</v>
      </c>
      <c r="BW6" s="126">
        <v>224455</v>
      </c>
      <c r="BX6" s="126">
        <v>224788</v>
      </c>
      <c r="BY6" s="192">
        <v>247722</v>
      </c>
      <c r="BZ6" s="128"/>
      <c r="CB6">
        <f>SUM(D6:L6)</f>
        <v>401810</v>
      </c>
      <c r="CL6" t="s">
        <v>17</v>
      </c>
      <c r="CM6" t="s">
        <v>18</v>
      </c>
      <c r="DE6">
        <v>2501.4738011599998</v>
      </c>
      <c r="DF6">
        <v>1731.6986045700003</v>
      </c>
      <c r="DG6">
        <v>1272.0299684000001</v>
      </c>
      <c r="DH6">
        <v>1415.37366881</v>
      </c>
      <c r="DI6">
        <v>1150.4773486599997</v>
      </c>
    </row>
    <row r="7" spans="1:113" ht="18.75" customHeight="1">
      <c r="B7" s="57"/>
      <c r="C7" s="117" t="s">
        <v>19</v>
      </c>
      <c r="D7" s="118">
        <v>1.166631650208938</v>
      </c>
      <c r="E7" s="118">
        <v>-13.591812953209459</v>
      </c>
      <c r="F7" s="118">
        <v>-60.191873739868875</v>
      </c>
      <c r="G7" s="118">
        <v>-100</v>
      </c>
      <c r="H7" s="118" t="s">
        <v>20</v>
      </c>
      <c r="I7" s="118" t="s">
        <v>20</v>
      </c>
      <c r="J7" s="118" t="s">
        <v>20</v>
      </c>
      <c r="K7" s="118">
        <v>335.84474885844753</v>
      </c>
      <c r="L7" s="118">
        <v>25.785751702462022</v>
      </c>
      <c r="M7" s="118">
        <v>123.99791775117129</v>
      </c>
      <c r="N7" s="118">
        <v>66.195677434348127</v>
      </c>
      <c r="O7" s="118">
        <v>169.63112117906985</v>
      </c>
      <c r="P7" s="118">
        <v>-4.5544123138198556</v>
      </c>
      <c r="Q7" s="118">
        <v>5.2824898664435294</v>
      </c>
      <c r="R7" s="118">
        <v>13.111826758324563</v>
      </c>
      <c r="S7" s="118">
        <v>-16.776931149336129</v>
      </c>
      <c r="T7" s="118">
        <v>-29.152412280701757</v>
      </c>
      <c r="U7" s="118">
        <v>-13.073220559330167</v>
      </c>
      <c r="V7" s="118">
        <v>81.28048997614215</v>
      </c>
      <c r="W7" s="118">
        <v>41.034983991042836</v>
      </c>
      <c r="X7" s="118">
        <v>-19.98830075418353</v>
      </c>
      <c r="Y7" s="118">
        <v>23.64747249686674</v>
      </c>
      <c r="Z7" s="119">
        <v>1.8716652823335567</v>
      </c>
      <c r="AA7" s="119">
        <v>13.514596648816713</v>
      </c>
      <c r="AB7" s="119">
        <v>-19.794989165104326</v>
      </c>
      <c r="AC7" s="119">
        <v>13.087034394827125</v>
      </c>
      <c r="AD7" s="119">
        <v>1.1677225383871948</v>
      </c>
      <c r="AE7" s="119">
        <v>-3.6272454692599543</v>
      </c>
      <c r="AF7" s="119">
        <v>-13.599944933920705</v>
      </c>
      <c r="AG7" s="119">
        <v>-11.657717372253472</v>
      </c>
      <c r="AH7" s="119">
        <v>20.445670896121349</v>
      </c>
      <c r="AI7" s="119">
        <v>-1.272077926939752</v>
      </c>
      <c r="AJ7" s="119">
        <v>-15.073334243375648</v>
      </c>
      <c r="AK7" s="119">
        <v>37.282338863786535</v>
      </c>
      <c r="AL7" s="119">
        <v>-4.4563117531888903</v>
      </c>
      <c r="AM7" s="119">
        <v>25.301934833816709</v>
      </c>
      <c r="AN7" s="119">
        <v>-6.2765211816290023</v>
      </c>
      <c r="AO7" s="119">
        <v>3.1385689192401145</v>
      </c>
      <c r="AP7" s="119">
        <v>-2.4725568114752683</v>
      </c>
      <c r="AQ7" s="119">
        <v>-5.2773839574904668</v>
      </c>
      <c r="AR7" s="119">
        <v>-26.404716562117827</v>
      </c>
      <c r="AS7" s="119">
        <v>-0.49272894121148436</v>
      </c>
      <c r="AT7" s="119">
        <v>20.984023329428481</v>
      </c>
      <c r="AU7" s="119">
        <v>6.3411619283065601</v>
      </c>
      <c r="AV7" s="119">
        <v>-15.425497565448742</v>
      </c>
      <c r="AW7" s="119">
        <v>21.512289355333781</v>
      </c>
      <c r="AX7" s="119">
        <v>2.8383634638465161</v>
      </c>
      <c r="AY7" s="119">
        <v>18.965159051192117</v>
      </c>
      <c r="AZ7" s="119">
        <v>-1.1869786744463151</v>
      </c>
      <c r="BA7" s="119">
        <v>12.998414637315792</v>
      </c>
      <c r="BB7" s="119">
        <v>-10.655865901229111</v>
      </c>
      <c r="BC7" s="119">
        <v>-13.314832644277052</v>
      </c>
      <c r="BD7" s="119">
        <v>-28.800945559079626</v>
      </c>
      <c r="BE7" s="119">
        <v>2.84379562043795</v>
      </c>
      <c r="BF7" s="119">
        <v>35.888679796242819</v>
      </c>
      <c r="BG7" s="119">
        <v>5.1608975162509285</v>
      </c>
      <c r="BH7" s="119">
        <v>-24.623243933588757</v>
      </c>
      <c r="BI7" s="119">
        <v>29.990586994992285</v>
      </c>
      <c r="BJ7" s="119">
        <v>0.21202518812890592</v>
      </c>
      <c r="BK7" s="119">
        <v>20.806765826333763</v>
      </c>
      <c r="BL7" s="119">
        <v>2.8151019236290598</v>
      </c>
      <c r="BM7" s="119">
        <v>-0.35929871592595974</v>
      </c>
      <c r="BN7" s="119">
        <v>-4.9619087210578723</v>
      </c>
      <c r="BO7" s="119">
        <v>-2.5291446320797384</v>
      </c>
      <c r="BP7" s="119">
        <v>-31.61928580792852</v>
      </c>
      <c r="BQ7" s="119">
        <v>4.5408291179376725</v>
      </c>
      <c r="BR7" s="119">
        <v>31.71712326834637</v>
      </c>
      <c r="BS7" s="119">
        <v>2.8489113088926654</v>
      </c>
      <c r="BT7" s="119">
        <v>-22.126128565329228</v>
      </c>
      <c r="BU7" s="119">
        <v>27.334300595735584</v>
      </c>
      <c r="BV7" s="119">
        <v>2.4584525716085937</v>
      </c>
      <c r="BW7" s="119">
        <v>15.030211093287971</v>
      </c>
      <c r="BX7" s="119">
        <v>0.14835935933705802</v>
      </c>
      <c r="BY7" s="119">
        <v>10.202501912913498</v>
      </c>
      <c r="BZ7" s="128"/>
      <c r="CA7">
        <f>((H6-G6)/G6)*100</f>
        <v>215.38461538461539</v>
      </c>
      <c r="CB7">
        <f>((L6/K6)-1)</f>
        <v>0.25785751702462023</v>
      </c>
      <c r="DE7">
        <v>2146.1514615799997</v>
      </c>
      <c r="DF7">
        <v>2108.2543980600003</v>
      </c>
      <c r="DG7">
        <v>1759.3935676400006</v>
      </c>
      <c r="DH7">
        <v>1587.23078508</v>
      </c>
      <c r="DI7">
        <v>1507.6299224899999</v>
      </c>
    </row>
    <row r="8" spans="1:113" ht="18.75" customHeight="1">
      <c r="B8" s="57"/>
      <c r="C8" s="117" t="s">
        <v>21</v>
      </c>
      <c r="D8" s="118">
        <v>14.381202491554056</v>
      </c>
      <c r="E8" s="118">
        <v>-11.149997330691708</v>
      </c>
      <c r="F8" s="118">
        <v>-63.383749992323899</v>
      </c>
      <c r="G8" s="118">
        <v>-100</v>
      </c>
      <c r="H8" s="118">
        <v>-100</v>
      </c>
      <c r="I8" s="118">
        <v>-100</v>
      </c>
      <c r="J8" s="118">
        <v>-98.674173628768614</v>
      </c>
      <c r="K8" s="118">
        <v>-94.525542206720345</v>
      </c>
      <c r="L8" s="118" t="e">
        <v>#REF!</v>
      </c>
      <c r="M8" s="118" t="e">
        <v>#REF!</v>
      </c>
      <c r="N8" s="118" t="e">
        <v>#REF!</v>
      </c>
      <c r="O8" s="118" t="e">
        <v>#REF!</v>
      </c>
      <c r="P8" s="118" t="s">
        <v>22</v>
      </c>
      <c r="Q8" s="118" t="s">
        <v>22</v>
      </c>
      <c r="R8" s="118" t="s">
        <v>22</v>
      </c>
      <c r="S8" s="118" t="s">
        <v>22</v>
      </c>
      <c r="T8" s="118" t="s">
        <v>22</v>
      </c>
      <c r="U8" s="118" t="s">
        <v>22</v>
      </c>
      <c r="V8" s="118" t="s">
        <v>22</v>
      </c>
      <c r="W8" s="118" t="s">
        <v>22</v>
      </c>
      <c r="X8" s="118" t="s">
        <v>22</v>
      </c>
      <c r="Y8" s="118" t="s">
        <v>22</v>
      </c>
      <c r="Z8" s="119" t="s">
        <v>22</v>
      </c>
      <c r="AA8" s="119">
        <v>70.400000000000006</v>
      </c>
      <c r="AB8" s="119">
        <v>43.189054672303051</v>
      </c>
      <c r="AC8" s="119">
        <v>53.803596127247587</v>
      </c>
      <c r="AD8" s="119">
        <v>37.562622621709174</v>
      </c>
      <c r="AE8" s="119">
        <v>59.298245614035096</v>
      </c>
      <c r="AF8" s="119">
        <v>94.267407487657266</v>
      </c>
      <c r="AG8" s="119">
        <v>97.430830039525688</v>
      </c>
      <c r="AH8" s="119">
        <v>31.176216386100684</v>
      </c>
      <c r="AI8" s="119">
        <v>-8.1734552469028383</v>
      </c>
      <c r="AJ8" s="119">
        <v>-2.5327252471800565</v>
      </c>
      <c r="AK8" s="119">
        <v>8.2151957540861353</v>
      </c>
      <c r="AL8" s="119">
        <v>1.4931767144584551</v>
      </c>
      <c r="AM8" s="119">
        <v>12.032212510043582</v>
      </c>
      <c r="AN8" s="119">
        <v>30.915120973862354</v>
      </c>
      <c r="AO8" s="119">
        <v>19.398287340277044</v>
      </c>
      <c r="AP8" s="119">
        <v>15.102024570806915</v>
      </c>
      <c r="AQ8" s="119">
        <v>13.131194933920698</v>
      </c>
      <c r="AR8" s="119">
        <v>-3.6352193241025454</v>
      </c>
      <c r="AS8" s="119">
        <v>8.5436788139490858</v>
      </c>
      <c r="AT8" s="119">
        <v>9.0288332671962568</v>
      </c>
      <c r="AU8" s="119">
        <v>17.436410793101874</v>
      </c>
      <c r="AV8" s="119">
        <v>16.949440108585012</v>
      </c>
      <c r="AW8" s="119">
        <v>3.5150939591640284</v>
      </c>
      <c r="AX8" s="119">
        <v>11.418378878858437</v>
      </c>
      <c r="AY8" s="119">
        <v>5.783722989823481</v>
      </c>
      <c r="AZ8" s="119">
        <v>11.528182772074036</v>
      </c>
      <c r="BA8" s="119">
        <v>22.190059186231469</v>
      </c>
      <c r="BB8" s="119">
        <v>11.937365284645619</v>
      </c>
      <c r="BC8" s="119">
        <v>2.4392024677987623</v>
      </c>
      <c r="BD8" s="119">
        <v>-0.89617142998867916</v>
      </c>
      <c r="BE8" s="119">
        <v>2.4268255194702659</v>
      </c>
      <c r="BF8" s="119">
        <v>15.045323444581783</v>
      </c>
      <c r="BG8" s="119">
        <v>13.768452865279546</v>
      </c>
      <c r="BH8" s="119">
        <v>1.3957714538777033</v>
      </c>
      <c r="BI8" s="119">
        <v>8.4704758673126435</v>
      </c>
      <c r="BJ8" s="119">
        <v>5.7003018489777402</v>
      </c>
      <c r="BK8" s="119">
        <v>7.3365657229732539</v>
      </c>
      <c r="BL8" s="119">
        <v>11.683863087039015</v>
      </c>
      <c r="BM8" s="119">
        <v>-1.5184551409435532</v>
      </c>
      <c r="BN8" s="119">
        <v>4.7578349045189317</v>
      </c>
      <c r="BO8" s="119">
        <v>17.792190822375066</v>
      </c>
      <c r="BP8" s="119">
        <v>13.129509906152247</v>
      </c>
      <c r="BQ8" s="119">
        <v>14.996268777781374</v>
      </c>
      <c r="BR8" s="119">
        <v>11.466074530379821</v>
      </c>
      <c r="BS8" s="119">
        <v>9.0154675748545401</v>
      </c>
      <c r="BT8" s="119">
        <v>12.626981437554118</v>
      </c>
      <c r="BU8" s="119">
        <v>10.325510801119208</v>
      </c>
      <c r="BV8" s="119">
        <v>12.798649609508228</v>
      </c>
      <c r="BW8" s="119">
        <v>7.4050148339553923</v>
      </c>
      <c r="BX8" s="119">
        <v>4.6192224813020433</v>
      </c>
      <c r="BY8" s="119">
        <v>15.708740675693988</v>
      </c>
      <c r="BZ8" s="128"/>
      <c r="CB8">
        <f>((CB9/CB10)-1)</f>
        <v>-0.55502301137921806</v>
      </c>
    </row>
    <row r="9" spans="1:113" ht="18.75" customHeight="1">
      <c r="B9" s="54" t="s">
        <v>23</v>
      </c>
      <c r="C9" s="124"/>
      <c r="D9" s="124">
        <v>1142718.3892667082</v>
      </c>
      <c r="E9" s="124">
        <v>1020309.6683010989</v>
      </c>
      <c r="F9" s="124">
        <v>562302.20507965644</v>
      </c>
      <c r="G9" s="124">
        <v>8844</v>
      </c>
      <c r="H9" s="124">
        <v>4777</v>
      </c>
      <c r="I9" s="124">
        <v>2326</v>
      </c>
      <c r="J9" s="124">
        <v>24673</v>
      </c>
      <c r="K9" s="124">
        <v>71371</v>
      </c>
      <c r="L9" s="124">
        <v>75368</v>
      </c>
      <c r="M9" s="124">
        <v>169709</v>
      </c>
      <c r="N9" s="124">
        <v>279030</v>
      </c>
      <c r="O9" s="124">
        <v>623284</v>
      </c>
      <c r="P9" s="124">
        <v>835150</v>
      </c>
      <c r="Q9" s="124">
        <v>762506</v>
      </c>
      <c r="R9" s="124">
        <v>870255</v>
      </c>
      <c r="S9" s="124">
        <v>745954</v>
      </c>
      <c r="T9" s="124">
        <v>600186</v>
      </c>
      <c r="U9" s="124">
        <v>466725</v>
      </c>
      <c r="V9" s="124">
        <v>768789</v>
      </c>
      <c r="W9" s="124">
        <v>1013740</v>
      </c>
      <c r="X9" s="124">
        <v>740309</v>
      </c>
      <c r="Y9" s="124">
        <v>1021099</v>
      </c>
      <c r="Z9" s="125">
        <v>1076875</v>
      </c>
      <c r="AA9" s="125">
        <v>1171815</v>
      </c>
      <c r="AB9" s="125">
        <v>1150713</v>
      </c>
      <c r="AC9" s="125">
        <v>1100759</v>
      </c>
      <c r="AD9" s="125">
        <v>1137972</v>
      </c>
      <c r="AE9" s="125">
        <v>1074532</v>
      </c>
      <c r="AF9" s="125">
        <v>860191</v>
      </c>
      <c r="AG9" s="125">
        <v>780786</v>
      </c>
      <c r="AH9" s="125">
        <v>993898</v>
      </c>
      <c r="AI9" s="125">
        <v>1061929</v>
      </c>
      <c r="AJ9" s="125">
        <v>807036</v>
      </c>
      <c r="AK9" s="125">
        <v>1078513</v>
      </c>
      <c r="AL9" s="125">
        <v>1063274</v>
      </c>
      <c r="AM9" s="125">
        <v>1150406</v>
      </c>
      <c r="AN9" s="125">
        <v>1339533</v>
      </c>
      <c r="AO9" s="125">
        <v>1282308</v>
      </c>
      <c r="AP9" s="125">
        <v>1244295</v>
      </c>
      <c r="AQ9" s="125">
        <v>1183338</v>
      </c>
      <c r="AR9" s="125">
        <v>842701</v>
      </c>
      <c r="AS9" s="125">
        <v>811004</v>
      </c>
      <c r="AT9" s="125">
        <v>938624</v>
      </c>
      <c r="AU9" s="125">
        <v>1120463</v>
      </c>
      <c r="AV9" s="125">
        <v>859701</v>
      </c>
      <c r="AW9" s="125">
        <v>1097435</v>
      </c>
      <c r="AX9" s="126">
        <v>1116501</v>
      </c>
      <c r="AY9" s="126">
        <v>1138797</v>
      </c>
      <c r="AZ9" s="126">
        <v>1327629</v>
      </c>
      <c r="BA9" s="126">
        <v>1414064</v>
      </c>
      <c r="BB9" s="126">
        <v>1335708</v>
      </c>
      <c r="BC9" s="126">
        <v>1158137</v>
      </c>
      <c r="BD9" s="126">
        <v>854601</v>
      </c>
      <c r="BE9" s="126">
        <v>735990</v>
      </c>
      <c r="BF9" s="126">
        <v>1072581</v>
      </c>
      <c r="BG9" s="126">
        <v>1202278</v>
      </c>
      <c r="BH9" s="126">
        <v>822954</v>
      </c>
      <c r="BI9" s="126">
        <v>1135764</v>
      </c>
      <c r="BJ9" s="126">
        <v>999851</v>
      </c>
      <c r="BK9" s="126">
        <v>1297440</v>
      </c>
      <c r="BL9" s="126">
        <v>1386916</v>
      </c>
      <c r="BM9" s="126">
        <v>1349410</v>
      </c>
      <c r="BN9" s="126">
        <v>1258589</v>
      </c>
      <c r="BO9" s="126">
        <v>1138642</v>
      </c>
      <c r="BP9" s="126">
        <v>855813</v>
      </c>
      <c r="BQ9" s="126">
        <v>757474</v>
      </c>
      <c r="BR9" s="126">
        <v>1144173</v>
      </c>
      <c r="BS9" s="126">
        <v>1235048</v>
      </c>
      <c r="BT9" s="126">
        <v>919340</v>
      </c>
      <c r="BU9" s="126">
        <v>184782</v>
      </c>
      <c r="BV9" s="126">
        <v>1119158</v>
      </c>
      <c r="BW9" s="126">
        <v>1307214</v>
      </c>
      <c r="BX9" s="126">
        <v>1467156</v>
      </c>
      <c r="BY9" s="126">
        <v>1456927</v>
      </c>
      <c r="BZ9" s="128"/>
      <c r="CB9">
        <f>SUM(D9:J9)</f>
        <v>2765950.2626474635</v>
      </c>
    </row>
    <row r="10" spans="1:113" ht="18.75" customHeight="1">
      <c r="B10" s="57"/>
      <c r="C10" s="117" t="s">
        <v>24</v>
      </c>
      <c r="D10" s="118">
        <v>8.7925044405238406</v>
      </c>
      <c r="E10" s="118">
        <v>-10.712063629619195</v>
      </c>
      <c r="F10" s="118">
        <v>-44.889064315548751</v>
      </c>
      <c r="G10" s="118">
        <v>-98.427180274217989</v>
      </c>
      <c r="H10" s="118">
        <v>-45.985979194934423</v>
      </c>
      <c r="I10" s="118">
        <v>-51.308352522503661</v>
      </c>
      <c r="J10" s="118">
        <v>960.74806534823733</v>
      </c>
      <c r="K10" s="118">
        <v>174.02423702022452</v>
      </c>
      <c r="L10" s="118">
        <v>5.6003138529654883</v>
      </c>
      <c r="M10" s="118">
        <v>125.17381382018895</v>
      </c>
      <c r="N10" s="118">
        <v>64.416736884902988</v>
      </c>
      <c r="O10" s="118">
        <v>123.37526430849728</v>
      </c>
      <c r="P10" s="118">
        <v>33.991888128044366</v>
      </c>
      <c r="Q10" s="118">
        <v>-8.6983176674848792</v>
      </c>
      <c r="R10" s="118">
        <v>14.130905199434496</v>
      </c>
      <c r="S10" s="118">
        <v>-14.283284784344819</v>
      </c>
      <c r="T10" s="118">
        <v>-19.541151331047224</v>
      </c>
      <c r="U10" s="118">
        <v>-22.236606651937898</v>
      </c>
      <c r="V10" s="118">
        <v>64.719910011248601</v>
      </c>
      <c r="W10" s="118">
        <v>31.861928305425803</v>
      </c>
      <c r="X10" s="118">
        <v>-26.972497879140612</v>
      </c>
      <c r="Y10" s="118">
        <v>37.928756775886832</v>
      </c>
      <c r="Z10" s="119">
        <v>5.4623498798843206</v>
      </c>
      <c r="AA10" s="119">
        <v>8.8162507254788238</v>
      </c>
      <c r="AB10" s="119">
        <v>-1.8007962007654754</v>
      </c>
      <c r="AC10" s="119">
        <v>-4.341134583514739</v>
      </c>
      <c r="AD10" s="119">
        <v>3.3806673395357256</v>
      </c>
      <c r="AE10" s="119">
        <v>-5.5748296091643779</v>
      </c>
      <c r="AF10" s="119">
        <v>-19.947381743866167</v>
      </c>
      <c r="AG10" s="119">
        <v>-9.2310893743366318</v>
      </c>
      <c r="AH10" s="119">
        <v>27.294546777221917</v>
      </c>
      <c r="AI10" s="119">
        <v>6.8448673807573801</v>
      </c>
      <c r="AJ10" s="119">
        <v>-24.002828814355759</v>
      </c>
      <c r="AK10" s="119">
        <v>33.638772000257731</v>
      </c>
      <c r="AL10" s="119">
        <v>-1.4129639605642175</v>
      </c>
      <c r="AM10" s="119">
        <v>8.1946892334431318</v>
      </c>
      <c r="AN10" s="119">
        <v>16.440022044391277</v>
      </c>
      <c r="AO10" s="119">
        <v>-4.272011215849103</v>
      </c>
      <c r="AP10" s="119">
        <v>-2.9644204044582123</v>
      </c>
      <c r="AQ10" s="119">
        <v>-4.8989186647860787</v>
      </c>
      <c r="AR10" s="119">
        <v>-28.786111829418136</v>
      </c>
      <c r="AS10" s="119">
        <v>-3.7613578244240831</v>
      </c>
      <c r="AT10" s="119">
        <v>15.736050623671405</v>
      </c>
      <c r="AU10" s="119">
        <v>19.372933144688396</v>
      </c>
      <c r="AV10" s="119">
        <v>-23.272700660352019</v>
      </c>
      <c r="AW10" s="119">
        <v>27.653102648478956</v>
      </c>
      <c r="AX10" s="119">
        <v>1.737323850615291</v>
      </c>
      <c r="AY10" s="119">
        <v>1.9969529807855046</v>
      </c>
      <c r="AZ10" s="119">
        <v>16.581708592488397</v>
      </c>
      <c r="BA10" s="119">
        <v>6.5104784544477434</v>
      </c>
      <c r="BB10" s="119">
        <v>-5.5411919121058144</v>
      </c>
      <c r="BC10" s="119">
        <v>-13.294148122194372</v>
      </c>
      <c r="BD10" s="119">
        <v>-26.208989091964074</v>
      </c>
      <c r="BE10" s="119">
        <v>-13.879108496245617</v>
      </c>
      <c r="BF10" s="119">
        <v>45.733094199649457</v>
      </c>
      <c r="BG10" s="119">
        <v>12.092047127443051</v>
      </c>
      <c r="BH10" s="119">
        <v>-31.550440081245767</v>
      </c>
      <c r="BI10" s="119">
        <v>38.010629998760571</v>
      </c>
      <c r="BJ10" s="119">
        <v>-11.966658566392319</v>
      </c>
      <c r="BK10" s="119">
        <v>29.763334736875802</v>
      </c>
      <c r="BL10" s="119">
        <v>6.8963497348625058</v>
      </c>
      <c r="BM10" s="119">
        <v>-2.704273366231269</v>
      </c>
      <c r="BN10" s="119">
        <v>-6.730422925574886</v>
      </c>
      <c r="BO10" s="119">
        <v>-9.5302755704999793</v>
      </c>
      <c r="BP10" s="119">
        <v>-24.839150496819894</v>
      </c>
      <c r="BQ10" s="119">
        <v>-11.490711171716249</v>
      </c>
      <c r="BR10" s="119">
        <v>51.051125187135128</v>
      </c>
      <c r="BS10" s="119">
        <v>7.9424177987070133</v>
      </c>
      <c r="BT10" s="119">
        <v>-25.562407291052658</v>
      </c>
      <c r="BU10" s="119">
        <v>-79.900580851480413</v>
      </c>
      <c r="BV10" s="119">
        <v>505.6639715989653</v>
      </c>
      <c r="BW10" s="119">
        <v>16.803346801792053</v>
      </c>
      <c r="BX10" s="119">
        <v>12.235334076899429</v>
      </c>
      <c r="BY10" s="119">
        <v>-0.6971992071736044</v>
      </c>
      <c r="BZ10" s="128"/>
      <c r="CB10">
        <v>6215940</v>
      </c>
    </row>
    <row r="11" spans="1:113" ht="18.75" customHeight="1">
      <c r="B11" s="57"/>
      <c r="C11" s="117" t="s">
        <v>25</v>
      </c>
      <c r="D11" s="118">
        <v>14.448432858571604</v>
      </c>
      <c r="E11" s="118">
        <v>6.5971350696258924E-2</v>
      </c>
      <c r="F11" s="118">
        <v>-44.147898221077661</v>
      </c>
      <c r="G11" s="118">
        <v>-99.099177097667578</v>
      </c>
      <c r="H11" s="118">
        <v>-99.334672252615633</v>
      </c>
      <c r="I11" s="118">
        <v>-99.674506407018129</v>
      </c>
      <c r="J11" s="118">
        <v>-96.823387939869292</v>
      </c>
      <c r="K11" s="118">
        <v>-92.575575719573976</v>
      </c>
      <c r="L11" s="118" t="e">
        <v>#REF!</v>
      </c>
      <c r="M11" s="118" t="e">
        <v>#REF!</v>
      </c>
      <c r="N11" s="118" t="e">
        <v>#REF!</v>
      </c>
      <c r="O11" s="118" t="e">
        <v>#REF!</v>
      </c>
      <c r="P11" s="118" t="s">
        <v>22</v>
      </c>
      <c r="Q11" s="118" t="s">
        <v>22</v>
      </c>
      <c r="R11" s="118" t="s">
        <v>22</v>
      </c>
      <c r="S11" s="118" t="s">
        <v>22</v>
      </c>
      <c r="T11" s="118" t="s">
        <v>22</v>
      </c>
      <c r="U11" s="118" t="s">
        <v>22</v>
      </c>
      <c r="V11" s="118" t="s">
        <v>22</v>
      </c>
      <c r="W11" s="118" t="s">
        <v>22</v>
      </c>
      <c r="X11" s="118" t="s">
        <v>22</v>
      </c>
      <c r="Y11" s="118" t="s">
        <v>22</v>
      </c>
      <c r="Z11" s="119" t="s">
        <v>22</v>
      </c>
      <c r="AA11" s="119">
        <v>88.006590895963967</v>
      </c>
      <c r="AB11" s="119">
        <v>37.78518828952884</v>
      </c>
      <c r="AC11" s="119">
        <v>44.360700112523709</v>
      </c>
      <c r="AD11" s="119">
        <v>30.763052208835351</v>
      </c>
      <c r="AE11" s="119">
        <v>44.048024409011809</v>
      </c>
      <c r="AF11" s="119">
        <v>43.320737238122845</v>
      </c>
      <c r="AG11" s="119">
        <v>67.290374417483534</v>
      </c>
      <c r="AH11" s="119">
        <v>29.280986070300163</v>
      </c>
      <c r="AI11" s="119">
        <v>4.753585732041743</v>
      </c>
      <c r="AJ11" s="119">
        <v>9.013398459291988</v>
      </c>
      <c r="AK11" s="119">
        <v>5.6227652754532231</v>
      </c>
      <c r="AL11" s="119">
        <v>-1.263006384213583</v>
      </c>
      <c r="AM11" s="119">
        <v>-1.8269948754709553</v>
      </c>
      <c r="AN11" s="119">
        <v>16.408956881516069</v>
      </c>
      <c r="AO11" s="119">
        <v>16.493074324170863</v>
      </c>
      <c r="AP11" s="119">
        <v>9.3432000084360709</v>
      </c>
      <c r="AQ11" s="119">
        <v>10.125896669433754</v>
      </c>
      <c r="AR11" s="119">
        <v>-2.0332693552943426</v>
      </c>
      <c r="AS11" s="119">
        <v>3.8702025907226822</v>
      </c>
      <c r="AT11" s="119">
        <v>-5.5613352678041466</v>
      </c>
      <c r="AU11" s="119">
        <v>5.5120445905517235</v>
      </c>
      <c r="AV11" s="119">
        <v>6.5257311941474772</v>
      </c>
      <c r="AW11" s="119">
        <v>1.7544526584287734</v>
      </c>
      <c r="AX11" s="119">
        <v>5.0059533102474019</v>
      </c>
      <c r="AY11" s="119">
        <v>-1.0091219969297849</v>
      </c>
      <c r="AZ11" s="119">
        <v>-0.88866791635592302</v>
      </c>
      <c r="BA11" s="119">
        <v>10.274910551911077</v>
      </c>
      <c r="BB11" s="119">
        <v>7.3465697443130473</v>
      </c>
      <c r="BC11" s="119">
        <v>-2.1296535731971766</v>
      </c>
      <c r="BD11" s="119">
        <v>1.4121260091064292</v>
      </c>
      <c r="BE11" s="119">
        <v>-9.2495228136975864</v>
      </c>
      <c r="BF11" s="119">
        <v>14.271635926633031</v>
      </c>
      <c r="BG11" s="119">
        <v>7.3018921642213908</v>
      </c>
      <c r="BH11" s="119">
        <v>-4.2743930738710301</v>
      </c>
      <c r="BI11" s="119">
        <v>3.4925986504895423</v>
      </c>
      <c r="BJ11" s="119">
        <v>-10.447818676382736</v>
      </c>
      <c r="BK11" s="119">
        <v>13.930753242237204</v>
      </c>
      <c r="BL11" s="119">
        <v>4.4656300818978867</v>
      </c>
      <c r="BM11" s="119">
        <v>-4.5722117245046938</v>
      </c>
      <c r="BN11" s="119">
        <v>-5.7736421433427054</v>
      </c>
      <c r="BO11" s="119">
        <v>-1.6833068971978227</v>
      </c>
      <c r="BP11" s="119">
        <v>0.1418205688970664</v>
      </c>
      <c r="BQ11" s="119">
        <v>2.9190614002907678</v>
      </c>
      <c r="BR11" s="119">
        <v>6.6747406489579886</v>
      </c>
      <c r="BS11" s="119">
        <v>2.7256591237633909</v>
      </c>
      <c r="BT11" s="119">
        <v>11.712197765610233</v>
      </c>
      <c r="BU11" s="119">
        <v>-83.730598962460505</v>
      </c>
      <c r="BV11" s="119">
        <v>11.932477939212948</v>
      </c>
      <c r="BW11" s="119">
        <v>0.75332963374028505</v>
      </c>
      <c r="BX11" s="119">
        <v>5.7854981844610576</v>
      </c>
      <c r="BY11" s="119">
        <v>7.9677044041470024</v>
      </c>
      <c r="BZ11" s="128"/>
      <c r="CB11">
        <f>((L6-K6)/K6)*100</f>
        <v>25.785751702462022</v>
      </c>
    </row>
    <row r="12" spans="1:113" ht="18.75" customHeight="1">
      <c r="B12" s="54" t="s">
        <v>26</v>
      </c>
      <c r="C12" s="124"/>
      <c r="D12" s="124">
        <v>52016</v>
      </c>
      <c r="E12" s="124">
        <v>52263</v>
      </c>
      <c r="F12" s="124">
        <v>52319</v>
      </c>
      <c r="G12" s="124">
        <v>52319</v>
      </c>
      <c r="H12" s="124">
        <v>52319</v>
      </c>
      <c r="I12" s="124">
        <v>52287</v>
      </c>
      <c r="J12" s="124">
        <v>52236</v>
      </c>
      <c r="K12" s="124">
        <v>52361</v>
      </c>
      <c r="L12" s="124">
        <v>52311</v>
      </c>
      <c r="M12" s="124">
        <v>52867</v>
      </c>
      <c r="N12" s="124">
        <v>52968</v>
      </c>
      <c r="O12" s="124">
        <v>51827</v>
      </c>
      <c r="P12" s="124">
        <v>52690</v>
      </c>
      <c r="Q12" s="124">
        <v>52716</v>
      </c>
      <c r="R12" s="124">
        <v>53164</v>
      </c>
      <c r="S12" s="124">
        <v>53872</v>
      </c>
      <c r="T12" s="124">
        <v>53746</v>
      </c>
      <c r="U12" s="124">
        <v>53934</v>
      </c>
      <c r="V12" s="124">
        <v>54302</v>
      </c>
      <c r="W12" s="124">
        <v>54908</v>
      </c>
      <c r="X12" s="124">
        <v>55666</v>
      </c>
      <c r="Y12" s="124">
        <v>56034</v>
      </c>
      <c r="Z12" s="125">
        <v>56463</v>
      </c>
      <c r="AA12" s="125">
        <v>57091</v>
      </c>
      <c r="AB12" s="125">
        <v>57452</v>
      </c>
      <c r="AC12" s="125">
        <v>57608</v>
      </c>
      <c r="AD12" s="125">
        <v>58044</v>
      </c>
      <c r="AE12" s="125">
        <v>58319</v>
      </c>
      <c r="AF12" s="125">
        <v>58717</v>
      </c>
      <c r="AG12" s="125">
        <v>61090</v>
      </c>
      <c r="AH12" s="125">
        <v>61250</v>
      </c>
      <c r="AI12" s="125">
        <v>61552</v>
      </c>
      <c r="AJ12" s="125">
        <v>61612</v>
      </c>
      <c r="AK12" s="125">
        <v>61714</v>
      </c>
      <c r="AL12" s="125">
        <v>61850</v>
      </c>
      <c r="AM12" s="125">
        <v>62430</v>
      </c>
      <c r="AN12" s="125">
        <v>61156</v>
      </c>
      <c r="AO12" s="125">
        <v>61316</v>
      </c>
      <c r="AP12" s="125">
        <v>61618</v>
      </c>
      <c r="AQ12" s="125">
        <v>61690</v>
      </c>
      <c r="AR12" s="125">
        <v>61550</v>
      </c>
      <c r="AS12" s="125">
        <v>61686</v>
      </c>
      <c r="AT12" s="125">
        <v>62266</v>
      </c>
      <c r="AU12" s="125" t="s">
        <v>27</v>
      </c>
      <c r="AV12" s="125">
        <v>63216</v>
      </c>
      <c r="AW12" s="125">
        <v>63841</v>
      </c>
      <c r="AX12" s="125">
        <v>64204</v>
      </c>
      <c r="AY12" s="125">
        <v>62552</v>
      </c>
      <c r="AZ12" s="125">
        <v>62726</v>
      </c>
      <c r="BA12" s="125">
        <v>62999</v>
      </c>
      <c r="BB12" s="125">
        <v>63171</v>
      </c>
      <c r="BC12" s="125">
        <v>63476</v>
      </c>
      <c r="BD12" s="125">
        <v>63618</v>
      </c>
      <c r="BE12" s="125">
        <v>63803</v>
      </c>
      <c r="BF12" s="125">
        <v>63945</v>
      </c>
      <c r="BG12" s="125">
        <v>64120</v>
      </c>
      <c r="BH12" s="125">
        <v>64344</v>
      </c>
      <c r="BI12" s="125">
        <v>64682</v>
      </c>
      <c r="BJ12" s="125">
        <v>64990</v>
      </c>
      <c r="BK12" s="125">
        <v>65416</v>
      </c>
      <c r="BL12" s="125">
        <v>62631</v>
      </c>
      <c r="BM12" s="125">
        <v>62651</v>
      </c>
      <c r="BN12" s="125">
        <v>64597</v>
      </c>
      <c r="BO12" s="125">
        <v>64757</v>
      </c>
      <c r="BP12" s="125">
        <v>65026</v>
      </c>
      <c r="BQ12" s="125">
        <v>65231</v>
      </c>
      <c r="BR12" s="125">
        <v>65995</v>
      </c>
      <c r="BS12" s="125">
        <v>66479</v>
      </c>
      <c r="BT12" s="125">
        <v>66852</v>
      </c>
      <c r="BU12" s="125">
        <v>68399</v>
      </c>
      <c r="BV12" s="125">
        <v>67485</v>
      </c>
      <c r="BW12" s="125">
        <v>67615</v>
      </c>
      <c r="BX12" s="125">
        <v>67861</v>
      </c>
      <c r="BY12" s="146">
        <v>68244</v>
      </c>
      <c r="BZ12" s="128"/>
    </row>
    <row r="13" spans="1:113" ht="18.75" customHeight="1">
      <c r="B13" s="57"/>
      <c r="C13" s="117" t="s">
        <v>28</v>
      </c>
      <c r="D13" s="118">
        <v>50679</v>
      </c>
      <c r="E13" s="118">
        <v>50926</v>
      </c>
      <c r="F13" s="118">
        <v>51001</v>
      </c>
      <c r="G13" s="118">
        <v>7690</v>
      </c>
      <c r="H13" s="118">
        <v>2978</v>
      </c>
      <c r="I13" s="118">
        <v>3078</v>
      </c>
      <c r="J13" s="118">
        <v>9821</v>
      </c>
      <c r="K13" s="118">
        <v>19263</v>
      </c>
      <c r="L13" s="118">
        <v>25328</v>
      </c>
      <c r="M13" s="118">
        <v>32600</v>
      </c>
      <c r="N13" s="118">
        <v>37378</v>
      </c>
      <c r="O13" s="118">
        <v>42194</v>
      </c>
      <c r="P13" s="118">
        <v>43984</v>
      </c>
      <c r="Q13" s="118">
        <v>45303</v>
      </c>
      <c r="R13" s="118">
        <v>46179</v>
      </c>
      <c r="S13" s="118">
        <v>48265</v>
      </c>
      <c r="T13" s="118">
        <v>48066</v>
      </c>
      <c r="U13" s="118">
        <v>48396</v>
      </c>
      <c r="V13" s="118">
        <v>48752</v>
      </c>
      <c r="W13" s="118">
        <v>50402</v>
      </c>
      <c r="X13" s="118">
        <v>51084</v>
      </c>
      <c r="Y13" s="118">
        <v>51740</v>
      </c>
      <c r="Z13" s="120">
        <v>52194</v>
      </c>
      <c r="AA13" s="120">
        <v>53160</v>
      </c>
      <c r="AB13" s="120">
        <v>54114</v>
      </c>
      <c r="AC13" s="120">
        <v>54172</v>
      </c>
      <c r="AD13" s="120">
        <v>54661</v>
      </c>
      <c r="AE13" s="120">
        <v>54846</v>
      </c>
      <c r="AF13" s="120">
        <v>57595</v>
      </c>
      <c r="AG13" s="120">
        <v>57731</v>
      </c>
      <c r="AH13" s="120">
        <v>58100</v>
      </c>
      <c r="AI13" s="120">
        <v>58233</v>
      </c>
      <c r="AJ13" s="120">
        <v>58776</v>
      </c>
      <c r="AK13" s="120">
        <v>59538</v>
      </c>
      <c r="AL13" s="120">
        <v>59538</v>
      </c>
      <c r="AM13" s="121">
        <v>59745</v>
      </c>
      <c r="AN13" s="121">
        <v>60194</v>
      </c>
      <c r="AO13" s="121">
        <v>60354</v>
      </c>
      <c r="AP13" s="121">
        <v>60656</v>
      </c>
      <c r="AQ13" s="121">
        <v>60716</v>
      </c>
      <c r="AR13" s="121">
        <v>60818</v>
      </c>
      <c r="AS13" s="121">
        <v>61100</v>
      </c>
      <c r="AT13" s="121">
        <v>61658</v>
      </c>
      <c r="AU13" s="121">
        <v>62222</v>
      </c>
      <c r="AV13" s="121">
        <v>62880</v>
      </c>
      <c r="AW13" s="121">
        <v>63083</v>
      </c>
      <c r="AX13" s="121">
        <v>63358</v>
      </c>
      <c r="AY13" s="121">
        <v>61706</v>
      </c>
      <c r="AZ13" s="121">
        <v>61036</v>
      </c>
      <c r="BA13" s="121">
        <v>61311</v>
      </c>
      <c r="BB13" s="121">
        <v>61555</v>
      </c>
      <c r="BC13" s="121">
        <v>61761</v>
      </c>
      <c r="BD13" s="121">
        <v>61616</v>
      </c>
      <c r="BE13" s="121">
        <v>61475</v>
      </c>
      <c r="BF13" s="121">
        <v>61075</v>
      </c>
      <c r="BG13" s="121">
        <v>61104</v>
      </c>
      <c r="BH13" s="121">
        <v>61274</v>
      </c>
      <c r="BI13" s="121">
        <v>62540</v>
      </c>
      <c r="BJ13" s="121">
        <v>62848</v>
      </c>
      <c r="BK13" s="121">
        <v>63274</v>
      </c>
      <c r="BL13" s="121">
        <v>61111</v>
      </c>
      <c r="BM13" s="121">
        <v>61895</v>
      </c>
      <c r="BN13" s="121">
        <v>62763</v>
      </c>
      <c r="BO13" s="121">
        <v>63489</v>
      </c>
      <c r="BP13" s="121">
        <v>63944</v>
      </c>
      <c r="BQ13" s="121">
        <v>64149</v>
      </c>
      <c r="BR13" s="121">
        <v>64189</v>
      </c>
      <c r="BS13" s="121">
        <v>65258</v>
      </c>
      <c r="BT13" s="121">
        <v>65654</v>
      </c>
      <c r="BU13" s="121">
        <v>66030</v>
      </c>
      <c r="BV13" s="121">
        <v>66571</v>
      </c>
      <c r="BW13" s="121">
        <v>67475</v>
      </c>
      <c r="BX13" s="121">
        <v>66906</v>
      </c>
      <c r="BY13" s="184">
        <v>67258</v>
      </c>
      <c r="BZ13" s="128"/>
    </row>
    <row r="14" spans="1:113" ht="18.75" customHeight="1">
      <c r="B14" s="54" t="s">
        <v>29</v>
      </c>
      <c r="C14" s="124"/>
      <c r="D14" s="124">
        <v>72.736012006417894</v>
      </c>
      <c r="E14" s="124">
        <v>69.086698367008452</v>
      </c>
      <c r="F14" s="124">
        <v>35.565539516913738</v>
      </c>
      <c r="G14" s="124">
        <v>3.8</v>
      </c>
      <c r="H14" s="124">
        <v>5.2</v>
      </c>
      <c r="I14" s="124">
        <v>2.5</v>
      </c>
      <c r="J14" s="124">
        <v>8.1</v>
      </c>
      <c r="K14" s="124">
        <v>12</v>
      </c>
      <c r="L14" s="124">
        <v>9.9</v>
      </c>
      <c r="M14" s="124">
        <v>16.8</v>
      </c>
      <c r="N14" s="124">
        <v>24.9</v>
      </c>
      <c r="O14" s="124">
        <v>47.7</v>
      </c>
      <c r="P14" s="124">
        <v>61.3</v>
      </c>
      <c r="Q14" s="124">
        <v>60.1</v>
      </c>
      <c r="R14" s="124">
        <v>60.8</v>
      </c>
      <c r="S14" s="124">
        <v>51.5</v>
      </c>
      <c r="T14" s="124">
        <v>40.299999999999997</v>
      </c>
      <c r="U14" s="124">
        <v>32.1</v>
      </c>
      <c r="V14" s="124">
        <v>50.9</v>
      </c>
      <c r="W14" s="124">
        <v>64.900000000000006</v>
      </c>
      <c r="X14" s="124">
        <v>48.3</v>
      </c>
      <c r="Y14" s="124">
        <v>63.7</v>
      </c>
      <c r="Z14" s="127">
        <v>68.8</v>
      </c>
      <c r="AA14" s="127">
        <v>71.099999999999994</v>
      </c>
      <c r="AB14" s="127">
        <v>68.599999999999994</v>
      </c>
      <c r="AC14" s="127">
        <v>72.599999999999994</v>
      </c>
      <c r="AD14" s="127">
        <v>67.2</v>
      </c>
      <c r="AE14" s="127">
        <v>65.3</v>
      </c>
      <c r="AF14" s="127">
        <v>48.2</v>
      </c>
      <c r="AG14" s="127">
        <v>45.1</v>
      </c>
      <c r="AH14" s="127">
        <v>55.2</v>
      </c>
      <c r="AI14" s="127">
        <v>58.8</v>
      </c>
      <c r="AJ14" s="127">
        <v>45.8</v>
      </c>
      <c r="AK14" s="127">
        <v>58.4</v>
      </c>
      <c r="AL14" s="127">
        <v>59.5</v>
      </c>
      <c r="AM14" s="125">
        <v>62.1</v>
      </c>
      <c r="AN14" s="125">
        <v>72.2</v>
      </c>
      <c r="AO14" s="125">
        <v>77.400000000000006</v>
      </c>
      <c r="AP14" s="125">
        <v>66.599999999999994</v>
      </c>
      <c r="AQ14" s="125">
        <v>65.099999999999994</v>
      </c>
      <c r="AR14" s="125">
        <v>44.7</v>
      </c>
      <c r="AS14" s="125">
        <v>44.2</v>
      </c>
      <c r="AT14" s="125">
        <v>49.1</v>
      </c>
      <c r="AU14" s="125">
        <v>58.1</v>
      </c>
      <c r="AV14" s="125">
        <v>46</v>
      </c>
      <c r="AW14" s="125">
        <v>53.4</v>
      </c>
      <c r="AX14" s="126">
        <v>60.6</v>
      </c>
      <c r="AY14" s="126">
        <v>59.5</v>
      </c>
      <c r="AZ14" s="126">
        <v>70.3</v>
      </c>
      <c r="BA14" s="126">
        <v>79.900000000000006</v>
      </c>
      <c r="BB14" s="126">
        <v>70</v>
      </c>
      <c r="BC14" s="126">
        <v>62.5</v>
      </c>
      <c r="BD14" s="126">
        <v>44.7</v>
      </c>
      <c r="BE14" s="126">
        <v>39.9</v>
      </c>
      <c r="BF14" s="126">
        <v>56.8</v>
      </c>
      <c r="BG14" s="126">
        <v>63.4</v>
      </c>
      <c r="BH14" s="126">
        <v>44.8</v>
      </c>
      <c r="BI14" s="126">
        <v>58.6</v>
      </c>
      <c r="BJ14" s="126">
        <v>58.6</v>
      </c>
      <c r="BK14" s="126">
        <v>59.8</v>
      </c>
      <c r="BL14" s="126">
        <v>73.7</v>
      </c>
      <c r="BM14" s="126">
        <v>77.900000000000006</v>
      </c>
      <c r="BN14" s="126">
        <v>64.7</v>
      </c>
      <c r="BO14" s="126">
        <v>59.9</v>
      </c>
      <c r="BP14" s="126">
        <v>43.3</v>
      </c>
      <c r="BQ14" s="126">
        <v>40.4</v>
      </c>
      <c r="BR14" s="126">
        <v>57.7</v>
      </c>
      <c r="BS14" s="126">
        <v>61.1</v>
      </c>
      <c r="BT14" s="126">
        <v>46.8</v>
      </c>
      <c r="BU14" s="126">
        <v>58</v>
      </c>
      <c r="BV14" s="126">
        <v>56</v>
      </c>
      <c r="BW14" s="126">
        <v>62.5</v>
      </c>
      <c r="BX14" s="126">
        <v>70.7</v>
      </c>
      <c r="BY14" s="192">
        <v>77.400000000000006</v>
      </c>
      <c r="BZ14" s="128"/>
      <c r="CA14">
        <f>((H13/G13)-1)*100</f>
        <v>-61.274382314694407</v>
      </c>
      <c r="CM14" t="e">
        <f>#REF!/#REF!*100</f>
        <v>#REF!</v>
      </c>
      <c r="CN14" t="e">
        <f>#REF!/#REF!*100</f>
        <v>#REF!</v>
      </c>
    </row>
    <row r="15" spans="1:113" ht="21" customHeight="1">
      <c r="B15" s="197" t="s">
        <v>30</v>
      </c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7"/>
      <c r="BS15" s="197"/>
      <c r="BT15" s="197"/>
      <c r="BU15" s="197"/>
      <c r="BV15" s="197"/>
      <c r="BW15" s="131"/>
      <c r="BX15" s="131"/>
      <c r="BY15" s="131"/>
      <c r="BZ15" s="128"/>
    </row>
    <row r="16" spans="1:113" ht="18.75" customHeight="1">
      <c r="B16" s="14"/>
      <c r="C16" s="162"/>
      <c r="D16" s="162" t="s">
        <v>13</v>
      </c>
      <c r="E16" s="162" t="s">
        <v>8</v>
      </c>
      <c r="F16" s="162" t="s">
        <v>1</v>
      </c>
      <c r="G16" s="162" t="s">
        <v>2</v>
      </c>
      <c r="H16" s="162" t="s">
        <v>3</v>
      </c>
      <c r="I16" s="162" t="s">
        <v>9</v>
      </c>
      <c r="J16" s="162" t="s">
        <v>10</v>
      </c>
      <c r="K16" s="162" t="s">
        <v>6</v>
      </c>
      <c r="L16" s="162" t="s">
        <v>11</v>
      </c>
      <c r="M16" s="162" t="s">
        <v>0</v>
      </c>
      <c r="N16" s="162" t="s">
        <v>12</v>
      </c>
      <c r="O16" s="162" t="s">
        <v>7</v>
      </c>
      <c r="P16" s="162" t="s">
        <v>13</v>
      </c>
      <c r="Q16" s="162" t="s">
        <v>8</v>
      </c>
      <c r="R16" s="162" t="s">
        <v>1</v>
      </c>
      <c r="S16" s="162" t="s">
        <v>2</v>
      </c>
      <c r="T16" s="162" t="s">
        <v>3</v>
      </c>
      <c r="U16" s="162" t="s">
        <v>4</v>
      </c>
      <c r="V16" s="162" t="s">
        <v>10</v>
      </c>
      <c r="W16" s="162" t="s">
        <v>6</v>
      </c>
      <c r="X16" s="162" t="s">
        <v>11</v>
      </c>
      <c r="Y16" s="162" t="s">
        <v>0</v>
      </c>
      <c r="Z16" s="163">
        <v>44501</v>
      </c>
      <c r="AA16" s="164" t="s">
        <v>7</v>
      </c>
      <c r="AB16" s="163">
        <v>44562</v>
      </c>
      <c r="AC16" s="164" t="s">
        <v>8</v>
      </c>
      <c r="AD16" s="164" t="s">
        <v>1</v>
      </c>
      <c r="AE16" s="164" t="s">
        <v>2</v>
      </c>
      <c r="AF16" s="164" t="s">
        <v>3</v>
      </c>
      <c r="AG16" s="164" t="s">
        <v>9</v>
      </c>
      <c r="AH16" s="164" t="s">
        <v>10</v>
      </c>
      <c r="AI16" s="164" t="s">
        <v>6</v>
      </c>
      <c r="AJ16" s="164" t="s">
        <v>11</v>
      </c>
      <c r="AK16" s="164" t="s">
        <v>0</v>
      </c>
      <c r="AL16" s="164" t="s">
        <v>12</v>
      </c>
      <c r="AM16" s="164" t="s">
        <v>7</v>
      </c>
      <c r="AN16" s="164" t="s">
        <v>13</v>
      </c>
      <c r="AO16" s="164" t="s">
        <v>8</v>
      </c>
      <c r="AP16" s="164" t="s">
        <v>1</v>
      </c>
      <c r="AQ16" s="164" t="s">
        <v>2</v>
      </c>
      <c r="AR16" s="164" t="s">
        <v>3</v>
      </c>
      <c r="AS16" s="164" t="s">
        <v>9</v>
      </c>
      <c r="AT16" s="164" t="s">
        <v>10</v>
      </c>
      <c r="AU16" s="164" t="s">
        <v>6</v>
      </c>
      <c r="AV16" s="164" t="s">
        <v>11</v>
      </c>
      <c r="AW16" s="164" t="s">
        <v>0</v>
      </c>
      <c r="AX16" s="164" t="s">
        <v>12</v>
      </c>
      <c r="AY16" s="164" t="s">
        <v>7</v>
      </c>
      <c r="AZ16" s="163">
        <v>45292</v>
      </c>
      <c r="BA16" s="164" t="s">
        <v>8</v>
      </c>
      <c r="BB16" s="164" t="s">
        <v>1</v>
      </c>
      <c r="BC16" s="164" t="s">
        <v>14</v>
      </c>
      <c r="BD16" s="164" t="s">
        <v>3</v>
      </c>
      <c r="BE16" s="164" t="s">
        <v>4</v>
      </c>
      <c r="BF16" s="164" t="s">
        <v>5</v>
      </c>
      <c r="BG16" s="164" t="s">
        <v>6</v>
      </c>
      <c r="BH16" s="164" t="s">
        <v>11</v>
      </c>
      <c r="BI16" s="164" t="s">
        <v>0</v>
      </c>
      <c r="BJ16" s="164" t="s">
        <v>12</v>
      </c>
      <c r="BK16" s="164" t="s">
        <v>7</v>
      </c>
      <c r="BL16" s="163">
        <v>45658</v>
      </c>
      <c r="BM16" s="164" t="s">
        <v>8</v>
      </c>
      <c r="BN16" s="164" t="s">
        <v>480</v>
      </c>
      <c r="BO16" s="164" t="s">
        <v>14</v>
      </c>
      <c r="BP16" s="164" t="s">
        <v>3</v>
      </c>
      <c r="BQ16" s="164" t="s">
        <v>4</v>
      </c>
      <c r="BR16" s="164" t="s">
        <v>10</v>
      </c>
      <c r="BS16" s="164" t="s">
        <v>6</v>
      </c>
      <c r="BT16" s="164" t="s">
        <v>11</v>
      </c>
      <c r="BU16" s="164" t="s">
        <v>85</v>
      </c>
      <c r="BV16" s="164" t="s">
        <v>12</v>
      </c>
      <c r="BW16" s="164" t="s">
        <v>7</v>
      </c>
      <c r="BX16" s="163">
        <v>46023</v>
      </c>
      <c r="BY16" s="163" t="s">
        <v>8</v>
      </c>
      <c r="BZ16" s="128"/>
    </row>
    <row r="17" spans="2:113" ht="18.75" customHeight="1">
      <c r="C17" s="161" t="s">
        <v>31</v>
      </c>
      <c r="D17" s="124">
        <v>100.25</v>
      </c>
      <c r="E17" s="124">
        <v>100.25305581995573</v>
      </c>
      <c r="F17" s="124">
        <v>99.13</v>
      </c>
      <c r="G17" s="124">
        <v>95.928851542873616</v>
      </c>
      <c r="H17" s="124">
        <v>95.98</v>
      </c>
      <c r="I17" s="124">
        <v>95.58</v>
      </c>
      <c r="J17" s="124">
        <v>98.27</v>
      </c>
      <c r="K17" s="124">
        <v>98.8</v>
      </c>
      <c r="L17" s="124">
        <v>98.88</v>
      </c>
      <c r="M17" s="124">
        <v>98.89643815543414</v>
      </c>
      <c r="N17" s="124">
        <v>99.02</v>
      </c>
      <c r="O17" s="124">
        <v>99.053803617897771</v>
      </c>
      <c r="P17" s="124">
        <v>99.3</v>
      </c>
      <c r="Q17" s="124">
        <v>99.25</v>
      </c>
      <c r="R17" s="124">
        <v>99.05</v>
      </c>
      <c r="S17" s="124">
        <v>99.138737098928999</v>
      </c>
      <c r="T17" s="124">
        <v>98.61</v>
      </c>
      <c r="U17" s="124">
        <v>96.47</v>
      </c>
      <c r="V17" s="124">
        <v>99.17</v>
      </c>
      <c r="W17" s="124">
        <v>99.25</v>
      </c>
      <c r="X17" s="124">
        <v>98.95</v>
      </c>
      <c r="Y17" s="124">
        <v>99.04</v>
      </c>
      <c r="Z17" s="161">
        <v>99.15</v>
      </c>
      <c r="AA17" s="161">
        <v>99.08</v>
      </c>
      <c r="AB17" s="161">
        <v>99.474050677965849</v>
      </c>
      <c r="AC17" s="161">
        <v>99.810756115237481</v>
      </c>
      <c r="AD17" s="161">
        <v>100.09806614298641</v>
      </c>
      <c r="AE17" s="161">
        <v>100.36361932496609</v>
      </c>
      <c r="AF17" s="161">
        <v>101.03104983611776</v>
      </c>
      <c r="AG17" s="161">
        <v>101.48245489146068</v>
      </c>
      <c r="AH17" s="161">
        <v>101.63297130984708</v>
      </c>
      <c r="AI17" s="161">
        <v>101.86028655854543</v>
      </c>
      <c r="AJ17" s="161">
        <v>102.02081733161938</v>
      </c>
      <c r="AK17" s="161">
        <v>101.946419084986</v>
      </c>
      <c r="AL17" s="161">
        <v>101.96551919088198</v>
      </c>
      <c r="AM17" s="161">
        <v>100.49003711803641</v>
      </c>
      <c r="AN17" s="161">
        <v>101.45083290683624</v>
      </c>
      <c r="AO17" s="161">
        <v>101.6780132053055</v>
      </c>
      <c r="AP17" s="161">
        <v>102.07</v>
      </c>
      <c r="AQ17" s="161">
        <v>102.28151796320527</v>
      </c>
      <c r="AR17" s="160" t="s">
        <v>32</v>
      </c>
      <c r="AS17" s="160">
        <v>101.98111143964394</v>
      </c>
      <c r="AT17" s="161">
        <v>102.0419939675199</v>
      </c>
      <c r="AU17" s="161">
        <v>102.25</v>
      </c>
      <c r="AV17" s="161">
        <v>102.70426648863089</v>
      </c>
      <c r="AW17" s="161">
        <v>102.62523419341326</v>
      </c>
      <c r="AX17" s="161">
        <v>102.12884294395305</v>
      </c>
      <c r="AY17" s="161">
        <v>102.52</v>
      </c>
      <c r="AZ17" s="161">
        <v>102.31417496727346</v>
      </c>
      <c r="BA17" s="161">
        <v>102.77899927754237</v>
      </c>
      <c r="BB17" s="161">
        <v>101.88333088388941</v>
      </c>
      <c r="BC17" s="161">
        <v>101.12784227532633</v>
      </c>
      <c r="BD17" s="161">
        <v>102.6572944800231</v>
      </c>
      <c r="BE17" s="161">
        <v>103.39750112484528</v>
      </c>
      <c r="BF17" s="161">
        <v>103.49517058252138</v>
      </c>
      <c r="BG17" s="161">
        <v>103.68610935968236</v>
      </c>
      <c r="BH17" s="161">
        <v>103.86226472391751</v>
      </c>
      <c r="BI17" s="161">
        <v>103.69273200401688</v>
      </c>
      <c r="BJ17" s="161">
        <v>106.25324350600376</v>
      </c>
      <c r="BK17" s="161">
        <v>107.43108846399087</v>
      </c>
      <c r="BL17" s="161">
        <v>108.04661165738869</v>
      </c>
      <c r="BM17" s="161">
        <v>108.34963508889341</v>
      </c>
      <c r="BN17" s="161">
        <v>107.59973788295645</v>
      </c>
      <c r="BO17" s="161">
        <v>107.0635194078484</v>
      </c>
      <c r="BP17" s="161">
        <v>107.29417794228553</v>
      </c>
      <c r="BQ17" s="161">
        <v>107.54284471621999</v>
      </c>
      <c r="BR17" s="161">
        <v>107.54665201089311</v>
      </c>
      <c r="BS17" s="161">
        <v>107.94864768013022</v>
      </c>
      <c r="BT17" s="161">
        <v>107.82363883201562</v>
      </c>
      <c r="BU17" s="161">
        <v>107.65128989619043</v>
      </c>
      <c r="BV17" s="161">
        <v>107.65959589391767</v>
      </c>
      <c r="BW17" s="161">
        <v>107.82847321409284</v>
      </c>
      <c r="BX17" s="161">
        <v>107.66794566226351</v>
      </c>
      <c r="BY17" s="161">
        <v>108.39190158768444</v>
      </c>
      <c r="BZ17" s="128"/>
    </row>
    <row r="18" spans="2:113" ht="18.75" customHeight="1">
      <c r="B18" s="57"/>
      <c r="C18" s="168" t="s">
        <v>33</v>
      </c>
      <c r="D18" s="165">
        <v>100.23</v>
      </c>
      <c r="E18" s="165">
        <v>100.08154399619121</v>
      </c>
      <c r="F18" s="165">
        <v>99.01</v>
      </c>
      <c r="G18" s="165">
        <v>95.621445839373834</v>
      </c>
      <c r="H18" s="165">
        <v>95.59</v>
      </c>
      <c r="I18" s="165">
        <v>95.36</v>
      </c>
      <c r="J18" s="165">
        <v>98.21</v>
      </c>
      <c r="K18" s="165">
        <v>98.73</v>
      </c>
      <c r="L18" s="165">
        <v>98.8</v>
      </c>
      <c r="M18" s="165">
        <v>98.821496350642292</v>
      </c>
      <c r="N18" s="165">
        <v>99.05</v>
      </c>
      <c r="O18" s="165">
        <v>99.100443819210284</v>
      </c>
      <c r="P18" s="165">
        <v>99.48</v>
      </c>
      <c r="Q18" s="165">
        <v>99.46</v>
      </c>
      <c r="R18" s="165">
        <v>99.11</v>
      </c>
      <c r="S18" s="165">
        <v>98.975942465727556</v>
      </c>
      <c r="T18" s="165">
        <v>98.4</v>
      </c>
      <c r="U18" s="165">
        <v>96.2</v>
      </c>
      <c r="V18" s="165">
        <v>99.074401072006125</v>
      </c>
      <c r="W18" s="165">
        <v>99.2</v>
      </c>
      <c r="X18" s="165">
        <v>98.87</v>
      </c>
      <c r="Y18" s="165">
        <v>98.89</v>
      </c>
      <c r="Z18" s="167">
        <v>99.05</v>
      </c>
      <c r="AA18" s="167">
        <v>99.02</v>
      </c>
      <c r="AB18" s="167">
        <v>99.46</v>
      </c>
      <c r="AC18" s="167">
        <v>99.8</v>
      </c>
      <c r="AD18" s="167">
        <v>99.81</v>
      </c>
      <c r="AE18" s="167">
        <v>100.24394115803601</v>
      </c>
      <c r="AF18" s="167">
        <v>100.76</v>
      </c>
      <c r="AG18" s="167">
        <v>101.64</v>
      </c>
      <c r="AH18" s="167">
        <v>101.22914876428393</v>
      </c>
      <c r="AI18" s="167">
        <v>101.52612006031929</v>
      </c>
      <c r="AJ18" s="167">
        <v>101.36413672988212</v>
      </c>
      <c r="AK18" s="167">
        <v>101.48876001514653</v>
      </c>
      <c r="AL18" s="167">
        <v>101.80140669214428</v>
      </c>
      <c r="AM18" s="167">
        <v>100.49</v>
      </c>
      <c r="AN18" s="167">
        <v>101.45</v>
      </c>
      <c r="AO18" s="167">
        <v>101.68</v>
      </c>
      <c r="AP18" s="167">
        <v>102.04886021100479</v>
      </c>
      <c r="AQ18" s="167">
        <v>102.33682961497399</v>
      </c>
      <c r="AR18" s="167" t="s">
        <v>34</v>
      </c>
      <c r="AS18" s="167">
        <v>101.85970334612477</v>
      </c>
      <c r="AT18" s="167">
        <v>101.90704868206718</v>
      </c>
      <c r="AU18" s="167">
        <v>102.1</v>
      </c>
      <c r="AV18" s="167">
        <v>102.43</v>
      </c>
      <c r="AW18" s="167">
        <v>102.3927359958645</v>
      </c>
      <c r="AX18" s="167">
        <v>101.8821859992369</v>
      </c>
      <c r="AY18" s="167">
        <v>102.22</v>
      </c>
      <c r="AZ18" s="167">
        <v>102.00433611985166</v>
      </c>
      <c r="BA18" s="167">
        <v>102.37338488719189</v>
      </c>
      <c r="BB18" s="167">
        <v>101.27085248288728</v>
      </c>
      <c r="BC18" s="167">
        <v>100.40974402216649</v>
      </c>
      <c r="BD18" s="167">
        <v>102.11572217726709</v>
      </c>
      <c r="BE18" s="167">
        <v>102.85828027804446</v>
      </c>
      <c r="BF18" s="167">
        <v>102.84904724868635</v>
      </c>
      <c r="BG18" s="167">
        <v>102.98690374368266</v>
      </c>
      <c r="BH18" s="167">
        <v>103.32117198645884</v>
      </c>
      <c r="BI18" s="167">
        <v>103.0694725493353</v>
      </c>
      <c r="BJ18" s="167">
        <v>105.77021281562361</v>
      </c>
      <c r="BK18" s="167">
        <v>106.9679219735433</v>
      </c>
      <c r="BL18" s="167">
        <v>107.32629070145835</v>
      </c>
      <c r="BM18" s="167">
        <v>107.80035031345157</v>
      </c>
      <c r="BN18" s="167">
        <v>106.96164671546947</v>
      </c>
      <c r="BO18" s="167">
        <v>106.30041758275912</v>
      </c>
      <c r="BP18" s="167">
        <v>106.51993367821593</v>
      </c>
      <c r="BQ18" s="167">
        <v>106.85020729943631</v>
      </c>
      <c r="BR18" s="167">
        <v>106.82270390587519</v>
      </c>
      <c r="BS18" s="167">
        <v>107.05613157169022</v>
      </c>
      <c r="BT18" s="167">
        <v>107.07478382167798</v>
      </c>
      <c r="BU18" s="167">
        <v>106.80860006719054</v>
      </c>
      <c r="BV18" s="167">
        <v>106.77858074544116</v>
      </c>
      <c r="BW18" s="167">
        <v>106.89563206881502</v>
      </c>
      <c r="BX18" s="167">
        <v>106.92302124095465</v>
      </c>
      <c r="BY18" s="167">
        <v>107.53535003193601</v>
      </c>
      <c r="BZ18" s="128"/>
    </row>
    <row r="19" spans="2:113" ht="18.75" customHeight="1">
      <c r="B19" s="57"/>
      <c r="C19" s="168" t="s">
        <v>35</v>
      </c>
      <c r="D19" s="165">
        <v>100.8</v>
      </c>
      <c r="E19" s="165">
        <v>104.26098135174566</v>
      </c>
      <c r="F19" s="165">
        <v>101.93</v>
      </c>
      <c r="G19" s="165">
        <v>103.11237475796284</v>
      </c>
      <c r="H19" s="165">
        <v>105.19</v>
      </c>
      <c r="I19" s="165">
        <v>100.75</v>
      </c>
      <c r="J19" s="165">
        <v>99.81</v>
      </c>
      <c r="K19" s="165">
        <v>100.45</v>
      </c>
      <c r="L19" s="165">
        <v>100.66</v>
      </c>
      <c r="M19" s="165">
        <v>100.64769451916997</v>
      </c>
      <c r="N19" s="165">
        <v>98.24</v>
      </c>
      <c r="O19" s="165">
        <v>97.963905268352619</v>
      </c>
      <c r="P19" s="165">
        <v>95.15</v>
      </c>
      <c r="Q19" s="165">
        <v>94.41</v>
      </c>
      <c r="R19" s="165">
        <v>97.7</v>
      </c>
      <c r="S19" s="165">
        <v>102.94295742919775</v>
      </c>
      <c r="T19" s="165">
        <v>103.51</v>
      </c>
      <c r="U19" s="165">
        <v>102.91</v>
      </c>
      <c r="V19" s="165">
        <v>101.43</v>
      </c>
      <c r="W19" s="165">
        <v>100.49</v>
      </c>
      <c r="X19" s="165">
        <v>100.91</v>
      </c>
      <c r="Y19" s="165">
        <v>102.36</v>
      </c>
      <c r="Z19" s="167">
        <v>101.51</v>
      </c>
      <c r="AA19" s="167">
        <v>100.38</v>
      </c>
      <c r="AB19" s="167">
        <v>99.71</v>
      </c>
      <c r="AC19" s="167">
        <v>100.16</v>
      </c>
      <c r="AD19" s="167">
        <v>101.28</v>
      </c>
      <c r="AE19" s="167">
        <v>103.16028471111051</v>
      </c>
      <c r="AF19" s="167">
        <v>107.32948026351279</v>
      </c>
      <c r="AG19" s="167">
        <v>111.02338727215187</v>
      </c>
      <c r="AH19" s="167">
        <v>111.0695842217193</v>
      </c>
      <c r="AI19" s="167">
        <v>108.07408916789376</v>
      </c>
      <c r="AJ19" s="167">
        <v>113.02282581336131</v>
      </c>
      <c r="AK19" s="167">
        <v>112.64109558369515</v>
      </c>
      <c r="AL19" s="167">
        <v>105.80053568910044</v>
      </c>
      <c r="AM19" s="167">
        <v>99.74</v>
      </c>
      <c r="AN19" s="167">
        <v>101.38</v>
      </c>
      <c r="AO19" s="167">
        <v>101.19</v>
      </c>
      <c r="AP19" s="167">
        <v>102.48257244329992</v>
      </c>
      <c r="AQ19" s="167">
        <v>101.10511376860653</v>
      </c>
      <c r="AR19" s="167">
        <v>102.03</v>
      </c>
      <c r="AS19" s="167">
        <v>104.56329775856713</v>
      </c>
      <c r="AT19" s="167">
        <v>104.9120980915434</v>
      </c>
      <c r="AU19" s="167">
        <v>105.26</v>
      </c>
      <c r="AV19" s="167">
        <v>107.79593965813257</v>
      </c>
      <c r="AW19" s="167">
        <v>107.57015711809389</v>
      </c>
      <c r="AX19" s="167">
        <v>107.3749033148196</v>
      </c>
      <c r="AY19" s="167">
        <v>109</v>
      </c>
      <c r="AZ19" s="167">
        <v>108.90402914991157</v>
      </c>
      <c r="BA19" s="167">
        <v>111.40587001706099</v>
      </c>
      <c r="BB19" s="167">
        <v>114.90991998401208</v>
      </c>
      <c r="BC19" s="167">
        <v>116.40082310554564</v>
      </c>
      <c r="BD19" s="167">
        <v>114.17580655239422</v>
      </c>
      <c r="BE19" s="167">
        <v>114.86600090214594</v>
      </c>
      <c r="BF19" s="167">
        <v>117.23734200293256</v>
      </c>
      <c r="BG19" s="167">
        <v>118.55726929156458</v>
      </c>
      <c r="BH19" s="167">
        <v>115.37057708954828</v>
      </c>
      <c r="BI19" s="167">
        <v>116.94861956775654</v>
      </c>
      <c r="BJ19" s="167">
        <v>116.52665448022843</v>
      </c>
      <c r="BK19" s="167">
        <v>117.28201471075295</v>
      </c>
      <c r="BL19" s="167">
        <v>123.36686637618263</v>
      </c>
      <c r="BM19" s="167">
        <v>120.03218104794529</v>
      </c>
      <c r="BN19" s="167">
        <v>121.1710759638914</v>
      </c>
      <c r="BO19" s="167">
        <v>123.29366548439064</v>
      </c>
      <c r="BP19" s="167">
        <v>123.76130866013435</v>
      </c>
      <c r="BQ19" s="167">
        <v>122.27430791402161</v>
      </c>
      <c r="BR19" s="167">
        <v>122.94405129624015</v>
      </c>
      <c r="BS19" s="167">
        <v>126.93126092961774</v>
      </c>
      <c r="BT19" s="167">
        <v>123.75077438369385</v>
      </c>
      <c r="BU19" s="167">
        <v>125.57416541844989</v>
      </c>
      <c r="BV19" s="167">
        <v>126.39759924458036</v>
      </c>
      <c r="BW19" s="167">
        <v>127.66874558180234</v>
      </c>
      <c r="BX19" s="167">
        <v>123.51148288930597</v>
      </c>
      <c r="BY19" s="167">
        <v>126.60959733262598</v>
      </c>
      <c r="BZ19" s="128"/>
    </row>
    <row r="20" spans="2:113" ht="18.75" customHeight="1">
      <c r="B20" s="57"/>
      <c r="C20" s="168" t="s">
        <v>36</v>
      </c>
      <c r="D20" s="165">
        <v>102.47</v>
      </c>
      <c r="E20" s="165">
        <v>102.56569068815743</v>
      </c>
      <c r="F20" s="165">
        <v>101.618955</v>
      </c>
      <c r="G20" s="165">
        <v>102.4835359313046</v>
      </c>
      <c r="H20" s="165">
        <v>103.55</v>
      </c>
      <c r="I20" s="165">
        <v>101.66</v>
      </c>
      <c r="J20" s="165">
        <v>101.22</v>
      </c>
      <c r="K20" s="165">
        <v>102.39</v>
      </c>
      <c r="L20" s="165">
        <v>103.09</v>
      </c>
      <c r="M20" s="165">
        <v>103.076285795557</v>
      </c>
      <c r="N20" s="165">
        <v>102.78</v>
      </c>
      <c r="O20" s="165">
        <v>102.79573917929575</v>
      </c>
      <c r="P20" s="165">
        <v>103.22</v>
      </c>
      <c r="Q20" s="165">
        <v>103.9</v>
      </c>
      <c r="R20" s="165">
        <v>103.38</v>
      </c>
      <c r="S20" s="165">
        <v>103.77284770697182</v>
      </c>
      <c r="T20" s="165">
        <v>103.75</v>
      </c>
      <c r="U20" s="165">
        <v>104.08</v>
      </c>
      <c r="V20" s="165">
        <v>104.01</v>
      </c>
      <c r="W20" s="165">
        <v>104.94</v>
      </c>
      <c r="X20" s="165">
        <v>104.82</v>
      </c>
      <c r="Y20" s="165">
        <v>105.43</v>
      </c>
      <c r="Z20" s="167">
        <v>105.42</v>
      </c>
      <c r="AA20" s="167">
        <v>105.13</v>
      </c>
      <c r="AB20" s="167">
        <v>105.22</v>
      </c>
      <c r="AC20" s="167">
        <v>105.63</v>
      </c>
      <c r="AD20" s="167">
        <v>106.34</v>
      </c>
      <c r="AE20" s="167">
        <v>107.57141911746757</v>
      </c>
      <c r="AF20" s="167">
        <v>108.64814478500331</v>
      </c>
      <c r="AG20" s="167">
        <v>109.49431485666204</v>
      </c>
      <c r="AH20" s="167">
        <v>110.232036484421</v>
      </c>
      <c r="AI20" s="167">
        <v>113.2610991887244</v>
      </c>
      <c r="AJ20" s="167">
        <v>114.22638102909414</v>
      </c>
      <c r="AK20" s="167">
        <v>111.68702468017899</v>
      </c>
      <c r="AL20" s="167">
        <v>111.43802845681842</v>
      </c>
      <c r="AM20" s="167">
        <v>100.26</v>
      </c>
      <c r="AN20" s="167">
        <v>101.66</v>
      </c>
      <c r="AO20" s="167">
        <v>101.99</v>
      </c>
      <c r="AP20" s="167">
        <v>103.0558804937836</v>
      </c>
      <c r="AQ20" s="167">
        <v>102.66124327445891</v>
      </c>
      <c r="AR20" s="167">
        <v>102.04089630578062</v>
      </c>
      <c r="AS20" s="167">
        <v>102.6955966383761</v>
      </c>
      <c r="AT20" s="167">
        <v>103.35749827627396</v>
      </c>
      <c r="AU20" s="167">
        <v>103.81</v>
      </c>
      <c r="AV20" s="167">
        <v>105.80199406716467</v>
      </c>
      <c r="AW20" s="167">
        <v>105.74241339578107</v>
      </c>
      <c r="AX20" s="167">
        <v>105.26450790775235</v>
      </c>
      <c r="AY20" s="167">
        <v>106.74</v>
      </c>
      <c r="AZ20" s="167">
        <v>106.58157559647717</v>
      </c>
      <c r="BA20" s="167">
        <v>107.74620805017962</v>
      </c>
      <c r="BB20" s="167">
        <v>109.13726047052565</v>
      </c>
      <c r="BC20" s="167">
        <v>109.55834774384989</v>
      </c>
      <c r="BD20" s="167">
        <v>108.5031374737553</v>
      </c>
      <c r="BE20" s="167">
        <v>109.31540924470536</v>
      </c>
      <c r="BF20" s="167">
        <v>110.03354262198339</v>
      </c>
      <c r="BG20" s="167">
        <v>111.4023681639233</v>
      </c>
      <c r="BH20" s="167">
        <v>111.33472252662231</v>
      </c>
      <c r="BI20" s="167">
        <v>110.94552168739732</v>
      </c>
      <c r="BJ20" s="167">
        <v>110.73802517067858</v>
      </c>
      <c r="BK20" s="167">
        <v>112.02436167086934</v>
      </c>
      <c r="BL20" s="167">
        <v>114.44847294162666</v>
      </c>
      <c r="BM20" s="167">
        <v>114.58679931156782</v>
      </c>
      <c r="BN20" s="167">
        <v>115.8548990146334</v>
      </c>
      <c r="BO20" s="167">
        <v>113.70635280924789</v>
      </c>
      <c r="BP20" s="167">
        <v>113.75991353563333</v>
      </c>
      <c r="BQ20" s="167">
        <v>114.38646904712382</v>
      </c>
      <c r="BR20" s="167">
        <v>114.67199499782257</v>
      </c>
      <c r="BS20" s="167">
        <v>116.50528254061325</v>
      </c>
      <c r="BT20" s="167">
        <v>115.46092348785299</v>
      </c>
      <c r="BU20" s="167">
        <v>114.73698198267671</v>
      </c>
      <c r="BV20" s="167">
        <v>114.86556154484406</v>
      </c>
      <c r="BW20" s="167">
        <v>116.25495527447558</v>
      </c>
      <c r="BX20" s="167">
        <v>115.80603688611706</v>
      </c>
      <c r="BY20" s="167">
        <v>118.04701718820995</v>
      </c>
      <c r="BZ20" s="128"/>
    </row>
    <row r="21" spans="2:113" ht="18.75" customHeight="1">
      <c r="B21" s="57"/>
      <c r="C21" s="168" t="s">
        <v>37</v>
      </c>
      <c r="D21" s="165">
        <v>102.86</v>
      </c>
      <c r="E21" s="165">
        <v>102.17619569512593</v>
      </c>
      <c r="F21" s="165">
        <v>101.55</v>
      </c>
      <c r="G21" s="165">
        <v>102.33905948271212</v>
      </c>
      <c r="H21" s="165">
        <v>103.17</v>
      </c>
      <c r="I21" s="165">
        <v>101.87</v>
      </c>
      <c r="J21" s="165">
        <v>101.54</v>
      </c>
      <c r="K21" s="165">
        <v>102.84</v>
      </c>
      <c r="L21" s="165">
        <v>103.65</v>
      </c>
      <c r="M21" s="165">
        <v>103.63425745350885</v>
      </c>
      <c r="N21" s="165">
        <v>103.83</v>
      </c>
      <c r="O21" s="165">
        <v>103.90585861538624</v>
      </c>
      <c r="P21" s="165">
        <v>105.07</v>
      </c>
      <c r="Q21" s="165">
        <v>106.09</v>
      </c>
      <c r="R21" s="165">
        <v>104.69</v>
      </c>
      <c r="S21" s="165">
        <v>103.9635159592669</v>
      </c>
      <c r="T21" s="165">
        <v>103.8</v>
      </c>
      <c r="U21" s="165">
        <v>104.34</v>
      </c>
      <c r="V21" s="165">
        <v>104.6</v>
      </c>
      <c r="W21" s="165">
        <v>105.97</v>
      </c>
      <c r="X21" s="165">
        <v>105.72</v>
      </c>
      <c r="Y21" s="165">
        <v>106.13</v>
      </c>
      <c r="Z21" s="167">
        <v>106.32</v>
      </c>
      <c r="AA21" s="167">
        <v>106.22</v>
      </c>
      <c r="AB21" s="167">
        <v>106.49</v>
      </c>
      <c r="AC21" s="167">
        <v>106.89</v>
      </c>
      <c r="AD21" s="167">
        <v>107.5</v>
      </c>
      <c r="AE21" s="167">
        <v>108.58488235522789</v>
      </c>
      <c r="AF21" s="167">
        <v>108.95110948577134</v>
      </c>
      <c r="AG21" s="167">
        <v>107.15992115733299</v>
      </c>
      <c r="AH21" s="167">
        <v>110.03960892193352</v>
      </c>
      <c r="AI21" s="167">
        <v>111.81935610045819</v>
      </c>
      <c r="AJ21" s="167">
        <v>110.26973027072981</v>
      </c>
      <c r="AK21" s="167">
        <v>111.46782578532449</v>
      </c>
      <c r="AL21" s="167">
        <v>112.73324894817048</v>
      </c>
      <c r="AM21" s="167">
        <v>100.73</v>
      </c>
      <c r="AN21" s="167">
        <v>101.91</v>
      </c>
      <c r="AO21" s="167">
        <v>102.22</v>
      </c>
      <c r="AP21" s="167">
        <v>103.19137534553295</v>
      </c>
      <c r="AQ21" s="167">
        <v>103.02901682398486</v>
      </c>
      <c r="AR21" s="167">
        <v>102.0438921533615</v>
      </c>
      <c r="AS21" s="167">
        <v>102.25418667356095</v>
      </c>
      <c r="AT21" s="167">
        <v>102.99008625175819</v>
      </c>
      <c r="AU21" s="167">
        <v>103.46</v>
      </c>
      <c r="AV21" s="167">
        <v>105.33074765432188</v>
      </c>
      <c r="AW21" s="167">
        <v>105.31044690851212</v>
      </c>
      <c r="AX21" s="167">
        <v>104.76573990236378</v>
      </c>
      <c r="AY21" s="167">
        <v>106.2</v>
      </c>
      <c r="AZ21" s="167">
        <v>106.03269005466116</v>
      </c>
      <c r="BA21" s="167">
        <v>106.88128847467955</v>
      </c>
      <c r="BB21" s="167">
        <v>107.7729579034867</v>
      </c>
      <c r="BC21" s="167">
        <v>107.94120634151136</v>
      </c>
      <c r="BD21" s="167">
        <v>107.16246651128667</v>
      </c>
      <c r="BE21" s="167">
        <v>108.00358989538474</v>
      </c>
      <c r="BF21" s="167">
        <v>108.33100638805142</v>
      </c>
      <c r="BG21" s="167">
        <v>109.71138847725621</v>
      </c>
      <c r="BH21" s="167">
        <v>110.38089410013498</v>
      </c>
      <c r="BI21" s="167">
        <v>109.52675762739581</v>
      </c>
      <c r="BJ21" s="167">
        <v>109.36994832356757</v>
      </c>
      <c r="BK21" s="167">
        <v>110.78177503949858</v>
      </c>
      <c r="BL21" s="167">
        <v>112.3407118605856</v>
      </c>
      <c r="BM21" s="167">
        <v>113.29984513315308</v>
      </c>
      <c r="BN21" s="167">
        <v>114.59848092141979</v>
      </c>
      <c r="BO21" s="167">
        <v>111.44050025668626</v>
      </c>
      <c r="BP21" s="167">
        <v>111.39619729523328</v>
      </c>
      <c r="BQ21" s="167">
        <v>112.52226784326676</v>
      </c>
      <c r="BR21" s="167">
        <v>112.71698836418068</v>
      </c>
      <c r="BS21" s="167">
        <v>114.04122086387999</v>
      </c>
      <c r="BT21" s="167">
        <v>113.50171130304577</v>
      </c>
      <c r="BU21" s="167">
        <v>112.17573665955391</v>
      </c>
      <c r="BV21" s="167">
        <v>112.14009530174008</v>
      </c>
      <c r="BW21" s="167">
        <v>113.55743546067913</v>
      </c>
      <c r="BX21" s="167">
        <v>113.98494216577704</v>
      </c>
      <c r="BY21" s="167">
        <v>116.02334854047288</v>
      </c>
      <c r="BZ21" s="128"/>
    </row>
    <row r="22" spans="2:113" ht="18.75" customHeight="1">
      <c r="B22" s="57"/>
      <c r="C22" s="168" t="s">
        <v>39</v>
      </c>
      <c r="D22" s="165">
        <v>100.13947693376284</v>
      </c>
      <c r="E22" s="165">
        <v>100.13947693376284</v>
      </c>
      <c r="F22" s="165">
        <v>100.06</v>
      </c>
      <c r="G22" s="165">
        <v>95.043301505239413</v>
      </c>
      <c r="H22" s="165">
        <v>94.57</v>
      </c>
      <c r="I22" s="165">
        <v>94.38</v>
      </c>
      <c r="J22" s="165">
        <v>94.17</v>
      </c>
      <c r="K22" s="165">
        <v>94.11</v>
      </c>
      <c r="L22" s="165">
        <v>93.76</v>
      </c>
      <c r="M22" s="165">
        <v>93.823584868861587</v>
      </c>
      <c r="N22" s="165">
        <v>93.9</v>
      </c>
      <c r="O22" s="165">
        <v>93.903419959032618</v>
      </c>
      <c r="P22" s="165">
        <v>93.9</v>
      </c>
      <c r="Q22" s="165">
        <v>93.81</v>
      </c>
      <c r="R22" s="165">
        <v>94.09</v>
      </c>
      <c r="S22" s="165">
        <v>94.119831691158168</v>
      </c>
      <c r="T22" s="165">
        <v>94.12</v>
      </c>
      <c r="U22" s="165">
        <v>94.1</v>
      </c>
      <c r="V22" s="165">
        <v>94.047721844786182</v>
      </c>
      <c r="W22" s="165">
        <v>94.27</v>
      </c>
      <c r="X22" s="165">
        <v>94.27</v>
      </c>
      <c r="Y22" s="165">
        <v>94.27</v>
      </c>
      <c r="Z22" s="167">
        <v>94.33</v>
      </c>
      <c r="AA22" s="167">
        <v>94.38</v>
      </c>
      <c r="AB22" s="167">
        <v>94.6</v>
      </c>
      <c r="AC22" s="167">
        <v>94.52</v>
      </c>
      <c r="AD22" s="167">
        <v>94.47</v>
      </c>
      <c r="AE22" s="167">
        <v>94.371583236885854</v>
      </c>
      <c r="AF22" s="167">
        <v>94.236062832517305</v>
      </c>
      <c r="AG22" s="167">
        <v>94.148970516212842</v>
      </c>
      <c r="AH22" s="167">
        <v>94.148970516212842</v>
      </c>
      <c r="AI22" s="167">
        <v>94.148970536328065</v>
      </c>
      <c r="AJ22" s="167">
        <v>94.154441604017237</v>
      </c>
      <c r="AK22" s="167">
        <v>93.444075940107126</v>
      </c>
      <c r="AL22" s="167">
        <v>93.754122798701459</v>
      </c>
      <c r="AM22" s="167">
        <v>100</v>
      </c>
      <c r="AN22" s="167">
        <v>99.99</v>
      </c>
      <c r="AO22" s="167">
        <v>99.99</v>
      </c>
      <c r="AP22" s="167">
        <v>99.992138667940239</v>
      </c>
      <c r="AQ22" s="167">
        <v>99.992138667940239</v>
      </c>
      <c r="AR22" s="167" t="s">
        <v>40</v>
      </c>
      <c r="AS22" s="167" t="s">
        <v>40</v>
      </c>
      <c r="AT22" s="167" t="s">
        <v>40</v>
      </c>
      <c r="AU22" s="167">
        <v>99.99</v>
      </c>
      <c r="AV22" s="167">
        <v>99.992138667940239</v>
      </c>
      <c r="AW22" s="167">
        <v>99.992138667940239</v>
      </c>
      <c r="AX22" s="167">
        <v>99.992150572363414</v>
      </c>
      <c r="AY22" s="167">
        <v>99.99</v>
      </c>
      <c r="AZ22" s="167">
        <v>99.992150572363414</v>
      </c>
      <c r="BA22" s="167">
        <v>99.992150572363414</v>
      </c>
      <c r="BB22" s="167">
        <v>99.992150572363414</v>
      </c>
      <c r="BC22" s="167">
        <v>99.992150572363414</v>
      </c>
      <c r="BD22" s="167">
        <v>99.992150572363414</v>
      </c>
      <c r="BE22" s="167">
        <v>99.992150572363414</v>
      </c>
      <c r="BF22" s="167">
        <v>99.992150572363414</v>
      </c>
      <c r="BG22" s="167">
        <v>99.992150572363414</v>
      </c>
      <c r="BH22" s="167">
        <v>99.992150572363414</v>
      </c>
      <c r="BI22" s="167">
        <v>99.992150572363414</v>
      </c>
      <c r="BJ22" s="167">
        <v>99.992150572363414</v>
      </c>
      <c r="BK22" s="167">
        <v>99.992150572363414</v>
      </c>
      <c r="BL22" s="167">
        <v>99.992150572363414</v>
      </c>
      <c r="BM22" s="167">
        <v>99.992150572363414</v>
      </c>
      <c r="BN22" s="167">
        <v>99.992150572363414</v>
      </c>
      <c r="BO22" s="167">
        <v>99.992150572363414</v>
      </c>
      <c r="BP22" s="167">
        <v>99.992150572363414</v>
      </c>
      <c r="BQ22" s="167">
        <v>99.992150572363414</v>
      </c>
      <c r="BR22" s="167">
        <v>99.992150572363414</v>
      </c>
      <c r="BS22" s="167">
        <v>99.992150572363414</v>
      </c>
      <c r="BT22" s="167">
        <v>99.992150572363414</v>
      </c>
      <c r="BU22" s="167">
        <v>99.992150572363414</v>
      </c>
      <c r="BV22" s="167">
        <v>99.992150572363414</v>
      </c>
      <c r="BW22" s="167">
        <v>99.992150572363414</v>
      </c>
      <c r="BX22" s="167">
        <v>99.992150572363414</v>
      </c>
      <c r="BY22" s="167">
        <v>99.992150572363414</v>
      </c>
      <c r="BZ22" s="128"/>
    </row>
    <row r="23" spans="2:113" ht="18.75" customHeight="1">
      <c r="C23" s="161" t="s">
        <v>41</v>
      </c>
      <c r="D23" s="124">
        <v>100.2</v>
      </c>
      <c r="E23" s="124">
        <v>100.26016493377236</v>
      </c>
      <c r="F23" s="124">
        <v>99.18</v>
      </c>
      <c r="G23" s="124">
        <v>95.431492749228184</v>
      </c>
      <c r="H23" s="124">
        <v>95.37</v>
      </c>
      <c r="I23" s="124">
        <v>95.24</v>
      </c>
      <c r="J23" s="124">
        <v>97.94</v>
      </c>
      <c r="K23" s="124">
        <v>98.28</v>
      </c>
      <c r="L23" s="124">
        <v>98.34</v>
      </c>
      <c r="M23" s="124">
        <v>98.289570271670499</v>
      </c>
      <c r="N23" s="124">
        <v>98.27</v>
      </c>
      <c r="O23" s="124">
        <v>98.251623022707449</v>
      </c>
      <c r="P23" s="124">
        <v>98.564641967132104</v>
      </c>
      <c r="Q23" s="124">
        <v>98.5</v>
      </c>
      <c r="R23" s="124">
        <v>98.27</v>
      </c>
      <c r="S23" s="124">
        <v>98.38103428451457</v>
      </c>
      <c r="T23" s="124">
        <v>97.94</v>
      </c>
      <c r="U23" s="124">
        <v>95.862765072231596</v>
      </c>
      <c r="V23" s="124">
        <v>98.45</v>
      </c>
      <c r="W23" s="124">
        <v>98.64</v>
      </c>
      <c r="X23" s="124">
        <v>98.1</v>
      </c>
      <c r="Y23" s="124">
        <v>98.11</v>
      </c>
      <c r="Z23" s="161">
        <v>98.33</v>
      </c>
      <c r="AA23" s="161">
        <v>98.41</v>
      </c>
      <c r="AB23" s="161">
        <v>99.117221801025337</v>
      </c>
      <c r="AC23" s="161">
        <v>99.527672453604254</v>
      </c>
      <c r="AD23" s="161">
        <v>99.717481995780005</v>
      </c>
      <c r="AE23" s="161">
        <v>99.767027538039457</v>
      </c>
      <c r="AF23" s="161">
        <v>100.63595155219198</v>
      </c>
      <c r="AG23" s="161">
        <v>100.97186573033383</v>
      </c>
      <c r="AH23" s="161">
        <v>100.97186573033383</v>
      </c>
      <c r="AI23" s="161">
        <v>101.35477436050039</v>
      </c>
      <c r="AJ23" s="161">
        <v>101.54018991531667</v>
      </c>
      <c r="AK23" s="161">
        <v>101.38914528263406</v>
      </c>
      <c r="AL23" s="161">
        <v>101.31740879243276</v>
      </c>
      <c r="AM23" s="161">
        <v>100.38</v>
      </c>
      <c r="AN23" s="161">
        <v>101.47</v>
      </c>
      <c r="AO23" s="161">
        <v>101.61</v>
      </c>
      <c r="AP23" s="161">
        <v>101.90844943918357</v>
      </c>
      <c r="AQ23" s="161">
        <v>102.23182328032195</v>
      </c>
      <c r="AR23" s="160">
        <v>101.7997698438072</v>
      </c>
      <c r="AS23" s="160">
        <v>101.82041510687338</v>
      </c>
      <c r="AT23" s="161">
        <v>101.60726538228975</v>
      </c>
      <c r="AU23" s="161">
        <v>102.18</v>
      </c>
      <c r="AV23" s="161">
        <v>102.42943646636269</v>
      </c>
      <c r="AW23" s="161">
        <v>102.38383219267487</v>
      </c>
      <c r="AX23" s="161">
        <v>101.78885922268162</v>
      </c>
      <c r="AY23" s="161">
        <v>102.31</v>
      </c>
      <c r="AZ23" s="161">
        <v>102.11810226667194</v>
      </c>
      <c r="BA23" s="161">
        <v>102.72402392474542</v>
      </c>
      <c r="BB23" s="161">
        <v>101.88852783894204</v>
      </c>
      <c r="BC23" s="161">
        <v>101.12742082430982</v>
      </c>
      <c r="BD23" s="161">
        <v>103.07115548766767</v>
      </c>
      <c r="BE23" s="161">
        <v>103.33353721879203</v>
      </c>
      <c r="BF23" s="161">
        <v>103.3692267571403</v>
      </c>
      <c r="BG23" s="161">
        <v>103.83019914239378</v>
      </c>
      <c r="BH23" s="161">
        <v>103.97304332558565</v>
      </c>
      <c r="BI23" s="161">
        <v>103.67601329219097</v>
      </c>
      <c r="BJ23" s="161">
        <v>105.75164677380253</v>
      </c>
      <c r="BK23" s="161">
        <v>106.72546765456261</v>
      </c>
      <c r="BL23" s="161">
        <v>107.35187277081656</v>
      </c>
      <c r="BM23" s="161">
        <v>107.58374712335423</v>
      </c>
      <c r="BN23" s="161">
        <v>106.91990419436833</v>
      </c>
      <c r="BO23" s="161">
        <v>106.35064977172877</v>
      </c>
      <c r="BP23" s="161">
        <v>106.73111255635287</v>
      </c>
      <c r="BQ23" s="161">
        <v>106.82769043871343</v>
      </c>
      <c r="BR23" s="161">
        <v>106.8201050800309</v>
      </c>
      <c r="BS23" s="161">
        <v>107.05323734568881</v>
      </c>
      <c r="BT23" s="161">
        <v>107.2220468279825</v>
      </c>
      <c r="BU23" s="161">
        <v>107.19780650480583</v>
      </c>
      <c r="BV23" s="161">
        <v>106.88066508597848</v>
      </c>
      <c r="BW23" s="161">
        <v>106.92444415294374</v>
      </c>
      <c r="BX23" s="161">
        <v>106.89836611985673</v>
      </c>
      <c r="BY23" s="161">
        <v>107.42433543532917</v>
      </c>
      <c r="BZ23" s="128"/>
    </row>
    <row r="24" spans="2:113" ht="18.75" customHeight="1">
      <c r="C24" s="161" t="s">
        <v>42</v>
      </c>
      <c r="D24" s="124">
        <v>100.33</v>
      </c>
      <c r="E24" s="124">
        <v>100.24358992162354</v>
      </c>
      <c r="F24" s="124">
        <v>99.07</v>
      </c>
      <c r="G24" s="124">
        <v>96.591092702135128</v>
      </c>
      <c r="H24" s="124">
        <v>96.79</v>
      </c>
      <c r="I24" s="124">
        <v>96.04</v>
      </c>
      <c r="J24" s="124">
        <v>98.72</v>
      </c>
      <c r="K24" s="124">
        <v>99.5</v>
      </c>
      <c r="L24" s="124">
        <v>99.6</v>
      </c>
      <c r="M24" s="124">
        <v>99.704492413239635</v>
      </c>
      <c r="N24" s="124">
        <v>100.01</v>
      </c>
      <c r="O24" s="124">
        <v>100.12191986331926</v>
      </c>
      <c r="P24" s="124">
        <v>100.28</v>
      </c>
      <c r="Q24" s="124">
        <v>100.25</v>
      </c>
      <c r="R24" s="124">
        <v>100.1</v>
      </c>
      <c r="S24" s="124">
        <v>100.14763047048412</v>
      </c>
      <c r="T24" s="124">
        <v>99.5</v>
      </c>
      <c r="U24" s="124">
        <v>97.28</v>
      </c>
      <c r="V24" s="124">
        <v>100.13</v>
      </c>
      <c r="W24" s="124">
        <v>100.05</v>
      </c>
      <c r="X24" s="124">
        <v>100.09</v>
      </c>
      <c r="Y24" s="124">
        <v>100.27</v>
      </c>
      <c r="Z24" s="161">
        <v>100.24</v>
      </c>
      <c r="AA24" s="161">
        <v>99.97</v>
      </c>
      <c r="AB24" s="161">
        <v>99.949174013759318</v>
      </c>
      <c r="AC24" s="161">
        <v>100.18768652170296</v>
      </c>
      <c r="AD24" s="161">
        <v>100.60481999968439</v>
      </c>
      <c r="AE24" s="161">
        <v>101.15799079608121</v>
      </c>
      <c r="AF24" s="161">
        <v>101.55712949714359</v>
      </c>
      <c r="AG24" s="161">
        <v>102.16231249585246</v>
      </c>
      <c r="AH24" s="161">
        <v>102.29745801612023</v>
      </c>
      <c r="AI24" s="161">
        <v>102.5333841056913</v>
      </c>
      <c r="AJ24" s="161">
        <v>102.66078039533082</v>
      </c>
      <c r="AK24" s="161">
        <v>102.68843803309926</v>
      </c>
      <c r="AL24" s="161">
        <v>102.82848851419995</v>
      </c>
      <c r="AM24" s="161">
        <v>100.65</v>
      </c>
      <c r="AN24" s="161">
        <v>101.42</v>
      </c>
      <c r="AO24" s="161">
        <v>101.78</v>
      </c>
      <c r="AP24" s="161">
        <v>102.30785563486918</v>
      </c>
      <c r="AQ24" s="161">
        <v>102.35596312909693</v>
      </c>
      <c r="AR24" s="160">
        <v>101.98855623373285</v>
      </c>
      <c r="AS24" s="160">
        <v>102.22184273034087</v>
      </c>
      <c r="AT24" s="161">
        <v>102.69323952876553</v>
      </c>
      <c r="AU24" s="161">
        <v>102.35</v>
      </c>
      <c r="AV24" s="161">
        <v>103.11597585898316</v>
      </c>
      <c r="AW24" s="161">
        <v>102.98686668503677</v>
      </c>
      <c r="AX24" s="161">
        <v>102.63815587366668</v>
      </c>
      <c r="AY24" s="161">
        <v>102.85</v>
      </c>
      <c r="AZ24" s="161">
        <v>102.60790185868673</v>
      </c>
      <c r="BA24" s="161">
        <v>102.86135515590713</v>
      </c>
      <c r="BB24" s="161">
        <v>101.87554558054147</v>
      </c>
      <c r="BC24" s="161">
        <v>101.12847363041348</v>
      </c>
      <c r="BD24" s="161">
        <v>102.03730961277911</v>
      </c>
      <c r="BE24" s="161">
        <v>103.49332231377178</v>
      </c>
      <c r="BF24" s="161">
        <v>103.68384084721608</v>
      </c>
      <c r="BG24" s="161">
        <v>103.47025552673975</v>
      </c>
      <c r="BH24" s="161">
        <v>103.69631273670423</v>
      </c>
      <c r="BI24" s="161">
        <v>103.71777748581002</v>
      </c>
      <c r="BJ24" s="161">
        <v>107.00466095698255</v>
      </c>
      <c r="BK24" s="161">
        <v>108.48814437352884</v>
      </c>
      <c r="BL24" s="161">
        <v>109.08736589227574</v>
      </c>
      <c r="BM24" s="161">
        <v>109.49697426767011</v>
      </c>
      <c r="BN24" s="161">
        <v>108.61816337214705</v>
      </c>
      <c r="BO24" s="161">
        <v>108.13143442895026</v>
      </c>
      <c r="BP24" s="161">
        <v>108.13767856713046</v>
      </c>
      <c r="BQ24" s="161">
        <v>108.61418224647538</v>
      </c>
      <c r="BR24" s="161">
        <v>108.63505631609901</v>
      </c>
      <c r="BS24" s="161">
        <v>109.29001796405025</v>
      </c>
      <c r="BT24" s="161">
        <v>108.72485429292199</v>
      </c>
      <c r="BU24" s="161">
        <v>108.33063111223086</v>
      </c>
      <c r="BV24" s="161">
        <v>108.82647391487691</v>
      </c>
      <c r="BW24" s="161">
        <v>109.1827547895696</v>
      </c>
      <c r="BX24" s="161">
        <v>108.8208150111986</v>
      </c>
      <c r="BY24" s="161">
        <v>109.84136496170936</v>
      </c>
      <c r="BZ24" s="128"/>
    </row>
    <row r="25" spans="2:113" ht="18.75" customHeight="1">
      <c r="B25" s="54" t="s">
        <v>43</v>
      </c>
      <c r="C25" s="168" t="s">
        <v>43</v>
      </c>
      <c r="D25" s="165">
        <v>-0.14000000000000001</v>
      </c>
      <c r="E25" s="165">
        <v>1.0706320213543969E-3</v>
      </c>
      <c r="F25" s="165">
        <v>-1.1200000000000001</v>
      </c>
      <c r="G25" s="165">
        <v>-3.2334997714336162</v>
      </c>
      <c r="H25" s="165">
        <v>0.05</v>
      </c>
      <c r="I25" s="165">
        <v>-0.41</v>
      </c>
      <c r="J25" s="165">
        <v>2.81</v>
      </c>
      <c r="K25" s="165">
        <v>0.53901179832456658</v>
      </c>
      <c r="L25" s="165">
        <v>7.0000000000000007E-2</v>
      </c>
      <c r="M25" s="165">
        <v>1.8641482090523562E-2</v>
      </c>
      <c r="N25" s="165">
        <v>0.12497771094945613</v>
      </c>
      <c r="O25" s="165">
        <v>3.4101136482458307E-2</v>
      </c>
      <c r="P25" s="165">
        <v>0.25093878688499666</v>
      </c>
      <c r="Q25" s="165">
        <v>-0.05</v>
      </c>
      <c r="R25" s="165">
        <v>-0.2</v>
      </c>
      <c r="S25" s="165">
        <v>8.4802956668667009E-2</v>
      </c>
      <c r="T25" s="165">
        <v>-0.54</v>
      </c>
      <c r="U25" s="165">
        <v>-2.1659297143803489</v>
      </c>
      <c r="V25" s="165">
        <v>2.8</v>
      </c>
      <c r="W25" s="165">
        <v>0.08</v>
      </c>
      <c r="X25" s="165">
        <v>-0.3</v>
      </c>
      <c r="Y25" s="165">
        <v>0.08</v>
      </c>
      <c r="Z25" s="166">
        <v>0.12</v>
      </c>
      <c r="AA25" s="166">
        <v>-7.0000000000000007E-2</v>
      </c>
      <c r="AB25" s="166">
        <v>0.3993782310830491</v>
      </c>
      <c r="AC25" s="166">
        <v>0.33848570051869309</v>
      </c>
      <c r="AD25" s="166">
        <v>0.28785477530819764</v>
      </c>
      <c r="AE25" s="166">
        <v>0.26529301934799671</v>
      </c>
      <c r="AF25" s="166">
        <v>0.6650123975607134</v>
      </c>
      <c r="AG25" s="166">
        <v>0.4467983417722971</v>
      </c>
      <c r="AH25" s="166">
        <v>0.14831767574738461</v>
      </c>
      <c r="AI25" s="166">
        <v>0.22366289774735931</v>
      </c>
      <c r="AJ25" s="166">
        <v>0.15759898042471268</v>
      </c>
      <c r="AK25" s="166">
        <v>-7.2924574198956871E-2</v>
      </c>
      <c r="AL25" s="166">
        <v>1.8735435797889721E-2</v>
      </c>
      <c r="AM25" s="166">
        <v>0.49</v>
      </c>
      <c r="AN25" s="166">
        <v>0.96</v>
      </c>
      <c r="AO25" s="166">
        <v>0.22</v>
      </c>
      <c r="AP25" s="169">
        <v>0.38388177773607257</v>
      </c>
      <c r="AQ25" s="169">
        <v>0.20886143578366523</v>
      </c>
      <c r="AR25" s="169">
        <v>-0.39711440767414163</v>
      </c>
      <c r="AS25" s="169">
        <v>0.10382111825350483</v>
      </c>
      <c r="AT25" s="169">
        <v>5.969980814730922E-2</v>
      </c>
      <c r="AU25" s="169">
        <v>0.2</v>
      </c>
      <c r="AV25" s="169">
        <v>0.44795742341308381</v>
      </c>
      <c r="AW25" s="169">
        <v>-0.08</v>
      </c>
      <c r="AX25" s="169">
        <v>-0.48</v>
      </c>
      <c r="AY25" s="169">
        <v>0.39</v>
      </c>
      <c r="AZ25" s="169">
        <v>-0.17299487633580179</v>
      </c>
      <c r="BA25" s="169">
        <v>0.45431076428812484</v>
      </c>
      <c r="BB25" s="169">
        <v>-0.87145078269764942</v>
      </c>
      <c r="BC25" s="169">
        <v>-0.74152327177452715</v>
      </c>
      <c r="BD25" s="169">
        <v>1.5123947770315778</v>
      </c>
      <c r="BE25" s="169">
        <v>0.7210463207426755</v>
      </c>
      <c r="BF25" s="169">
        <v>9.4460172261006323E-2</v>
      </c>
      <c r="BG25" s="169">
        <v>0.18449051881965442</v>
      </c>
      <c r="BH25" s="169">
        <v>0.16989292521727101</v>
      </c>
      <c r="BI25" s="169">
        <v>-0.16322840672815586</v>
      </c>
      <c r="BJ25" s="167">
        <v>2.469325913688619</v>
      </c>
      <c r="BK25" s="167">
        <v>1.1085261203537433</v>
      </c>
      <c r="BL25" s="167">
        <v>0.57294699532354942</v>
      </c>
      <c r="BM25" s="167">
        <v>0.28045620946040134</v>
      </c>
      <c r="BN25" s="167">
        <v>-0.69210865853098791</v>
      </c>
      <c r="BO25" s="167">
        <v>-0.49834552170686952</v>
      </c>
      <c r="BP25" s="167">
        <v>0.21544082962419134</v>
      </c>
      <c r="BQ25" s="167">
        <v>0.2317616656406275</v>
      </c>
      <c r="BR25" s="167">
        <v>3.5402584738853595E-3</v>
      </c>
      <c r="BS25" s="167">
        <v>0.37378724648387246</v>
      </c>
      <c r="BT25" s="167">
        <v>-0.11580399643821909</v>
      </c>
      <c r="BU25" s="167">
        <v>-0.15984336801477814</v>
      </c>
      <c r="BV25" s="167">
        <v>7.7156509088221375E-3</v>
      </c>
      <c r="BW25" s="167">
        <v>0.15686230175113539</v>
      </c>
      <c r="BX25" s="167">
        <v>-0.14887306389899999</v>
      </c>
      <c r="BY25" s="167">
        <v>0.67239689674387204</v>
      </c>
      <c r="BZ25" s="128"/>
    </row>
    <row r="26" spans="2:113" ht="18.75" customHeight="1">
      <c r="B26" s="54" t="s">
        <v>46</v>
      </c>
      <c r="C26" s="168" t="s">
        <v>46</v>
      </c>
      <c r="D26" s="165">
        <v>-0.11</v>
      </c>
      <c r="E26" s="165">
        <v>6.3554688981576637E-2</v>
      </c>
      <c r="F26" s="165">
        <v>-1.08</v>
      </c>
      <c r="G26" s="165">
        <v>-3.7807618099540559</v>
      </c>
      <c r="H26" s="165">
        <v>-0.06</v>
      </c>
      <c r="I26" s="165">
        <v>-0.14000000000000001</v>
      </c>
      <c r="J26" s="165">
        <v>2.84</v>
      </c>
      <c r="K26" s="165">
        <v>0.35376242611830255</v>
      </c>
      <c r="L26" s="165">
        <v>0.05</v>
      </c>
      <c r="M26" s="165">
        <v>-4.7394239512184383E-2</v>
      </c>
      <c r="N26" s="165">
        <v>-1.6259714270355701E-2</v>
      </c>
      <c r="O26" s="165">
        <v>-2.2351524938645156E-2</v>
      </c>
      <c r="P26" s="165">
        <v>0.31858908259694796</v>
      </c>
      <c r="Q26" s="165">
        <v>-0.06</v>
      </c>
      <c r="R26" s="165">
        <v>-0.24</v>
      </c>
      <c r="S26" s="165">
        <v>0.11440761687162504</v>
      </c>
      <c r="T26" s="165">
        <v>-0.45145029112414842</v>
      </c>
      <c r="U26" s="165">
        <v>-2.1178206566462352</v>
      </c>
      <c r="V26" s="165">
        <v>2.7</v>
      </c>
      <c r="W26" s="165">
        <v>0.2</v>
      </c>
      <c r="X26" s="165">
        <v>-0.55000000000000004</v>
      </c>
      <c r="Y26" s="165">
        <v>0.01</v>
      </c>
      <c r="Z26" s="166">
        <v>0.23</v>
      </c>
      <c r="AA26" s="166">
        <v>0.08</v>
      </c>
      <c r="AB26" s="166">
        <v>0.71986656208891209</v>
      </c>
      <c r="AC26" s="166">
        <v>0.41410629265102167</v>
      </c>
      <c r="AD26" s="166">
        <v>0.19071031954880008</v>
      </c>
      <c r="AE26" s="166">
        <v>4.9685913911813859E-2</v>
      </c>
      <c r="AF26" s="166">
        <v>0.87095309502051699</v>
      </c>
      <c r="AG26" s="166">
        <v>0.33379142638467157</v>
      </c>
      <c r="AH26" s="166">
        <v>0.16050047774332443</v>
      </c>
      <c r="AI26" s="166">
        <v>0.21837212485756105</v>
      </c>
      <c r="AJ26" s="166">
        <v>0.18293716895545414</v>
      </c>
      <c r="AK26" s="166">
        <v>-0.14875354557499071</v>
      </c>
      <c r="AL26" s="166">
        <v>-7.0753619631891418E-2</v>
      </c>
      <c r="AM26" s="166">
        <v>0.38</v>
      </c>
      <c r="AN26" s="166">
        <v>1.08</v>
      </c>
      <c r="AO26" s="166">
        <v>0.14000000000000001</v>
      </c>
      <c r="AP26" s="167">
        <v>0.29418278438899659</v>
      </c>
      <c r="AQ26" s="167">
        <v>0.31731798778015785</v>
      </c>
      <c r="AR26" s="167">
        <v>-0.42262127647870401</v>
      </c>
      <c r="AS26" s="167">
        <v>2.0280264972958251E-2</v>
      </c>
      <c r="AT26" s="167">
        <v>-0.20933888784474358</v>
      </c>
      <c r="AU26" s="167">
        <v>0.56000000000000005</v>
      </c>
      <c r="AV26" s="167">
        <v>0.24592240605156931</v>
      </c>
      <c r="AW26" s="167">
        <v>-0.04</v>
      </c>
      <c r="AX26" s="167">
        <v>-0.57999999999999996</v>
      </c>
      <c r="AY26" s="167">
        <v>0.51</v>
      </c>
      <c r="AZ26" s="167">
        <v>-0.21510262823933746</v>
      </c>
      <c r="BA26" s="167">
        <v>0.59335381741738202</v>
      </c>
      <c r="BB26" s="167">
        <v>-0.81334049609997838</v>
      </c>
      <c r="BC26" s="167">
        <v>-0.74699971701948509</v>
      </c>
      <c r="BD26" s="167">
        <v>1.9220649033803834</v>
      </c>
      <c r="BE26" s="167">
        <v>0.25456368455649819</v>
      </c>
      <c r="BF26" s="167">
        <v>3.4538194770879029E-2</v>
      </c>
      <c r="BG26" s="167">
        <v>0.44594740593011373</v>
      </c>
      <c r="BH26" s="167">
        <v>0.1375747945893574</v>
      </c>
      <c r="BI26" s="167">
        <v>-0.2856798492129774</v>
      </c>
      <c r="BJ26" s="167">
        <v>2.0020382880288676</v>
      </c>
      <c r="BK26" s="167">
        <v>0.92085646934938692</v>
      </c>
      <c r="BL26" s="167">
        <v>0.58693124520328055</v>
      </c>
      <c r="BM26" s="167">
        <v>0.21599469720728326</v>
      </c>
      <c r="BN26" s="167">
        <v>-0.61704759941550114</v>
      </c>
      <c r="BO26" s="167">
        <v>-0.53241202087566353</v>
      </c>
      <c r="BP26" s="167">
        <v>0.35774373305732166</v>
      </c>
      <c r="BQ26" s="167">
        <v>9.0487094200925822E-2</v>
      </c>
      <c r="BR26" s="167">
        <v>-7.1005547825494456E-3</v>
      </c>
      <c r="BS26" s="167">
        <v>0.21824755319539255</v>
      </c>
      <c r="BT26" s="167">
        <v>0.15768741467254663</v>
      </c>
      <c r="BU26" s="167">
        <v>-2.2607592275830313E-2</v>
      </c>
      <c r="BV26" s="167">
        <v>-0.29584692930552592</v>
      </c>
      <c r="BW26" s="167">
        <v>4.0960698485586471E-2</v>
      </c>
      <c r="BX26" s="167">
        <v>-2.4389215481636386E-2</v>
      </c>
      <c r="BY26" s="167">
        <v>0.4920274598797042</v>
      </c>
      <c r="BZ26" s="128"/>
    </row>
    <row r="27" spans="2:113" ht="18.75" customHeight="1">
      <c r="B27" s="54" t="s">
        <v>47</v>
      </c>
      <c r="C27" s="168" t="s">
        <v>47</v>
      </c>
      <c r="D27" s="165">
        <v>-0.18</v>
      </c>
      <c r="E27" s="165">
        <v>-8.2020582617950352E-2</v>
      </c>
      <c r="F27" s="165">
        <v>-1.17</v>
      </c>
      <c r="G27" s="165">
        <v>-2.5040066780278614</v>
      </c>
      <c r="H27" s="165">
        <v>0.2</v>
      </c>
      <c r="I27" s="165">
        <v>-0.77</v>
      </c>
      <c r="J27" s="165">
        <v>2.79</v>
      </c>
      <c r="K27" s="165">
        <v>0.78371471529335435</v>
      </c>
      <c r="L27" s="165">
        <v>0.1</v>
      </c>
      <c r="M27" s="165">
        <v>0.10545385434461244</v>
      </c>
      <c r="N27" s="165">
        <v>0.31036880589563776</v>
      </c>
      <c r="O27" s="165">
        <v>0.10796075344468334</v>
      </c>
      <c r="P27" s="165">
        <v>0.16254400426116858</v>
      </c>
      <c r="Q27" s="165">
        <v>-0.03</v>
      </c>
      <c r="R27" s="165">
        <v>-0.15</v>
      </c>
      <c r="S27" s="165">
        <v>4.610564805474552E-2</v>
      </c>
      <c r="T27" s="165">
        <v>-0.644405105309099</v>
      </c>
      <c r="U27" s="165">
        <v>-2.2289799239272332</v>
      </c>
      <c r="V27" s="165">
        <v>2.93</v>
      </c>
      <c r="W27" s="165">
        <v>-0.08</v>
      </c>
      <c r="X27" s="165">
        <v>0.04</v>
      </c>
      <c r="Y27" s="165">
        <v>0.17</v>
      </c>
      <c r="Z27" s="166">
        <v>-0.03</v>
      </c>
      <c r="AA27" s="166">
        <v>-0.27</v>
      </c>
      <c r="AB27" s="166">
        <v>-2.0693521799226167E-2</v>
      </c>
      <c r="AC27" s="166">
        <v>0.23863379592392112</v>
      </c>
      <c r="AD27" s="166">
        <v>0.41635204131705006</v>
      </c>
      <c r="AE27" s="166">
        <v>0.54984522252368073</v>
      </c>
      <c r="AF27" s="166">
        <v>0.39456962116515887</v>
      </c>
      <c r="AG27" s="166">
        <v>0.59590400172337576</v>
      </c>
      <c r="AH27" s="166">
        <v>0.13228510295639245</v>
      </c>
      <c r="AI27" s="166">
        <v>0.23062751914508817</v>
      </c>
      <c r="AJ27" s="166">
        <v>0.1242485954703304</v>
      </c>
      <c r="AK27" s="166">
        <v>2.6940802185544281E-2</v>
      </c>
      <c r="AL27" s="166">
        <v>0.13638388486885145</v>
      </c>
      <c r="AM27" s="166">
        <v>0.65</v>
      </c>
      <c r="AN27" s="166">
        <v>0.76</v>
      </c>
      <c r="AO27" s="166">
        <v>0.35</v>
      </c>
      <c r="AP27" s="167">
        <v>0.51802958618885064</v>
      </c>
      <c r="AQ27" s="167">
        <v>4.7022287711163693E-2</v>
      </c>
      <c r="AR27" s="167">
        <v>-0.35895016189793499</v>
      </c>
      <c r="AS27" s="167">
        <v>0.22873791454933526</v>
      </c>
      <c r="AT27" s="167">
        <v>0.46115075392271959</v>
      </c>
      <c r="AU27" s="167">
        <v>-0.34</v>
      </c>
      <c r="AV27" s="167">
        <v>0.75011318598961363</v>
      </c>
      <c r="AW27" s="167">
        <v>-0.13</v>
      </c>
      <c r="AX27" s="167">
        <v>-0.34</v>
      </c>
      <c r="AY27" s="167">
        <v>0.21</v>
      </c>
      <c r="AZ27" s="167">
        <v>-0.1101504007827678</v>
      </c>
      <c r="BA27" s="167">
        <v>0.24701148023615502</v>
      </c>
      <c r="BB27" s="167">
        <v>-0.95838672732968655</v>
      </c>
      <c r="BC27" s="167">
        <v>-0.73331823242837357</v>
      </c>
      <c r="BD27" s="167">
        <v>0.89869445245172386</v>
      </c>
      <c r="BE27" s="167">
        <v>1.4269414849510327</v>
      </c>
      <c r="BF27" s="167">
        <v>0.18408775482796372</v>
      </c>
      <c r="BG27" s="167">
        <v>-0.20599672883555345</v>
      </c>
      <c r="BH27" s="167">
        <v>0.21847555011213884</v>
      </c>
      <c r="BI27" s="167">
        <v>2.0699626186603301E-2</v>
      </c>
      <c r="BJ27" s="167">
        <v>3.169064697343924</v>
      </c>
      <c r="BK27" s="167">
        <v>1.3863727087016091</v>
      </c>
      <c r="BL27" s="167">
        <v>0.55233825060530006</v>
      </c>
      <c r="BM27" s="167">
        <v>0.37548653965928586</v>
      </c>
      <c r="BN27" s="167">
        <v>-0.80258920522750554</v>
      </c>
      <c r="BO27" s="167">
        <v>-0.44811008406500696</v>
      </c>
      <c r="BP27" s="167">
        <v>5.7745818440152483E-3</v>
      </c>
      <c r="BQ27" s="167">
        <v>0.44064537509847529</v>
      </c>
      <c r="BR27" s="167">
        <v>1.9218548804484377E-2</v>
      </c>
      <c r="BS27" s="167">
        <v>0.60290082240623688</v>
      </c>
      <c r="BT27" s="167">
        <v>-0.51712286415230069</v>
      </c>
      <c r="BU27" s="167">
        <v>-0.36258791355013298</v>
      </c>
      <c r="BV27" s="167">
        <v>0.45771246558358708</v>
      </c>
      <c r="BW27" s="167">
        <v>0.3273843779697998</v>
      </c>
      <c r="BX27" s="167">
        <v>-0.33149903486916993</v>
      </c>
      <c r="BY27" s="167">
        <v>0.93782604955286542</v>
      </c>
      <c r="BZ27" s="128"/>
    </row>
    <row r="28" spans="2:113" ht="18.75" customHeight="1">
      <c r="B28" s="54" t="s">
        <v>48</v>
      </c>
      <c r="C28" s="168" t="s">
        <v>48</v>
      </c>
      <c r="D28" s="165">
        <v>1.24</v>
      </c>
      <c r="E28" s="165">
        <v>0.91424177979161736</v>
      </c>
      <c r="F28" s="165">
        <v>1.6677136603384572E-3</v>
      </c>
      <c r="G28" s="165">
        <v>-3.6217777486366889</v>
      </c>
      <c r="H28" s="165">
        <v>-3.8727859620309384</v>
      </c>
      <c r="I28" s="165">
        <v>-4.5021590962959497</v>
      </c>
      <c r="J28" s="165">
        <v>-1.0964004112024588</v>
      </c>
      <c r="K28" s="165">
        <v>-1.1958626674802844</v>
      </c>
      <c r="L28" s="165">
        <v>-0.89063048366341802</v>
      </c>
      <c r="M28" s="165">
        <v>-1.1458733500277913</v>
      </c>
      <c r="N28" s="165">
        <v>-0.89251471263491322</v>
      </c>
      <c r="O28" s="165">
        <v>-1.3312655438254635</v>
      </c>
      <c r="P28" s="165">
        <v>-0.94722761134691835</v>
      </c>
      <c r="Q28" s="165">
        <v>-1</v>
      </c>
      <c r="R28" s="165">
        <v>-0.08</v>
      </c>
      <c r="S28" s="165">
        <v>3.3461106897759372</v>
      </c>
      <c r="T28" s="165">
        <v>2.7378242696687449</v>
      </c>
      <c r="U28" s="165">
        <v>0.93</v>
      </c>
      <c r="V28" s="165">
        <v>0.91</v>
      </c>
      <c r="W28" s="165">
        <v>0.45</v>
      </c>
      <c r="X28" s="165">
        <v>0.08</v>
      </c>
      <c r="Y28" s="165">
        <v>0.14000000000000001</v>
      </c>
      <c r="Z28" s="166">
        <v>0.13</v>
      </c>
      <c r="AA28" s="166">
        <v>0.02</v>
      </c>
      <c r="AB28" s="166">
        <v>0.17288877426586599</v>
      </c>
      <c r="AC28" s="166">
        <v>0.5634073835609823</v>
      </c>
      <c r="AD28" s="166">
        <v>1.0532867315757883</v>
      </c>
      <c r="AE28" s="166">
        <v>1.2355233301134396</v>
      </c>
      <c r="AF28" s="166">
        <v>2.4569499468976352</v>
      </c>
      <c r="AG28" s="166">
        <v>5.1931352746937547</v>
      </c>
      <c r="AH28" s="166">
        <v>2.4823173873081132</v>
      </c>
      <c r="AI28" s="166">
        <v>2.6315896111020627</v>
      </c>
      <c r="AJ28" s="166">
        <v>3.098244610642459</v>
      </c>
      <c r="AK28" s="166">
        <v>2.93820056422912</v>
      </c>
      <c r="AL28" s="167">
        <v>2.84</v>
      </c>
      <c r="AM28" s="167">
        <v>3.42</v>
      </c>
      <c r="AN28" s="167">
        <v>3.99</v>
      </c>
      <c r="AO28" s="167">
        <v>3.87</v>
      </c>
      <c r="AP28" s="167">
        <v>3.9725474460163812</v>
      </c>
      <c r="AQ28" s="167">
        <v>3.9140293354827236</v>
      </c>
      <c r="AR28" s="167">
        <v>2.817621821407335</v>
      </c>
      <c r="AS28" s="167">
        <v>2.4665493826310887</v>
      </c>
      <c r="AT28" s="167">
        <v>2.3758801900039566</v>
      </c>
      <c r="AU28" s="167">
        <v>2.35</v>
      </c>
      <c r="AV28" s="167">
        <v>2.648597899306036</v>
      </c>
      <c r="AW28" s="167">
        <v>2.64</v>
      </c>
      <c r="AX28" s="167">
        <v>2.13</v>
      </c>
      <c r="AY28" s="167">
        <v>2.02</v>
      </c>
      <c r="AZ28" s="167">
        <v>0.8795032774808248</v>
      </c>
      <c r="BA28" s="167">
        <v>1.1057893429129158</v>
      </c>
      <c r="BB28" s="167">
        <v>-0.15783924016653639</v>
      </c>
      <c r="BC28" s="167">
        <v>-1.1124468340237832</v>
      </c>
      <c r="BD28" s="167">
        <v>0.79638052698233208</v>
      </c>
      <c r="BE28" s="167">
        <v>1.4152070008225783</v>
      </c>
      <c r="BF28" s="167">
        <v>1.4513980528154535</v>
      </c>
      <c r="BG28" s="167">
        <v>1.4390691406487426</v>
      </c>
      <c r="BH28" s="167">
        <v>1.1523936704105457</v>
      </c>
      <c r="BI28" s="167">
        <v>1.058934668472852</v>
      </c>
      <c r="BJ28" s="169">
        <v>4.0703678431247416</v>
      </c>
      <c r="BK28" s="169">
        <v>4.8195308418019254</v>
      </c>
      <c r="BL28" s="169">
        <v>5.6027785905020799</v>
      </c>
      <c r="BM28" s="169">
        <v>5.4200136706023034</v>
      </c>
      <c r="BN28" s="169">
        <v>5.6107382331087052</v>
      </c>
      <c r="BO28" s="169">
        <v>5.8694786707322928</v>
      </c>
      <c r="BP28" s="169">
        <v>4.5168572635281752</v>
      </c>
      <c r="BQ28" s="169">
        <v>4.0091332443029719</v>
      </c>
      <c r="BR28" s="169">
        <v>3.9146574720037788</v>
      </c>
      <c r="BS28" s="169">
        <v>4.1110022806056978</v>
      </c>
      <c r="BT28" s="169">
        <v>3.8140648277101201</v>
      </c>
      <c r="BU28" s="169">
        <v>3.8175847194576868</v>
      </c>
      <c r="BV28" s="169">
        <v>1.3235853716168653</v>
      </c>
      <c r="BW28" s="169">
        <v>0.36989735074234142</v>
      </c>
      <c r="BX28" s="169">
        <v>-0.35046540499198925</v>
      </c>
      <c r="BY28" s="169">
        <v>3.9009359612849515E-2</v>
      </c>
      <c r="BZ28" s="128"/>
    </row>
    <row r="29" spans="2:113" ht="18.75" customHeight="1">
      <c r="B29" s="54" t="s">
        <v>51</v>
      </c>
      <c r="C29" s="168" t="s">
        <v>51</v>
      </c>
      <c r="D29" s="165">
        <v>1.73</v>
      </c>
      <c r="E29" s="165">
        <v>1.6347139391777843</v>
      </c>
      <c r="F29" s="165">
        <v>0.49</v>
      </c>
      <c r="G29" s="165">
        <v>-3.8353949731113017</v>
      </c>
      <c r="H29" s="165">
        <v>-4.1055479439080607</v>
      </c>
      <c r="I29" s="165">
        <v>-4.7489822155639354</v>
      </c>
      <c r="J29" s="165">
        <v>-1.2719887008636459</v>
      </c>
      <c r="K29" s="165">
        <v>-1.7154896184941322</v>
      </c>
      <c r="L29" s="165">
        <v>-1.4956801573798988</v>
      </c>
      <c r="M29" s="165">
        <v>-1.977759406197797</v>
      </c>
      <c r="N29" s="165">
        <v>-1.6998043906722671</v>
      </c>
      <c r="O29" s="165">
        <v>-2.0440471055419849</v>
      </c>
      <c r="P29" s="165">
        <v>-1.6286433560834965</v>
      </c>
      <c r="Q29" s="165">
        <v>-1.75</v>
      </c>
      <c r="R29" s="165">
        <v>-0.92</v>
      </c>
      <c r="S29" s="165">
        <v>3.090742322387324</v>
      </c>
      <c r="T29" s="165">
        <v>2.6868407178352682</v>
      </c>
      <c r="U29" s="165">
        <v>0.66</v>
      </c>
      <c r="V29" s="165">
        <v>0.52</v>
      </c>
      <c r="W29" s="165">
        <v>0.37</v>
      </c>
      <c r="X29" s="165">
        <v>-0.24</v>
      </c>
      <c r="Y29" s="165">
        <v>-0.18</v>
      </c>
      <c r="Z29" s="166">
        <v>0.06</v>
      </c>
      <c r="AA29" s="166">
        <v>0.16</v>
      </c>
      <c r="AB29" s="166">
        <v>0.56062683622134957</v>
      </c>
      <c r="AC29" s="166">
        <v>1.041714451382882</v>
      </c>
      <c r="AD29" s="166">
        <v>1.4744021716892204</v>
      </c>
      <c r="AE29" s="166">
        <v>1.4088012629717253</v>
      </c>
      <c r="AF29" s="166">
        <v>2.7559162392039549</v>
      </c>
      <c r="AG29" s="166">
        <v>5.3295986760371266</v>
      </c>
      <c r="AH29" s="166">
        <v>2.7279898004226899</v>
      </c>
      <c r="AI29" s="166">
        <v>2.747948885243936</v>
      </c>
      <c r="AJ29" s="166">
        <v>3.5075240744791727</v>
      </c>
      <c r="AK29" s="166">
        <v>3.3415695731692843</v>
      </c>
      <c r="AL29" s="167">
        <v>3.04</v>
      </c>
      <c r="AM29" s="167">
        <v>3.35</v>
      </c>
      <c r="AN29" s="167">
        <v>3.72</v>
      </c>
      <c r="AO29" s="167">
        <v>3.44</v>
      </c>
      <c r="AP29" s="167">
        <v>3.5435294251581664</v>
      </c>
      <c r="AQ29" s="167">
        <v>3.8205075012267553</v>
      </c>
      <c r="AR29" s="167">
        <v>2.4891078899519572</v>
      </c>
      <c r="AS29" s="167">
        <v>2.1688620506406435</v>
      </c>
      <c r="AT29" s="167">
        <v>1.791606875761993</v>
      </c>
      <c r="AU29" s="167">
        <v>2.14</v>
      </c>
      <c r="AV29" s="167">
        <v>2.20470431950169</v>
      </c>
      <c r="AW29" s="167">
        <v>2.31</v>
      </c>
      <c r="AX29" s="167">
        <v>1.79</v>
      </c>
      <c r="AY29" s="167">
        <v>1.92</v>
      </c>
      <c r="AZ29" s="167">
        <v>0.60877938188373171</v>
      </c>
      <c r="BA29" s="167">
        <v>1.0668108078357819</v>
      </c>
      <c r="BB29" s="167">
        <v>-5.0166549699113994E-2</v>
      </c>
      <c r="BC29" s="167">
        <v>-1.1120209757374835</v>
      </c>
      <c r="BD29" s="167">
        <v>1.2166969387881195</v>
      </c>
      <c r="BE29" s="167">
        <v>1.4535121351175799</v>
      </c>
      <c r="BF29" s="167">
        <v>1.7028190351488621</v>
      </c>
      <c r="BG29" s="167">
        <v>1.585027522360859</v>
      </c>
      <c r="BH29" s="167">
        <v>1.4729433566515306</v>
      </c>
      <c r="BI29" s="167">
        <v>1.2315674135767858</v>
      </c>
      <c r="BJ29" s="167">
        <v>3.861550786950569</v>
      </c>
      <c r="BK29" s="167">
        <v>4.2869932017858794</v>
      </c>
      <c r="BL29" s="167">
        <v>5.1252132462049769</v>
      </c>
      <c r="BM29" s="167">
        <v>4.7308536143103082</v>
      </c>
      <c r="BN29" s="167">
        <v>4.93811861074244</v>
      </c>
      <c r="BO29" s="167">
        <v>5.1649976879103239</v>
      </c>
      <c r="BP29" s="167">
        <v>3.5509033069131655</v>
      </c>
      <c r="BQ29" s="167">
        <v>3.3814319280710361</v>
      </c>
      <c r="BR29" s="167">
        <v>3.3384000549779009</v>
      </c>
      <c r="BS29" s="167">
        <v>3.1041433320135754</v>
      </c>
      <c r="BT29" s="167">
        <v>3.1248517870375085</v>
      </c>
      <c r="BU29" s="167">
        <v>3.3969219116184122</v>
      </c>
      <c r="BV29" s="167">
        <v>1.0676129844018956</v>
      </c>
      <c r="BW29" s="167">
        <v>0.18643769172804556</v>
      </c>
      <c r="BX29" s="167">
        <v>-0.4224487559038736</v>
      </c>
      <c r="BY29" s="167">
        <v>-0.14817450803445248</v>
      </c>
      <c r="BZ29" s="128"/>
    </row>
    <row r="30" spans="2:113" ht="18.75" customHeight="1">
      <c r="B30" s="54" t="s">
        <v>52</v>
      </c>
      <c r="C30" s="168" t="s">
        <v>52</v>
      </c>
      <c r="D30" s="165">
        <v>0.82</v>
      </c>
      <c r="E30" s="165">
        <v>0.2621127786379433</v>
      </c>
      <c r="F30" s="165">
        <v>-0.46</v>
      </c>
      <c r="G30" s="165">
        <v>-3.2193473837646316</v>
      </c>
      <c r="H30" s="165">
        <v>-3.4087484585032848</v>
      </c>
      <c r="I30" s="165">
        <v>-4.1327174286476538</v>
      </c>
      <c r="J30" s="165">
        <v>-0.79515558616545778</v>
      </c>
      <c r="K30" s="165">
        <v>-0.50397110183470772</v>
      </c>
      <c r="L30" s="165">
        <v>-8.3814869314478888E-2</v>
      </c>
      <c r="M30" s="165">
        <v>-3.2250295217789944E-2</v>
      </c>
      <c r="N30" s="165">
        <v>0.18393997866767603</v>
      </c>
      <c r="O30" s="165">
        <v>-0.38413230483918803</v>
      </c>
      <c r="P30" s="165">
        <v>-4.1081873394551875E-2</v>
      </c>
      <c r="Q30" s="165">
        <v>0.01</v>
      </c>
      <c r="R30" s="165">
        <v>1.04</v>
      </c>
      <c r="S30" s="165">
        <v>3.6820556314820236</v>
      </c>
      <c r="T30" s="165">
        <v>2.8047184022521368</v>
      </c>
      <c r="U30" s="165">
        <v>1.29</v>
      </c>
      <c r="V30" s="165">
        <v>1.43</v>
      </c>
      <c r="W30" s="165">
        <v>0.56000000000000005</v>
      </c>
      <c r="X30" s="165">
        <v>0.5</v>
      </c>
      <c r="Y30" s="165">
        <v>0.56999999999999995</v>
      </c>
      <c r="Z30" s="166">
        <v>0.23</v>
      </c>
      <c r="AA30" s="166">
        <v>-0.15</v>
      </c>
      <c r="AB30" s="166">
        <v>-0.33453573100914991</v>
      </c>
      <c r="AC30" s="166">
        <v>-6.235731684908196E-2</v>
      </c>
      <c r="AD30" s="166">
        <v>0.50283170063005922</v>
      </c>
      <c r="AE30" s="166">
        <v>1.0088709247043726</v>
      </c>
      <c r="AF30" s="166">
        <v>2.0651341794481288</v>
      </c>
      <c r="AG30" s="166">
        <v>5.0140873220926512</v>
      </c>
      <c r="AH30" s="166">
        <v>2.1607071344497761</v>
      </c>
      <c r="AI30" s="166">
        <v>2.4788374650404834</v>
      </c>
      <c r="AJ30" s="166">
        <v>2.5641436363845704</v>
      </c>
      <c r="AK30" s="166">
        <v>2.4126706421760078</v>
      </c>
      <c r="AL30" s="167">
        <v>2.58</v>
      </c>
      <c r="AM30" s="167">
        <v>3.53</v>
      </c>
      <c r="AN30" s="167">
        <v>4.34</v>
      </c>
      <c r="AO30" s="167">
        <v>4.46</v>
      </c>
      <c r="AP30" s="167">
        <v>4.5691663490434733</v>
      </c>
      <c r="AQ30" s="167">
        <v>4.0462438622095798</v>
      </c>
      <c r="AR30" s="167">
        <v>3.2653161347495652</v>
      </c>
      <c r="AS30" s="167">
        <v>2.8884069311170228</v>
      </c>
      <c r="AT30" s="167">
        <v>3.2263245456755936</v>
      </c>
      <c r="AU30" s="167">
        <v>2.64</v>
      </c>
      <c r="AV30" s="167">
        <v>3.2844275916708661</v>
      </c>
      <c r="AW30" s="167">
        <v>3.13</v>
      </c>
      <c r="AX30" s="167">
        <v>2.64</v>
      </c>
      <c r="AY30" s="167">
        <v>2.1800000000000002</v>
      </c>
      <c r="AZ30" s="167">
        <v>1.2858417644255919</v>
      </c>
      <c r="BA30" s="167">
        <v>1.1641593826107661</v>
      </c>
      <c r="BB30" s="167">
        <v>-0.31872551293875245</v>
      </c>
      <c r="BC30" s="167">
        <v>-1.1130847779210207</v>
      </c>
      <c r="BD30" s="167">
        <v>0.16694199305420959</v>
      </c>
      <c r="BE30" s="167">
        <v>1.3579665114836801</v>
      </c>
      <c r="BF30" s="167">
        <v>1.078205627118956</v>
      </c>
      <c r="BG30" s="167">
        <v>1.2204428864192127</v>
      </c>
      <c r="BH30" s="167">
        <v>0.67470002597124512</v>
      </c>
      <c r="BI30" s="167">
        <v>0.80152433333477613</v>
      </c>
      <c r="BJ30" s="167">
        <v>4.3810697592775583</v>
      </c>
      <c r="BK30" s="167">
        <v>5.6143262698682479</v>
      </c>
      <c r="BL30" s="167">
        <v>6.3147807490622254</v>
      </c>
      <c r="BM30" s="167">
        <v>6.4510321701530744</v>
      </c>
      <c r="BN30" s="167">
        <v>6.6184850870564969</v>
      </c>
      <c r="BO30" s="167">
        <v>6.9248160751738066</v>
      </c>
      <c r="BP30" s="167">
        <v>5.9785670334719851</v>
      </c>
      <c r="BQ30" s="167">
        <v>4.9480099954450552</v>
      </c>
      <c r="BR30" s="167">
        <v>4.7753009807756142</v>
      </c>
      <c r="BS30" s="167">
        <v>5.6245753020359599</v>
      </c>
      <c r="BT30" s="167">
        <v>4.8492963958957276</v>
      </c>
      <c r="BU30" s="167">
        <v>4.4475052765683722</v>
      </c>
      <c r="BV30" s="167">
        <v>1.7025547687373748</v>
      </c>
      <c r="BW30" s="167">
        <v>0.64026389247583559</v>
      </c>
      <c r="BX30" s="167">
        <v>-0.24434624385408413</v>
      </c>
      <c r="BY30" s="167">
        <v>0.31452074026937948</v>
      </c>
      <c r="BZ30" s="128"/>
    </row>
    <row r="31" spans="2:113" ht="21" customHeight="1">
      <c r="B31" s="197" t="s">
        <v>53</v>
      </c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31"/>
      <c r="BX31" s="131"/>
      <c r="BY31" s="131"/>
      <c r="BZ31" s="128"/>
      <c r="CX31" t="s">
        <v>13</v>
      </c>
      <c r="CY31" t="s">
        <v>8</v>
      </c>
      <c r="CZ31" t="s">
        <v>1</v>
      </c>
      <c r="DA31" t="s">
        <v>2</v>
      </c>
      <c r="DB31" t="s">
        <v>3</v>
      </c>
      <c r="DC31" t="s">
        <v>9</v>
      </c>
      <c r="DD31" t="s">
        <v>10</v>
      </c>
      <c r="DE31" t="s">
        <v>6</v>
      </c>
      <c r="DF31" t="s">
        <v>11</v>
      </c>
      <c r="DG31" t="s">
        <v>0</v>
      </c>
      <c r="DH31" t="s">
        <v>12</v>
      </c>
      <c r="DI31" t="s">
        <v>7</v>
      </c>
    </row>
    <row r="32" spans="2:113" ht="18.75" customHeight="1">
      <c r="B32" s="52"/>
      <c r="C32" s="122"/>
      <c r="D32" s="122" t="s">
        <v>13</v>
      </c>
      <c r="E32" s="122" t="s">
        <v>8</v>
      </c>
      <c r="F32" s="122" t="s">
        <v>1</v>
      </c>
      <c r="G32" s="122" t="s">
        <v>2</v>
      </c>
      <c r="H32" s="122" t="s">
        <v>3</v>
      </c>
      <c r="I32" s="122" t="s">
        <v>9</v>
      </c>
      <c r="J32" s="122" t="s">
        <v>10</v>
      </c>
      <c r="K32" s="122" t="s">
        <v>6</v>
      </c>
      <c r="L32" s="122" t="s">
        <v>11</v>
      </c>
      <c r="M32" s="122" t="s">
        <v>0</v>
      </c>
      <c r="N32" s="122" t="s">
        <v>12</v>
      </c>
      <c r="O32" s="122" t="s">
        <v>7</v>
      </c>
      <c r="P32" s="122" t="s">
        <v>13</v>
      </c>
      <c r="Q32" s="122" t="s">
        <v>8</v>
      </c>
      <c r="R32" s="122" t="s">
        <v>1</v>
      </c>
      <c r="S32" s="122" t="s">
        <v>2</v>
      </c>
      <c r="T32" s="122" t="s">
        <v>3</v>
      </c>
      <c r="U32" s="122" t="s">
        <v>4</v>
      </c>
      <c r="V32" s="122" t="s">
        <v>5</v>
      </c>
      <c r="W32" s="122" t="s">
        <v>54</v>
      </c>
      <c r="X32" s="122" t="s">
        <v>11</v>
      </c>
      <c r="Y32" s="122" t="s">
        <v>0</v>
      </c>
      <c r="Z32" s="158">
        <v>44501</v>
      </c>
      <c r="AA32" s="159" t="s">
        <v>7</v>
      </c>
      <c r="AB32" s="158">
        <v>44562</v>
      </c>
      <c r="AC32" s="159" t="s">
        <v>8</v>
      </c>
      <c r="AD32" s="159" t="s">
        <v>1</v>
      </c>
      <c r="AE32" s="159" t="s">
        <v>2</v>
      </c>
      <c r="AF32" s="159" t="s">
        <v>3</v>
      </c>
      <c r="AG32" s="159" t="s">
        <v>9</v>
      </c>
      <c r="AH32" s="159" t="s">
        <v>10</v>
      </c>
      <c r="AI32" s="159" t="s">
        <v>6</v>
      </c>
      <c r="AJ32" s="159" t="s">
        <v>11</v>
      </c>
      <c r="AK32" s="159" t="s">
        <v>0</v>
      </c>
      <c r="AL32" s="159" t="s">
        <v>12</v>
      </c>
      <c r="AM32" s="159" t="s">
        <v>7</v>
      </c>
      <c r="AN32" s="159" t="s">
        <v>13</v>
      </c>
      <c r="AO32" s="159" t="s">
        <v>8</v>
      </c>
      <c r="AP32" s="159" t="s">
        <v>1</v>
      </c>
      <c r="AQ32" s="159" t="s">
        <v>2</v>
      </c>
      <c r="AR32" s="159" t="s">
        <v>3</v>
      </c>
      <c r="AS32" s="159" t="s">
        <v>9</v>
      </c>
      <c r="AT32" s="159" t="s">
        <v>10</v>
      </c>
      <c r="AU32" s="159" t="s">
        <v>6</v>
      </c>
      <c r="AV32" s="159" t="s">
        <v>11</v>
      </c>
      <c r="AW32" s="159" t="s">
        <v>0</v>
      </c>
      <c r="AX32" s="159" t="s">
        <v>12</v>
      </c>
      <c r="AY32" s="159" t="s">
        <v>7</v>
      </c>
      <c r="AZ32" s="159" t="s">
        <v>13</v>
      </c>
      <c r="BA32" s="159" t="s">
        <v>8</v>
      </c>
      <c r="BB32" s="159" t="s">
        <v>1</v>
      </c>
      <c r="BC32" s="159" t="s">
        <v>14</v>
      </c>
      <c r="BD32" s="159" t="s">
        <v>3</v>
      </c>
      <c r="BE32" s="159" t="s">
        <v>4</v>
      </c>
      <c r="BF32" s="159" t="s">
        <v>5</v>
      </c>
      <c r="BG32" s="159" t="s">
        <v>6</v>
      </c>
      <c r="BH32" s="159" t="s">
        <v>11</v>
      </c>
      <c r="BI32" s="159" t="s">
        <v>0</v>
      </c>
      <c r="BJ32" s="159" t="s">
        <v>12</v>
      </c>
      <c r="BK32" s="159" t="s">
        <v>7</v>
      </c>
      <c r="BL32" s="159" t="s">
        <v>13</v>
      </c>
      <c r="BM32" s="159" t="s">
        <v>8</v>
      </c>
      <c r="BN32" s="159" t="s">
        <v>1</v>
      </c>
      <c r="BO32" s="159" t="s">
        <v>2</v>
      </c>
      <c r="BP32" s="159" t="s">
        <v>3</v>
      </c>
      <c r="BQ32" s="159" t="s">
        <v>796</v>
      </c>
      <c r="BR32" s="159" t="s">
        <v>5</v>
      </c>
      <c r="BS32" s="159" t="s">
        <v>6</v>
      </c>
      <c r="BT32" s="159" t="s">
        <v>11</v>
      </c>
      <c r="BU32" s="159" t="s">
        <v>0</v>
      </c>
      <c r="BV32" s="159" t="s">
        <v>12</v>
      </c>
      <c r="BW32" s="159" t="s">
        <v>7</v>
      </c>
      <c r="BX32" s="159" t="s">
        <v>800</v>
      </c>
      <c r="BY32" s="159" t="s">
        <v>8</v>
      </c>
      <c r="BZ32" s="128"/>
    </row>
    <row r="33" spans="2:148" ht="18.75" customHeight="1">
      <c r="C33" s="172" t="s">
        <v>55</v>
      </c>
      <c r="D33" s="124">
        <v>2258.0274440899998</v>
      </c>
      <c r="E33" s="124">
        <v>1817.7722710999994</v>
      </c>
      <c r="F33" s="124">
        <v>1502.5261202100003</v>
      </c>
      <c r="G33" s="124">
        <v>673.60270771000012</v>
      </c>
      <c r="H33" s="124">
        <v>291.93508877999994</v>
      </c>
      <c r="I33" s="124">
        <v>753.97309003999999</v>
      </c>
      <c r="J33" s="124">
        <v>1416.3676352700004</v>
      </c>
      <c r="K33" s="124">
        <v>2211.7627215900002</v>
      </c>
      <c r="L33" s="124">
        <v>1007.9473604400001</v>
      </c>
      <c r="M33" s="124">
        <v>905.19263189999992</v>
      </c>
      <c r="N33" s="124">
        <v>795.90987008000013</v>
      </c>
      <c r="O33" s="124">
        <v>1466.7328423900001</v>
      </c>
      <c r="P33" s="124">
        <v>2292.0860411199997</v>
      </c>
      <c r="Q33" s="124">
        <v>1396.3499100000001</v>
      </c>
      <c r="R33" s="124">
        <v>1970.0702820000001</v>
      </c>
      <c r="S33" s="124">
        <v>1849.2521250000002</v>
      </c>
      <c r="T33" s="124">
        <v>1123.165354</v>
      </c>
      <c r="U33" s="124">
        <v>1533.1392680000001</v>
      </c>
      <c r="V33" s="124">
        <v>1104.351545</v>
      </c>
      <c r="W33" s="124">
        <v>1814.9363849999997</v>
      </c>
      <c r="X33" s="124">
        <v>2324.0008560000001</v>
      </c>
      <c r="Y33" s="124">
        <v>1522.1020900000003</v>
      </c>
      <c r="Z33" s="171">
        <v>1796.6</v>
      </c>
      <c r="AA33" s="171">
        <v>2784.9</v>
      </c>
      <c r="AB33" s="171">
        <v>2859.6</v>
      </c>
      <c r="AC33" s="171">
        <v>1881.2</v>
      </c>
      <c r="AD33" s="171">
        <v>2770</v>
      </c>
      <c r="AE33" s="171">
        <v>2164.6999999999998</v>
      </c>
      <c r="AF33" s="171">
        <v>1744.1</v>
      </c>
      <c r="AG33" s="171">
        <v>2911.9</v>
      </c>
      <c r="AH33" s="171">
        <v>3045.8</v>
      </c>
      <c r="AI33" s="171">
        <v>1898.3</v>
      </c>
      <c r="AJ33" s="171">
        <v>2108.9</v>
      </c>
      <c r="AK33" s="171">
        <v>1764.9</v>
      </c>
      <c r="AL33" s="171">
        <v>1941.8</v>
      </c>
      <c r="AM33" s="171">
        <v>3424.6</v>
      </c>
      <c r="AN33" s="171">
        <v>4138.3287130500012</v>
      </c>
      <c r="AO33" s="171">
        <v>2491.6398258200002</v>
      </c>
      <c r="AP33" s="171">
        <v>2810.3878344399996</v>
      </c>
      <c r="AQ33" s="171">
        <v>2366.4188980200001</v>
      </c>
      <c r="AR33" s="171">
        <v>2462.4096995100003</v>
      </c>
      <c r="AS33" s="171">
        <v>3052.3120509900004</v>
      </c>
      <c r="AT33" s="171">
        <v>4093.0149792000007</v>
      </c>
      <c r="AU33" s="171">
        <v>2475.8383033099994</v>
      </c>
      <c r="AV33" s="171">
        <v>2107.0434715200004</v>
      </c>
      <c r="AW33" s="171">
        <v>2607.0929781200002</v>
      </c>
      <c r="AX33" s="171">
        <v>2216.3798648100001</v>
      </c>
      <c r="AY33" s="171">
        <v>3330.0431823100002</v>
      </c>
      <c r="AZ33" s="171">
        <v>4072.4873400899996</v>
      </c>
      <c r="BA33" s="171">
        <v>2896.7007260200007</v>
      </c>
      <c r="BB33" s="171">
        <v>3413.6926579800011</v>
      </c>
      <c r="BC33" s="171">
        <v>2686.8594556499988</v>
      </c>
      <c r="BD33" s="171">
        <v>2517.19845433</v>
      </c>
      <c r="BE33" s="171">
        <v>2441.6872676600005</v>
      </c>
      <c r="BF33" s="171">
        <v>3543.3089712200003</v>
      </c>
      <c r="BG33" s="171">
        <v>2633.8646106899996</v>
      </c>
      <c r="BH33" s="171">
        <v>3015.8293543900004</v>
      </c>
      <c r="BI33" s="171">
        <v>2512.8599483399998</v>
      </c>
      <c r="BJ33" s="171">
        <v>2238.31991741</v>
      </c>
      <c r="BK33" s="171">
        <v>2960.7875667399999</v>
      </c>
      <c r="BL33" s="171">
        <v>3710.3</v>
      </c>
      <c r="BM33" s="171">
        <v>3277</v>
      </c>
      <c r="BN33" s="171">
        <v>4154.2</v>
      </c>
      <c r="BO33" s="171">
        <v>3179.3</v>
      </c>
      <c r="BP33" s="171">
        <v>2812.1</v>
      </c>
      <c r="BQ33" s="171">
        <v>2995.4</v>
      </c>
      <c r="BR33" s="171">
        <v>3803.6</v>
      </c>
      <c r="BS33" s="171">
        <v>2927.3</v>
      </c>
      <c r="BT33" s="171">
        <v>3447</v>
      </c>
      <c r="BU33" s="171">
        <v>2573.4</v>
      </c>
      <c r="BV33" s="171">
        <v>2679.5</v>
      </c>
      <c r="BW33" s="171">
        <v>3805.5</v>
      </c>
      <c r="BX33" s="171" t="s">
        <v>56</v>
      </c>
      <c r="BY33" s="171" t="s">
        <v>56</v>
      </c>
      <c r="BZ33" s="128"/>
      <c r="CW33" t="s">
        <v>57</v>
      </c>
      <c r="CX33">
        <v>128.05000000000001</v>
      </c>
      <c r="CY33">
        <v>126.6172</v>
      </c>
      <c r="CZ33">
        <v>129.79150000000001</v>
      </c>
      <c r="DA33">
        <v>128.3391</v>
      </c>
      <c r="DB33">
        <v>129.64490000000001</v>
      </c>
      <c r="DC33">
        <v>130.1311</v>
      </c>
      <c r="DD33">
        <v>129.51</v>
      </c>
      <c r="DE33">
        <v>52.387999999999998</v>
      </c>
      <c r="DF33">
        <v>50.396000000000001</v>
      </c>
      <c r="DG33">
        <v>62.432000000000002</v>
      </c>
      <c r="DH33">
        <v>61.985999999999997</v>
      </c>
      <c r="DI33">
        <v>65.594999999999999</v>
      </c>
    </row>
    <row r="34" spans="2:148" ht="18.75" customHeight="1">
      <c r="B34" s="57"/>
      <c r="C34" s="117" t="s">
        <v>58</v>
      </c>
      <c r="D34" s="118">
        <v>519.58196447</v>
      </c>
      <c r="E34" s="118">
        <v>491.52011122999988</v>
      </c>
      <c r="F34" s="118">
        <v>422.1009537700001</v>
      </c>
      <c r="G34" s="118">
        <v>130.34287198000004</v>
      </c>
      <c r="H34" s="118">
        <v>52.769519819999985</v>
      </c>
      <c r="I34" s="118">
        <v>39.305121980000003</v>
      </c>
      <c r="J34" s="118">
        <v>48.443091769999995</v>
      </c>
      <c r="K34" s="118">
        <v>34.546119950000005</v>
      </c>
      <c r="L34" s="118">
        <v>67.236050309999982</v>
      </c>
      <c r="M34" s="118">
        <v>57.965224889999988</v>
      </c>
      <c r="N34" s="118">
        <v>130.10228945000003</v>
      </c>
      <c r="O34" s="118">
        <v>226.10297143999995</v>
      </c>
      <c r="P34" s="118">
        <v>509.88002045999991</v>
      </c>
      <c r="Q34" s="118">
        <v>486.33313900000002</v>
      </c>
      <c r="R34" s="118">
        <v>594.36450100000002</v>
      </c>
      <c r="S34" s="118">
        <v>503.86707200000001</v>
      </c>
      <c r="T34" s="118">
        <v>364.83888300000001</v>
      </c>
      <c r="U34" s="118">
        <v>341.372589</v>
      </c>
      <c r="V34" s="118">
        <v>160.97061099999999</v>
      </c>
      <c r="W34" s="118">
        <v>359.38972999999999</v>
      </c>
      <c r="X34" s="118">
        <v>354.25254999999999</v>
      </c>
      <c r="Y34" s="118">
        <v>350.42233199999998</v>
      </c>
      <c r="Z34" s="119">
        <v>483.3</v>
      </c>
      <c r="AA34" s="119">
        <v>738.6</v>
      </c>
      <c r="AB34" s="119">
        <v>763.9</v>
      </c>
      <c r="AC34" s="119">
        <v>741.7</v>
      </c>
      <c r="AD34" s="119">
        <v>851.8</v>
      </c>
      <c r="AE34" s="119">
        <v>683.7</v>
      </c>
      <c r="AF34" s="119">
        <v>552</v>
      </c>
      <c r="AG34" s="119">
        <v>358.4</v>
      </c>
      <c r="AH34" s="119">
        <v>328.9</v>
      </c>
      <c r="AI34" s="119">
        <v>399.2</v>
      </c>
      <c r="AJ34" s="119">
        <v>389.2</v>
      </c>
      <c r="AK34" s="119">
        <v>402.6</v>
      </c>
      <c r="AL34" s="119">
        <v>507.5</v>
      </c>
      <c r="AM34" s="119">
        <v>617.79999999999995</v>
      </c>
      <c r="AN34" s="119">
        <v>1223.8149201199999</v>
      </c>
      <c r="AO34" s="119">
        <v>856.50674554</v>
      </c>
      <c r="AP34" s="119">
        <v>929.42895367000006</v>
      </c>
      <c r="AQ34" s="119">
        <v>816.86023769000008</v>
      </c>
      <c r="AR34" s="119">
        <v>715.82948959000032</v>
      </c>
      <c r="AS34" s="119">
        <v>266.96829787000007</v>
      </c>
      <c r="AT34" s="119">
        <v>711.64977853999994</v>
      </c>
      <c r="AU34" s="119">
        <v>550.63526055999978</v>
      </c>
      <c r="AV34" s="119">
        <v>324.91901578</v>
      </c>
      <c r="AW34" s="119">
        <v>748.80472063000002</v>
      </c>
      <c r="AX34" s="119">
        <v>772.22620758999983</v>
      </c>
      <c r="AY34" s="119">
        <v>824.49049268999977</v>
      </c>
      <c r="AZ34" s="119">
        <v>943.70726455999954</v>
      </c>
      <c r="BA34" s="119">
        <v>1199.4159168899998</v>
      </c>
      <c r="BB34" s="119">
        <v>1118.3105468000001</v>
      </c>
      <c r="BC34" s="119">
        <v>1013.65792537</v>
      </c>
      <c r="BD34" s="119">
        <v>725.55163267</v>
      </c>
      <c r="BE34" s="119">
        <v>419.67545820000009</v>
      </c>
      <c r="BF34" s="119">
        <v>550.92625070000008</v>
      </c>
      <c r="BG34" s="119">
        <v>632.79915106999977</v>
      </c>
      <c r="BH34" s="119">
        <v>588.98264086999995</v>
      </c>
      <c r="BI34" s="119">
        <v>641.65417152000009</v>
      </c>
      <c r="BJ34" s="119">
        <v>733.11755373000005</v>
      </c>
      <c r="BK34" s="119">
        <v>962.58927879999999</v>
      </c>
      <c r="BL34" s="119">
        <v>1061.5999999999999</v>
      </c>
      <c r="BM34" s="119">
        <v>920</v>
      </c>
      <c r="BN34" s="119">
        <v>1446.5</v>
      </c>
      <c r="BO34" s="119">
        <v>1156.8</v>
      </c>
      <c r="BP34" s="119">
        <v>962.9</v>
      </c>
      <c r="BQ34" s="119">
        <v>593.5</v>
      </c>
      <c r="BR34" s="119">
        <v>623.70000000000005</v>
      </c>
      <c r="BS34" s="119">
        <v>683.1</v>
      </c>
      <c r="BT34" s="119">
        <v>717.2</v>
      </c>
      <c r="BU34" s="119">
        <v>728</v>
      </c>
      <c r="BV34" s="119">
        <v>890.3</v>
      </c>
      <c r="BW34" s="119">
        <v>1191.7</v>
      </c>
      <c r="BX34" s="119" t="s">
        <v>56</v>
      </c>
      <c r="BY34" s="119" t="s">
        <v>56</v>
      </c>
      <c r="BZ34" s="128"/>
      <c r="CW34" t="s">
        <v>59</v>
      </c>
      <c r="CX34">
        <v>1.4075093032777541</v>
      </c>
      <c r="CY34">
        <v>-1.1189379148770162</v>
      </c>
      <c r="CZ34">
        <v>2.5070053673592607</v>
      </c>
      <c r="DA34">
        <v>-1.1190255139974625</v>
      </c>
      <c r="DB34">
        <v>1.0174607738405506</v>
      </c>
      <c r="DC34">
        <v>0.37502439355501238</v>
      </c>
      <c r="DD34">
        <v>-0.48</v>
      </c>
      <c r="DE34">
        <v>1.0882988576721213</v>
      </c>
      <c r="DF34">
        <v>-0.5741117051709449</v>
      </c>
      <c r="DG34">
        <v>10.767702215992767</v>
      </c>
      <c r="DH34">
        <v>6.9443246320801899</v>
      </c>
      <c r="DI34">
        <v>4.821183163412055</v>
      </c>
    </row>
    <row r="35" spans="2:148" ht="18.75" customHeight="1">
      <c r="B35" s="57"/>
      <c r="C35" s="117" t="s">
        <v>60</v>
      </c>
      <c r="D35" s="118">
        <v>264.70734382000001</v>
      </c>
      <c r="E35" s="118">
        <v>289.36407655999972</v>
      </c>
      <c r="F35" s="118">
        <v>226.57801805999995</v>
      </c>
      <c r="G35" s="118">
        <v>127.27960016999999</v>
      </c>
      <c r="H35" s="118">
        <v>50.07487771000001</v>
      </c>
      <c r="I35" s="118">
        <v>151.91206935000002</v>
      </c>
      <c r="J35" s="118">
        <v>57.041749770000024</v>
      </c>
      <c r="K35" s="118">
        <v>174.25892369999997</v>
      </c>
      <c r="L35" s="118">
        <v>43.9676197</v>
      </c>
      <c r="M35" s="118">
        <v>384.97301070999993</v>
      </c>
      <c r="N35" s="118">
        <v>227.95057543999999</v>
      </c>
      <c r="O35" s="118">
        <v>192.83689071999993</v>
      </c>
      <c r="P35" s="118">
        <v>206.60547767000006</v>
      </c>
      <c r="Q35" s="118">
        <v>221.84934000000001</v>
      </c>
      <c r="R35" s="118">
        <v>240.38637299999999</v>
      </c>
      <c r="S35" s="118">
        <v>225.79101900000001</v>
      </c>
      <c r="T35" s="118">
        <v>207.029291</v>
      </c>
      <c r="U35" s="118">
        <v>213.257859</v>
      </c>
      <c r="V35" s="118">
        <v>206.28838300000001</v>
      </c>
      <c r="W35" s="118">
        <v>243.28157400000001</v>
      </c>
      <c r="X35" s="118">
        <v>241.92065299999999</v>
      </c>
      <c r="Y35" s="118">
        <v>253.30256600000001</v>
      </c>
      <c r="Z35" s="119">
        <v>274.39999999999998</v>
      </c>
      <c r="AA35" s="119">
        <v>309</v>
      </c>
      <c r="AB35" s="119">
        <v>267</v>
      </c>
      <c r="AC35" s="119">
        <v>270.3</v>
      </c>
      <c r="AD35" s="119">
        <v>273.7</v>
      </c>
      <c r="AE35" s="119">
        <v>300.89999999999998</v>
      </c>
      <c r="AF35" s="119">
        <v>255.9</v>
      </c>
      <c r="AG35" s="119">
        <v>338.2</v>
      </c>
      <c r="AH35" s="119">
        <v>269.89999999999998</v>
      </c>
      <c r="AI35" s="119">
        <v>313</v>
      </c>
      <c r="AJ35" s="119">
        <v>287.10000000000002</v>
      </c>
      <c r="AK35" s="119">
        <v>305.60000000000002</v>
      </c>
      <c r="AL35" s="119">
        <v>307.39999999999998</v>
      </c>
      <c r="AM35" s="119">
        <v>308.3</v>
      </c>
      <c r="AN35" s="119">
        <v>303.45416624000143</v>
      </c>
      <c r="AO35" s="119">
        <v>254.5118236900002</v>
      </c>
      <c r="AP35" s="119">
        <v>270.51726330999873</v>
      </c>
      <c r="AQ35" s="119">
        <v>261.08164651999982</v>
      </c>
      <c r="AR35" s="119">
        <v>305.71370231999998</v>
      </c>
      <c r="AS35" s="119">
        <v>264.76579020000003</v>
      </c>
      <c r="AT35" s="119">
        <v>295.76556072000005</v>
      </c>
      <c r="AU35" s="119">
        <v>284.65934159</v>
      </c>
      <c r="AV35" s="119">
        <v>300.32690332999999</v>
      </c>
      <c r="AW35" s="119">
        <v>289.28672075999998</v>
      </c>
      <c r="AX35" s="119">
        <v>364.48991243</v>
      </c>
      <c r="AY35" s="119">
        <v>285.72273680000001</v>
      </c>
      <c r="AZ35" s="119">
        <v>314.35717064999898</v>
      </c>
      <c r="BA35" s="119">
        <v>242.60556688000057</v>
      </c>
      <c r="BB35" s="119">
        <v>251.38405548000014</v>
      </c>
      <c r="BC35" s="119">
        <v>266.18385833999906</v>
      </c>
      <c r="BD35" s="119">
        <v>300.29687324000037</v>
      </c>
      <c r="BE35" s="119">
        <v>251.35342906000051</v>
      </c>
      <c r="BF35" s="119">
        <v>278.76130481000024</v>
      </c>
      <c r="BG35" s="119">
        <v>266.38959201999984</v>
      </c>
      <c r="BH35" s="119">
        <v>287.25837213000011</v>
      </c>
      <c r="BI35" s="119">
        <v>568.23517662000006</v>
      </c>
      <c r="BJ35" s="119">
        <v>193.88393344999997</v>
      </c>
      <c r="BK35" s="119">
        <v>232.61247685000001</v>
      </c>
      <c r="BL35" s="119">
        <v>199.4</v>
      </c>
      <c r="BM35" s="119">
        <v>250.5</v>
      </c>
      <c r="BN35" s="119">
        <v>249.1</v>
      </c>
      <c r="BO35" s="119">
        <v>312.60000000000002</v>
      </c>
      <c r="BP35" s="119">
        <v>291.39999999999998</v>
      </c>
      <c r="BQ35" s="119">
        <v>184</v>
      </c>
      <c r="BR35" s="119">
        <v>238.6</v>
      </c>
      <c r="BS35" s="119">
        <v>311.5</v>
      </c>
      <c r="BT35" s="119">
        <v>212.4</v>
      </c>
      <c r="BU35" s="119">
        <v>344.5</v>
      </c>
      <c r="BV35" s="119">
        <v>268.39999999999998</v>
      </c>
      <c r="BW35" s="119">
        <v>252.2</v>
      </c>
      <c r="BX35" s="119" t="s">
        <v>56</v>
      </c>
      <c r="BY35" s="119" t="s">
        <v>56</v>
      </c>
      <c r="BZ35" s="128"/>
      <c r="CW35" t="s">
        <v>61</v>
      </c>
      <c r="CX35">
        <v>131.72989999999999</v>
      </c>
      <c r="CY35">
        <v>131.6542</v>
      </c>
      <c r="CZ35">
        <v>133.86000000000001</v>
      </c>
      <c r="DA35">
        <v>132.68</v>
      </c>
      <c r="DB35">
        <v>133.22999999999999</v>
      </c>
      <c r="DC35">
        <v>134.5</v>
      </c>
      <c r="DD35">
        <v>133.69999999999999</v>
      </c>
      <c r="DE35">
        <v>422.125</v>
      </c>
      <c r="DF35">
        <v>379.642</v>
      </c>
      <c r="DG35">
        <v>461.279</v>
      </c>
      <c r="DH35">
        <v>456.69</v>
      </c>
      <c r="DI35">
        <v>471.57499999999999</v>
      </c>
    </row>
    <row r="36" spans="2:148" ht="18.75" customHeight="1">
      <c r="B36" s="57"/>
      <c r="C36" s="117" t="s">
        <v>62</v>
      </c>
      <c r="D36" s="118">
        <v>0</v>
      </c>
      <c r="E36" s="118">
        <v>0</v>
      </c>
      <c r="F36" s="118">
        <v>21.475519999999999</v>
      </c>
      <c r="G36" s="118">
        <v>0</v>
      </c>
      <c r="H36" s="118">
        <v>0</v>
      </c>
      <c r="I36" s="118">
        <v>226.47558599999999</v>
      </c>
      <c r="J36" s="118">
        <v>169.27066208000002</v>
      </c>
      <c r="K36" s="118">
        <v>75</v>
      </c>
      <c r="L36" s="118">
        <v>0.87</v>
      </c>
      <c r="M36" s="118">
        <v>0</v>
      </c>
      <c r="N36" s="118">
        <v>0</v>
      </c>
      <c r="O36" s="118">
        <v>0</v>
      </c>
      <c r="P36" s="118">
        <v>155.44205952000002</v>
      </c>
      <c r="Q36" s="118">
        <v>0</v>
      </c>
      <c r="R36" s="118">
        <v>81.491947999999994</v>
      </c>
      <c r="S36" s="118">
        <v>33.160293000000003</v>
      </c>
      <c r="T36" s="118">
        <v>0</v>
      </c>
      <c r="U36" s="118">
        <v>66.793210999999999</v>
      </c>
      <c r="V36" s="118">
        <v>70.338824000000002</v>
      </c>
      <c r="W36" s="118">
        <v>86.644658000000007</v>
      </c>
      <c r="X36" s="118">
        <v>27.322329</v>
      </c>
      <c r="Y36" s="118">
        <v>37.374079000000002</v>
      </c>
      <c r="Z36" s="119" t="s">
        <v>63</v>
      </c>
      <c r="AA36" s="119">
        <v>64.599999999999994</v>
      </c>
      <c r="AB36" s="119">
        <v>19.399999999999999</v>
      </c>
      <c r="AC36" s="119">
        <v>10.7</v>
      </c>
      <c r="AD36" s="119">
        <v>35.9</v>
      </c>
      <c r="AE36" s="119">
        <v>57.2</v>
      </c>
      <c r="AF36" s="119">
        <v>68.5</v>
      </c>
      <c r="AG36" s="119">
        <v>79.7</v>
      </c>
      <c r="AH36" s="119" t="s">
        <v>64</v>
      </c>
      <c r="AI36" s="119">
        <v>65.599999999999994</v>
      </c>
      <c r="AJ36" s="119">
        <v>266.3</v>
      </c>
      <c r="AK36" s="119">
        <v>85.6</v>
      </c>
      <c r="AL36" s="119">
        <v>27.6</v>
      </c>
      <c r="AM36" s="119">
        <v>20</v>
      </c>
      <c r="AN36" s="119">
        <v>67.579482999999996</v>
      </c>
      <c r="AO36" s="119">
        <v>69.999999999999986</v>
      </c>
      <c r="AP36" s="119">
        <v>60.004882930000008</v>
      </c>
      <c r="AQ36" s="119">
        <v>10</v>
      </c>
      <c r="AR36" s="119">
        <v>195.4302586</v>
      </c>
      <c r="AS36" s="119">
        <v>167.90742790000002</v>
      </c>
      <c r="AT36" s="119">
        <v>10</v>
      </c>
      <c r="AU36" s="119">
        <v>4.1500000000000002E-2</v>
      </c>
      <c r="AV36" s="119">
        <v>0</v>
      </c>
      <c r="AW36" s="119">
        <v>35.764670100000004</v>
      </c>
      <c r="AX36" s="119">
        <v>35.764670100000004</v>
      </c>
      <c r="AY36" s="119">
        <v>87.649884909999997</v>
      </c>
      <c r="AZ36" s="119">
        <v>0</v>
      </c>
      <c r="BA36" s="119">
        <v>50</v>
      </c>
      <c r="BB36" s="119">
        <v>10</v>
      </c>
      <c r="BC36" s="119">
        <v>100</v>
      </c>
      <c r="BD36" s="119">
        <v>307.97151400000001</v>
      </c>
      <c r="BE36" s="119">
        <v>0</v>
      </c>
      <c r="BF36" s="119">
        <v>0</v>
      </c>
      <c r="BG36" s="119">
        <v>104.63693386000003</v>
      </c>
      <c r="BH36" s="119">
        <v>4.1500000000000002E-2</v>
      </c>
      <c r="BI36" s="119">
        <v>0</v>
      </c>
      <c r="BJ36" s="119">
        <v>0</v>
      </c>
      <c r="BK36" s="119">
        <v>9.3954456000000004</v>
      </c>
      <c r="BL36" s="119">
        <v>1.2</v>
      </c>
      <c r="BM36" s="119" t="s">
        <v>64</v>
      </c>
      <c r="BN36" s="119">
        <v>242.8</v>
      </c>
      <c r="BO36" s="119" t="s">
        <v>64</v>
      </c>
      <c r="BP36" s="119">
        <v>165</v>
      </c>
      <c r="BQ36" s="119">
        <v>2.1</v>
      </c>
      <c r="BR36" s="119">
        <v>1.9</v>
      </c>
      <c r="BS36" s="119">
        <v>235.8</v>
      </c>
      <c r="BT36" s="119">
        <v>0.3</v>
      </c>
      <c r="BU36" s="119">
        <v>1.2</v>
      </c>
      <c r="BV36" s="119">
        <v>4.2</v>
      </c>
      <c r="BW36" s="119">
        <v>7.8</v>
      </c>
      <c r="BX36" s="119" t="s">
        <v>56</v>
      </c>
      <c r="BY36" s="119" t="s">
        <v>56</v>
      </c>
      <c r="BZ36" s="128"/>
      <c r="CM36" t="e">
        <f>#REF!-#REF!</f>
        <v>#REF!</v>
      </c>
      <c r="CW36" t="s">
        <v>65</v>
      </c>
      <c r="CX36">
        <v>-6.0920930246688432E-2</v>
      </c>
      <c r="CY36">
        <v>-5.7466072622835984E-2</v>
      </c>
      <c r="CZ36">
        <v>1.6754497767636822</v>
      </c>
      <c r="DA36">
        <v>-0.88</v>
      </c>
      <c r="DB36">
        <v>0.42</v>
      </c>
      <c r="DC36">
        <v>0.96</v>
      </c>
      <c r="DD36">
        <v>-0.6</v>
      </c>
      <c r="DE36">
        <v>66.919698811644196</v>
      </c>
      <c r="DF36">
        <v>62.7</v>
      </c>
      <c r="DG36">
        <v>73.599999999999994</v>
      </c>
      <c r="DH36">
        <v>75.099999999999994</v>
      </c>
      <c r="DI36">
        <v>74.400000000000006</v>
      </c>
    </row>
    <row r="37" spans="2:148" ht="18.75" customHeight="1">
      <c r="B37" s="57"/>
      <c r="C37" s="117" t="s">
        <v>66</v>
      </c>
      <c r="D37" s="118">
        <v>40.118893640000003</v>
      </c>
      <c r="E37" s="118">
        <v>2.3919983899999999</v>
      </c>
      <c r="F37" s="118">
        <v>131.63972024000003</v>
      </c>
      <c r="G37" s="118">
        <v>133.02089606999999</v>
      </c>
      <c r="H37" s="118">
        <v>11.927220949999999</v>
      </c>
      <c r="I37" s="118">
        <v>47.512693749999997</v>
      </c>
      <c r="J37" s="118">
        <v>7.1588901999999992</v>
      </c>
      <c r="K37" s="118">
        <v>2.7325743999999994</v>
      </c>
      <c r="L37" s="118">
        <v>9.9836927600000021</v>
      </c>
      <c r="M37" s="118">
        <v>-0.81453755999999999</v>
      </c>
      <c r="N37" s="118">
        <v>3.0179002000000001</v>
      </c>
      <c r="O37" s="118">
        <v>311.79752936</v>
      </c>
      <c r="P37" s="118">
        <v>52.330670640000001</v>
      </c>
      <c r="Q37" s="118">
        <v>10.194317</v>
      </c>
      <c r="R37" s="118">
        <v>354.26673799999998</v>
      </c>
      <c r="S37" s="118">
        <v>127.828033</v>
      </c>
      <c r="T37" s="118">
        <v>15.140718</v>
      </c>
      <c r="U37" s="118">
        <v>369.531612</v>
      </c>
      <c r="V37" s="118">
        <v>111.901898</v>
      </c>
      <c r="W37" s="118">
        <v>32.999619000000003</v>
      </c>
      <c r="X37" s="118">
        <v>410.13539900000001</v>
      </c>
      <c r="Y37" s="118">
        <v>65.105509999999995</v>
      </c>
      <c r="Z37" s="119">
        <v>37.4</v>
      </c>
      <c r="AA37" s="119">
        <v>485.4</v>
      </c>
      <c r="AB37" s="119">
        <v>83.9</v>
      </c>
      <c r="AC37" s="119">
        <v>22.3</v>
      </c>
      <c r="AD37" s="119">
        <v>541.29999999999995</v>
      </c>
      <c r="AE37" s="119">
        <v>34.799999999999997</v>
      </c>
      <c r="AF37" s="119">
        <v>46.7</v>
      </c>
      <c r="AG37" s="119">
        <v>418.6</v>
      </c>
      <c r="AH37" s="119">
        <v>3.3</v>
      </c>
      <c r="AI37" s="119">
        <v>-25.7</v>
      </c>
      <c r="AJ37" s="119">
        <v>297.60000000000002</v>
      </c>
      <c r="AK37" s="119">
        <v>100.6</v>
      </c>
      <c r="AL37" s="119">
        <v>10.7</v>
      </c>
      <c r="AM37" s="119">
        <v>359.5</v>
      </c>
      <c r="AN37" s="119">
        <v>94.035730409999999</v>
      </c>
      <c r="AO37" s="119">
        <v>7.3101914599999995</v>
      </c>
      <c r="AP37" s="119">
        <v>305.61586551000005</v>
      </c>
      <c r="AQ37" s="119">
        <v>116.48604612000001</v>
      </c>
      <c r="AR37" s="119">
        <v>3.758232</v>
      </c>
      <c r="AS37" s="119">
        <v>231.13045149999999</v>
      </c>
      <c r="AT37" s="119">
        <v>155.68413230000002</v>
      </c>
      <c r="AU37" s="119">
        <v>51.470615270000003</v>
      </c>
      <c r="AV37" s="119">
        <v>234.210643</v>
      </c>
      <c r="AW37" s="119">
        <v>152.81589919999999</v>
      </c>
      <c r="AX37" s="119">
        <v>31.967242710000001</v>
      </c>
      <c r="AY37" s="119">
        <v>380.12576710000002</v>
      </c>
      <c r="AZ37" s="119">
        <v>74.174114789999976</v>
      </c>
      <c r="BA37" s="119">
        <v>42.516821659999998</v>
      </c>
      <c r="BB37" s="119">
        <v>363.7778746300001</v>
      </c>
      <c r="BC37" s="119">
        <v>64.654876709999996</v>
      </c>
      <c r="BD37" s="119">
        <v>12.71049326</v>
      </c>
      <c r="BE37" s="119">
        <v>339.41576709999998</v>
      </c>
      <c r="BF37" s="119">
        <v>117.92148509</v>
      </c>
      <c r="BG37" s="119">
        <v>29.624933610000003</v>
      </c>
      <c r="BH37" s="119">
        <v>361.68240865000001</v>
      </c>
      <c r="BI37" s="119">
        <v>58.765242480000005</v>
      </c>
      <c r="BJ37" s="119">
        <v>39.742564289999997</v>
      </c>
      <c r="BK37" s="119">
        <v>378.55652239999995</v>
      </c>
      <c r="BL37" s="119">
        <v>66.400000000000006</v>
      </c>
      <c r="BM37" s="119">
        <v>28.2</v>
      </c>
      <c r="BN37" s="119">
        <v>393.4</v>
      </c>
      <c r="BO37" s="119">
        <v>94.3</v>
      </c>
      <c r="BP37" s="119">
        <v>16</v>
      </c>
      <c r="BQ37" s="119">
        <v>406.5</v>
      </c>
      <c r="BR37" s="119">
        <v>42.2</v>
      </c>
      <c r="BS37" s="119">
        <v>23.6</v>
      </c>
      <c r="BT37" s="119">
        <v>404</v>
      </c>
      <c r="BU37" s="119">
        <v>29.5</v>
      </c>
      <c r="BV37" s="119">
        <v>44.2</v>
      </c>
      <c r="BW37" s="119">
        <v>519</v>
      </c>
      <c r="BX37" s="119" t="s">
        <v>56</v>
      </c>
      <c r="BY37" s="119" t="s">
        <v>56</v>
      </c>
      <c r="BZ37" s="128"/>
      <c r="CW37" t="s">
        <v>67</v>
      </c>
      <c r="CX37">
        <v>129.93039999999999</v>
      </c>
      <c r="CY37">
        <v>129.19110000000001</v>
      </c>
      <c r="CZ37">
        <v>131.87100000000001</v>
      </c>
      <c r="DA37">
        <v>130.54</v>
      </c>
      <c r="DB37">
        <v>131.46</v>
      </c>
      <c r="DC37">
        <v>132.35</v>
      </c>
      <c r="DD37">
        <v>131.65</v>
      </c>
    </row>
    <row r="38" spans="2:148" ht="18.75" customHeight="1">
      <c r="B38" s="57"/>
      <c r="C38" s="117" t="s">
        <v>68</v>
      </c>
      <c r="D38" s="118">
        <v>287.60175173000005</v>
      </c>
      <c r="E38" s="118">
        <v>132.21049123</v>
      </c>
      <c r="F38" s="118">
        <v>215.38648047999999</v>
      </c>
      <c r="G38" s="118">
        <v>107.210272</v>
      </c>
      <c r="H38" s="118">
        <v>58.870033909999997</v>
      </c>
      <c r="I38" s="118">
        <v>92.949189000000004</v>
      </c>
      <c r="J38" s="118">
        <v>238.72154057</v>
      </c>
      <c r="K38" s="118">
        <v>257.16071679999999</v>
      </c>
      <c r="L38" s="118">
        <v>149.87813085000002</v>
      </c>
      <c r="M38" s="118">
        <v>189.50391038000001</v>
      </c>
      <c r="N38" s="118">
        <v>178.53306535000002</v>
      </c>
      <c r="O38" s="118">
        <v>178.42592086000002</v>
      </c>
      <c r="P38" s="118">
        <v>224.47474484</v>
      </c>
      <c r="Q38" s="118">
        <v>239.84267</v>
      </c>
      <c r="R38" s="118">
        <v>191.86208300000001</v>
      </c>
      <c r="S38" s="118">
        <v>236.42756399999999</v>
      </c>
      <c r="T38" s="118">
        <v>131.35426000000001</v>
      </c>
      <c r="U38" s="118">
        <v>161.543948</v>
      </c>
      <c r="V38" s="118">
        <v>131.054496</v>
      </c>
      <c r="W38" s="118">
        <v>326.04771699999998</v>
      </c>
      <c r="X38" s="118">
        <v>186.910596</v>
      </c>
      <c r="Y38" s="118">
        <v>234.55951999999999</v>
      </c>
      <c r="Z38" s="119">
        <v>207.8</v>
      </c>
      <c r="AA38" s="119">
        <v>213.8</v>
      </c>
      <c r="AB38" s="119">
        <v>288.8</v>
      </c>
      <c r="AC38" s="119">
        <v>213.2</v>
      </c>
      <c r="AD38" s="119">
        <v>252.1</v>
      </c>
      <c r="AE38" s="119">
        <v>294.10000000000002</v>
      </c>
      <c r="AF38" s="119">
        <v>277.5</v>
      </c>
      <c r="AG38" s="119">
        <v>248.8</v>
      </c>
      <c r="AH38" s="119">
        <v>249</v>
      </c>
      <c r="AI38" s="119">
        <v>238.5</v>
      </c>
      <c r="AJ38" s="119">
        <v>248.2</v>
      </c>
      <c r="AK38" s="119">
        <v>300.8</v>
      </c>
      <c r="AL38" s="119">
        <v>280.10000000000002</v>
      </c>
      <c r="AM38" s="119">
        <v>262.89999999999998</v>
      </c>
      <c r="AN38" s="119">
        <v>397.4650489600001</v>
      </c>
      <c r="AO38" s="119">
        <v>327.12609523000003</v>
      </c>
      <c r="AP38" s="119">
        <v>365.72469578999994</v>
      </c>
      <c r="AQ38" s="119">
        <v>398.43019513000002</v>
      </c>
      <c r="AR38" s="119">
        <v>427.3268501</v>
      </c>
      <c r="AS38" s="119">
        <v>207.37036319999999</v>
      </c>
      <c r="AT38" s="119">
        <v>504.01186849999999</v>
      </c>
      <c r="AU38" s="119">
        <v>376.92587089999995</v>
      </c>
      <c r="AV38" s="119">
        <v>200.6275862</v>
      </c>
      <c r="AW38" s="119">
        <v>555.82006890000002</v>
      </c>
      <c r="AX38" s="119">
        <v>347.37669080000001</v>
      </c>
      <c r="AY38" s="119">
        <v>389.00437719999996</v>
      </c>
      <c r="AZ38" s="119">
        <v>470.18639631000008</v>
      </c>
      <c r="BA38" s="119">
        <v>433.77846757999998</v>
      </c>
      <c r="BB38" s="119">
        <v>400.47031301999999</v>
      </c>
      <c r="BC38" s="119">
        <v>436.04722366999999</v>
      </c>
      <c r="BD38" s="119">
        <v>376.69017099000001</v>
      </c>
      <c r="BE38" s="119">
        <v>329.15295402000004</v>
      </c>
      <c r="BF38" s="119">
        <v>426.38049315000006</v>
      </c>
      <c r="BG38" s="119">
        <v>433.24867745</v>
      </c>
      <c r="BH38" s="119">
        <v>433.81694519000001</v>
      </c>
      <c r="BI38" s="119">
        <v>467.28579599</v>
      </c>
      <c r="BJ38" s="119">
        <v>358.41533588000004</v>
      </c>
      <c r="BK38" s="119">
        <v>465.9363113</v>
      </c>
      <c r="BL38" s="119">
        <v>530.29999999999995</v>
      </c>
      <c r="BM38" s="119">
        <v>310.2</v>
      </c>
      <c r="BN38" s="119">
        <v>483.7</v>
      </c>
      <c r="BO38" s="119">
        <v>495.1</v>
      </c>
      <c r="BP38" s="119">
        <v>396.5</v>
      </c>
      <c r="BQ38" s="119">
        <v>370.4</v>
      </c>
      <c r="BR38" s="119">
        <v>448.6</v>
      </c>
      <c r="BS38" s="119">
        <v>479.2</v>
      </c>
      <c r="BT38" s="119">
        <v>499.9</v>
      </c>
      <c r="BU38" s="119">
        <v>503.3</v>
      </c>
      <c r="BV38" s="119">
        <v>410.5</v>
      </c>
      <c r="BW38" s="119">
        <v>529.4</v>
      </c>
      <c r="BX38" s="119" t="s">
        <v>56</v>
      </c>
      <c r="BY38" s="119" t="s">
        <v>56</v>
      </c>
      <c r="BZ38" s="128"/>
      <c r="CW38" t="s">
        <v>69</v>
      </c>
      <c r="CX38">
        <v>3.4231104702459936</v>
      </c>
      <c r="CY38">
        <v>1.1857736202019353</v>
      </c>
      <c r="CZ38">
        <v>0.82878178572964867</v>
      </c>
      <c r="DA38">
        <v>-0.3029315521839604</v>
      </c>
      <c r="DB38">
        <v>0.75965858228270733</v>
      </c>
      <c r="DC38">
        <v>-9.0943691034139906E-2</v>
      </c>
      <c r="DD38">
        <v>-1.9861394321378456</v>
      </c>
      <c r="EQ38" s="102"/>
      <c r="ER38" s="102"/>
    </row>
    <row r="39" spans="2:148" ht="18.75" customHeight="1">
      <c r="B39" s="57"/>
      <c r="C39" s="117" t="s">
        <v>70</v>
      </c>
      <c r="D39" s="118">
        <v>567.33494379000001</v>
      </c>
      <c r="E39" s="118">
        <v>350.69673445000006</v>
      </c>
      <c r="F39" s="118">
        <v>11.397360969999999</v>
      </c>
      <c r="G39" s="118">
        <v>2.3353609999999998</v>
      </c>
      <c r="H39" s="118">
        <v>1.4951458400000002</v>
      </c>
      <c r="I39" s="118">
        <v>12.85635967</v>
      </c>
      <c r="J39" s="118">
        <v>23.584089760000001</v>
      </c>
      <c r="K39" s="118">
        <v>771.41050901000006</v>
      </c>
      <c r="L39" s="118">
        <v>189.57283953000004</v>
      </c>
      <c r="M39" s="118">
        <v>34.432746380000012</v>
      </c>
      <c r="N39" s="118">
        <v>19.961952920000005</v>
      </c>
      <c r="O39" s="118">
        <v>148.70165587</v>
      </c>
      <c r="P39" s="118">
        <v>397.89780168999999</v>
      </c>
      <c r="Q39" s="118">
        <v>50.045385000000003</v>
      </c>
      <c r="R39" s="118">
        <v>57.415484999999997</v>
      </c>
      <c r="S39" s="118">
        <v>16.902453000000001</v>
      </c>
      <c r="T39" s="118">
        <v>16.951294999999998</v>
      </c>
      <c r="U39" s="118">
        <v>9.9150329999999993</v>
      </c>
      <c r="V39" s="118">
        <v>19.723637</v>
      </c>
      <c r="W39" s="118">
        <v>119.97769599999999</v>
      </c>
      <c r="X39" s="118">
        <v>344.039109</v>
      </c>
      <c r="Y39" s="118">
        <v>39.321672</v>
      </c>
      <c r="Z39" s="119">
        <v>23.5</v>
      </c>
      <c r="AA39" s="119">
        <v>10</v>
      </c>
      <c r="AB39" s="119">
        <v>370.20480091000002</v>
      </c>
      <c r="AC39" s="119">
        <v>29.797470599999997</v>
      </c>
      <c r="AD39" s="119">
        <v>72.262031259999986</v>
      </c>
      <c r="AE39" s="119">
        <v>12.365627079999999</v>
      </c>
      <c r="AF39" s="119">
        <v>12.159466119999999</v>
      </c>
      <c r="AG39" s="119">
        <v>542.27698444000009</v>
      </c>
      <c r="AH39" s="119">
        <v>804.57733216999975</v>
      </c>
      <c r="AI39" s="119">
        <v>121.54391106</v>
      </c>
      <c r="AJ39" s="119">
        <v>58.013621969999996</v>
      </c>
      <c r="AK39" s="119">
        <v>49.981886549999992</v>
      </c>
      <c r="AL39" s="119">
        <v>20.313814589999982</v>
      </c>
      <c r="AM39" s="119">
        <v>53.043376610000003</v>
      </c>
      <c r="AN39" s="119">
        <v>748.47439931999997</v>
      </c>
      <c r="AO39" s="119">
        <v>41.167625389999976</v>
      </c>
      <c r="AP39" s="119">
        <v>44.389649950000006</v>
      </c>
      <c r="AQ39" s="119">
        <v>30.105805180000001</v>
      </c>
      <c r="AR39" s="119">
        <v>118.0801168</v>
      </c>
      <c r="AS39" s="119">
        <v>220.8011209</v>
      </c>
      <c r="AT39" s="119">
        <v>1317.3035170000001</v>
      </c>
      <c r="AU39" s="119">
        <v>127.84499609999999</v>
      </c>
      <c r="AV39" s="119">
        <v>39.701640879999999</v>
      </c>
      <c r="AW39" s="119">
        <v>55.805076999999997</v>
      </c>
      <c r="AX39" s="119">
        <v>40.327536700000003</v>
      </c>
      <c r="AY39" s="119">
        <v>18.940430210000002</v>
      </c>
      <c r="AZ39" s="119">
        <v>1021.5317629700002</v>
      </c>
      <c r="BA39" s="119">
        <v>50.106717680000003</v>
      </c>
      <c r="BB39" s="119">
        <v>37.937985829999967</v>
      </c>
      <c r="BC39" s="119">
        <v>36.211733729999999</v>
      </c>
      <c r="BD39" s="119">
        <v>22.416728330000002</v>
      </c>
      <c r="BE39" s="119">
        <v>450.83857395000013</v>
      </c>
      <c r="BF39" s="119">
        <v>862.7719641000001</v>
      </c>
      <c r="BG39" s="119">
        <v>189.61069209999997</v>
      </c>
      <c r="BH39" s="119">
        <v>53.683036080000008</v>
      </c>
      <c r="BI39" s="119">
        <v>30.746080980000006</v>
      </c>
      <c r="BJ39" s="119">
        <v>14.288615699999998</v>
      </c>
      <c r="BK39" s="119">
        <v>5.6301431200000005</v>
      </c>
      <c r="BL39" s="119">
        <v>845.4</v>
      </c>
      <c r="BM39" s="119">
        <v>272.2</v>
      </c>
      <c r="BN39" s="119">
        <v>46.5</v>
      </c>
      <c r="BO39" s="119">
        <v>26.8</v>
      </c>
      <c r="BP39" s="119">
        <v>24</v>
      </c>
      <c r="BQ39" s="119">
        <v>334.6</v>
      </c>
      <c r="BR39" s="119">
        <v>1057.2</v>
      </c>
      <c r="BS39" s="119">
        <v>106.1</v>
      </c>
      <c r="BT39" s="119">
        <v>31.1</v>
      </c>
      <c r="BU39" s="119">
        <v>35.6</v>
      </c>
      <c r="BV39" s="119">
        <v>28.7</v>
      </c>
      <c r="BW39" s="119">
        <v>54.6</v>
      </c>
      <c r="BX39" s="119" t="s">
        <v>56</v>
      </c>
      <c r="BY39" s="119" t="s">
        <v>56</v>
      </c>
      <c r="BZ39" s="128"/>
      <c r="DE39" t="s">
        <v>6</v>
      </c>
      <c r="DF39" t="s">
        <v>11</v>
      </c>
      <c r="DG39" t="s">
        <v>0</v>
      </c>
      <c r="DH39" t="s">
        <v>12</v>
      </c>
      <c r="DI39" t="s">
        <v>7</v>
      </c>
    </row>
    <row r="40" spans="2:148" ht="18.75" customHeight="1">
      <c r="C40" s="172" t="s">
        <v>71</v>
      </c>
      <c r="D40" s="124">
        <v>1632.2183004700003</v>
      </c>
      <c r="E40" s="124">
        <v>2522.0855987799996</v>
      </c>
      <c r="F40" s="124">
        <v>2537.75038989</v>
      </c>
      <c r="G40" s="124">
        <v>2134.3902935000006</v>
      </c>
      <c r="H40" s="124">
        <v>2126.0102720100003</v>
      </c>
      <c r="I40" s="124">
        <v>2282.4551855299997</v>
      </c>
      <c r="J40" s="124">
        <v>2260.6317490800002</v>
      </c>
      <c r="K40" s="124">
        <v>2598.1429050400002</v>
      </c>
      <c r="L40" s="124">
        <v>2387.2205890700002</v>
      </c>
      <c r="M40" s="124">
        <v>2224.0846431800001</v>
      </c>
      <c r="N40" s="124">
        <v>2136.3300343699993</v>
      </c>
      <c r="O40" s="124">
        <v>2809.4378465300006</v>
      </c>
      <c r="P40" s="124">
        <v>1973.9168652999997</v>
      </c>
      <c r="Q40" s="124">
        <v>2010.826462</v>
      </c>
      <c r="R40" s="124">
        <v>2996.9481759999999</v>
      </c>
      <c r="S40" s="124">
        <v>2569.7573649999999</v>
      </c>
      <c r="T40" s="124">
        <v>2445.434201</v>
      </c>
      <c r="U40" s="124">
        <v>2501.0259270000001</v>
      </c>
      <c r="V40" s="124">
        <v>2408.0214209999999</v>
      </c>
      <c r="W40" s="124">
        <v>3249.2756860000004</v>
      </c>
      <c r="X40" s="124">
        <v>2956.3775479999999</v>
      </c>
      <c r="Y40" s="124">
        <v>2989.1853709999996</v>
      </c>
      <c r="Z40" s="171">
        <v>3025.2</v>
      </c>
      <c r="AA40" s="171">
        <v>3688.6</v>
      </c>
      <c r="AB40" s="171">
        <v>2538.5</v>
      </c>
      <c r="AC40" s="171">
        <v>3022.3</v>
      </c>
      <c r="AD40" s="171">
        <v>4138.2</v>
      </c>
      <c r="AE40" s="171">
        <v>2716.4</v>
      </c>
      <c r="AF40" s="171">
        <v>3132.6</v>
      </c>
      <c r="AG40" s="171">
        <v>3365.4</v>
      </c>
      <c r="AH40" s="171">
        <v>2763.3</v>
      </c>
      <c r="AI40" s="171">
        <v>3329.3</v>
      </c>
      <c r="AJ40" s="171">
        <v>3537.5</v>
      </c>
      <c r="AK40" s="171">
        <v>3260.5</v>
      </c>
      <c r="AL40" s="171">
        <v>2646.3</v>
      </c>
      <c r="AM40" s="171">
        <v>5426.5</v>
      </c>
      <c r="AN40" s="171">
        <v>4848.9385907000014</v>
      </c>
      <c r="AO40" s="171">
        <v>3348.051718220001</v>
      </c>
      <c r="AP40" s="171">
        <v>4145.9995053499997</v>
      </c>
      <c r="AQ40" s="171">
        <v>3741.6960060999995</v>
      </c>
      <c r="AR40" s="171">
        <v>3689.2588919700001</v>
      </c>
      <c r="AS40" s="171">
        <v>3532.0786153100003</v>
      </c>
      <c r="AT40" s="171">
        <v>3930.0126972199996</v>
      </c>
      <c r="AU40" s="171">
        <v>4526.9201094399996</v>
      </c>
      <c r="AV40" s="171">
        <v>3593.3664291999994</v>
      </c>
      <c r="AW40" s="171">
        <v>3556.0900076399998</v>
      </c>
      <c r="AX40" s="171">
        <v>3764.5901670100002</v>
      </c>
      <c r="AY40" s="171">
        <v>5983.8459847600006</v>
      </c>
      <c r="AZ40" s="171">
        <v>3391.0771146000002</v>
      </c>
      <c r="BA40" s="171">
        <v>4023.2849848300007</v>
      </c>
      <c r="BB40" s="171">
        <v>4850.4676636100003</v>
      </c>
      <c r="BC40" s="171">
        <v>3741.1546086400003</v>
      </c>
      <c r="BD40" s="171">
        <v>4667.8292640100008</v>
      </c>
      <c r="BE40" s="171">
        <v>3004.3699170800001</v>
      </c>
      <c r="BF40" s="171">
        <v>4307.1034354700005</v>
      </c>
      <c r="BG40" s="171">
        <v>3457.8804689000012</v>
      </c>
      <c r="BH40" s="171">
        <v>4888.9410464900002</v>
      </c>
      <c r="BI40" s="171">
        <v>4246.3360053400011</v>
      </c>
      <c r="BJ40" s="171">
        <v>4093.2681626999993</v>
      </c>
      <c r="BK40" s="171">
        <v>5864.8865478299995</v>
      </c>
      <c r="BL40" s="171">
        <v>2490.3000000000002</v>
      </c>
      <c r="BM40" s="171">
        <v>3564.1</v>
      </c>
      <c r="BN40" s="171">
        <v>3320.8</v>
      </c>
      <c r="BO40" s="171">
        <v>3228.8</v>
      </c>
      <c r="BP40" s="171">
        <v>3427.6</v>
      </c>
      <c r="BQ40" s="171">
        <v>2966.3</v>
      </c>
      <c r="BR40" s="171">
        <v>3609.5</v>
      </c>
      <c r="BS40" s="171">
        <v>3277.3</v>
      </c>
      <c r="BT40" s="171">
        <v>4030</v>
      </c>
      <c r="BU40" s="171">
        <v>3833.6</v>
      </c>
      <c r="BV40" s="171">
        <v>3784</v>
      </c>
      <c r="BW40" s="171">
        <v>6683.2</v>
      </c>
      <c r="BX40" s="171" t="s">
        <v>56</v>
      </c>
      <c r="BY40" s="171" t="s">
        <v>56</v>
      </c>
      <c r="BZ40" s="128"/>
      <c r="CW40" t="s">
        <v>72</v>
      </c>
      <c r="DE40">
        <v>8.2857462625999982</v>
      </c>
      <c r="DF40">
        <v>7.7843200000000001</v>
      </c>
      <c r="DG40">
        <v>9.6</v>
      </c>
      <c r="DH40">
        <v>7.2122799999999998</v>
      </c>
      <c r="DI40">
        <v>8.5</v>
      </c>
    </row>
    <row r="41" spans="2:148" ht="18.75" customHeight="1">
      <c r="B41" s="57"/>
      <c r="C41" s="117" t="s">
        <v>73</v>
      </c>
      <c r="D41" s="118">
        <v>1380.2150666900002</v>
      </c>
      <c r="E41" s="118">
        <v>1571.2250449599999</v>
      </c>
      <c r="F41" s="118">
        <v>2025.5660707599998</v>
      </c>
      <c r="G41" s="118">
        <v>1536.1646130300005</v>
      </c>
      <c r="H41" s="118">
        <v>1462.96585308</v>
      </c>
      <c r="I41" s="118">
        <v>1439.2392189099996</v>
      </c>
      <c r="J41" s="118">
        <v>1433.70971396</v>
      </c>
      <c r="K41" s="118">
        <v>1603.2122749300001</v>
      </c>
      <c r="L41" s="118">
        <v>1553.8068245600002</v>
      </c>
      <c r="M41" s="118">
        <v>1677.4717112500002</v>
      </c>
      <c r="N41" s="118">
        <v>1733.1628823799997</v>
      </c>
      <c r="O41" s="118">
        <v>2073.0631552100003</v>
      </c>
      <c r="P41" s="118">
        <v>1492.7726282699998</v>
      </c>
      <c r="Q41" s="118">
        <v>1604.8562429999999</v>
      </c>
      <c r="R41" s="118">
        <v>2244.1764289999996</v>
      </c>
      <c r="S41" s="118">
        <v>2189.321524</v>
      </c>
      <c r="T41" s="118">
        <v>1807.619717</v>
      </c>
      <c r="U41" s="118">
        <v>1925.9352000000001</v>
      </c>
      <c r="V41" s="118">
        <v>1721.0495020000001</v>
      </c>
      <c r="W41" s="118">
        <v>2086.4389910000004</v>
      </c>
      <c r="X41" s="118">
        <v>1977.9212379999999</v>
      </c>
      <c r="Y41" s="118">
        <v>2362.8586249999998</v>
      </c>
      <c r="Z41" s="119">
        <v>2074.4</v>
      </c>
      <c r="AA41" s="119">
        <v>2503.6</v>
      </c>
      <c r="AB41" s="119">
        <v>1905.3</v>
      </c>
      <c r="AC41" s="119">
        <v>2192.6</v>
      </c>
      <c r="AD41" s="119">
        <v>2844.9</v>
      </c>
      <c r="AE41" s="119">
        <v>2084.6999999999998</v>
      </c>
      <c r="AF41" s="119">
        <v>2259.1</v>
      </c>
      <c r="AG41" s="119">
        <v>2405.3000000000002</v>
      </c>
      <c r="AH41" s="119">
        <v>2060.1</v>
      </c>
      <c r="AI41" s="119">
        <v>2456.3000000000002</v>
      </c>
      <c r="AJ41" s="119">
        <v>2736.7</v>
      </c>
      <c r="AK41" s="119">
        <v>2391.6999999999998</v>
      </c>
      <c r="AL41" s="119">
        <v>2079.1</v>
      </c>
      <c r="AM41" s="119">
        <v>2589</v>
      </c>
      <c r="AN41" s="119">
        <v>3014.4702084600003</v>
      </c>
      <c r="AO41" s="119">
        <v>2513.8508695600008</v>
      </c>
      <c r="AP41" s="119">
        <v>2576.0617403299998</v>
      </c>
      <c r="AQ41" s="119">
        <v>2714.6073986699998</v>
      </c>
      <c r="AR41" s="119">
        <v>2450.75443713</v>
      </c>
      <c r="AS41" s="119">
        <v>2464.9251169700001</v>
      </c>
      <c r="AT41" s="119">
        <v>2559.7117430199996</v>
      </c>
      <c r="AU41" s="119">
        <v>2564.9206886199995</v>
      </c>
      <c r="AV41" s="119">
        <v>2983.9896389499995</v>
      </c>
      <c r="AW41" s="119">
        <v>2575.7733563799998</v>
      </c>
      <c r="AX41" s="119">
        <v>2755.0391141300001</v>
      </c>
      <c r="AY41" s="119">
        <v>3106.3482614800005</v>
      </c>
      <c r="AZ41" s="119">
        <v>2675.7659411999998</v>
      </c>
      <c r="BA41" s="119">
        <v>2881.3526185700007</v>
      </c>
      <c r="BB41" s="119">
        <v>3204.4487741299999</v>
      </c>
      <c r="BC41" s="119">
        <v>2679.3367049799999</v>
      </c>
      <c r="BD41" s="119">
        <v>2929.0313022900004</v>
      </c>
      <c r="BE41" s="119">
        <v>2394.7898232100001</v>
      </c>
      <c r="BF41" s="119">
        <v>2837.20500038</v>
      </c>
      <c r="BG41" s="119">
        <v>2516.1339412700013</v>
      </c>
      <c r="BH41" s="119">
        <v>3489.3652663300004</v>
      </c>
      <c r="BI41" s="119">
        <v>2783.760905900001</v>
      </c>
      <c r="BJ41" s="119">
        <v>2561.6349940399996</v>
      </c>
      <c r="BK41" s="119">
        <v>3918.0355382599996</v>
      </c>
      <c r="BL41" s="119">
        <v>2389.3000000000002</v>
      </c>
      <c r="BM41" s="119">
        <v>3291</v>
      </c>
      <c r="BN41" s="119">
        <v>2879.5</v>
      </c>
      <c r="BO41" s="119">
        <v>2817.6</v>
      </c>
      <c r="BP41" s="119">
        <v>2861.6</v>
      </c>
      <c r="BQ41" s="119">
        <v>2477.9</v>
      </c>
      <c r="BR41" s="119">
        <v>2969.6</v>
      </c>
      <c r="BS41" s="119">
        <v>2679.6</v>
      </c>
      <c r="BT41" s="119">
        <v>3453.4</v>
      </c>
      <c r="BU41" s="119">
        <v>3156.1</v>
      </c>
      <c r="BV41" s="119">
        <v>3254.6</v>
      </c>
      <c r="BW41" s="119">
        <v>5171.1000000000004</v>
      </c>
      <c r="BX41" s="119" t="s">
        <v>56</v>
      </c>
      <c r="BY41" s="119" t="s">
        <v>56</v>
      </c>
      <c r="BZ41" s="128"/>
      <c r="CX41">
        <v>2016</v>
      </c>
      <c r="DE41">
        <v>8.9866000000000001E-2</v>
      </c>
      <c r="DF41">
        <v>2.8119999999999998</v>
      </c>
      <c r="DG41">
        <v>0.250913</v>
      </c>
      <c r="DH41">
        <v>1.528586</v>
      </c>
      <c r="DI41">
        <v>3.4923539999999997</v>
      </c>
    </row>
    <row r="42" spans="2:148" ht="18.75" customHeight="1">
      <c r="B42" s="57"/>
      <c r="C42" s="117" t="s">
        <v>74</v>
      </c>
      <c r="D42" s="118">
        <v>252.00323377999999</v>
      </c>
      <c r="E42" s="118">
        <v>950.86055381999995</v>
      </c>
      <c r="F42" s="118">
        <v>512.18431913000018</v>
      </c>
      <c r="G42" s="118">
        <v>598.22568047000004</v>
      </c>
      <c r="H42" s="118">
        <v>663.04441893000012</v>
      </c>
      <c r="I42" s="118">
        <v>843.21596662000002</v>
      </c>
      <c r="J42" s="118">
        <v>826.92203511999992</v>
      </c>
      <c r="K42" s="118">
        <v>994.93063011000015</v>
      </c>
      <c r="L42" s="118">
        <v>833.41376450999996</v>
      </c>
      <c r="M42" s="118">
        <v>546.61293193000006</v>
      </c>
      <c r="N42" s="118">
        <v>403.16715198999987</v>
      </c>
      <c r="O42" s="118">
        <v>736.37469132000001</v>
      </c>
      <c r="P42" s="118">
        <v>481.14423703</v>
      </c>
      <c r="Q42" s="118">
        <v>405.97021899999999</v>
      </c>
      <c r="R42" s="118">
        <v>752.771747</v>
      </c>
      <c r="S42" s="118">
        <v>380.43584100000004</v>
      </c>
      <c r="T42" s="118">
        <v>637.81448399999999</v>
      </c>
      <c r="U42" s="118">
        <v>575.09072700000002</v>
      </c>
      <c r="V42" s="118">
        <v>686.97191899999996</v>
      </c>
      <c r="W42" s="118">
        <v>1162.836695</v>
      </c>
      <c r="X42" s="118">
        <v>978.45631000000003</v>
      </c>
      <c r="Y42" s="118">
        <v>626.32674599999996</v>
      </c>
      <c r="Z42" s="119">
        <v>950.7</v>
      </c>
      <c r="AA42" s="119">
        <v>1185</v>
      </c>
      <c r="AB42" s="119">
        <v>633.1</v>
      </c>
      <c r="AC42" s="119">
        <v>829.8</v>
      </c>
      <c r="AD42" s="119">
        <v>1293.3</v>
      </c>
      <c r="AE42" s="119">
        <v>631.70000000000005</v>
      </c>
      <c r="AF42" s="119">
        <v>873.5</v>
      </c>
      <c r="AG42" s="119">
        <v>960.2</v>
      </c>
      <c r="AH42" s="119">
        <v>703.1</v>
      </c>
      <c r="AI42" s="119">
        <v>873</v>
      </c>
      <c r="AJ42" s="119">
        <v>800.8</v>
      </c>
      <c r="AK42" s="119">
        <v>868.8</v>
      </c>
      <c r="AL42" s="119">
        <v>567.20000000000005</v>
      </c>
      <c r="AM42" s="119">
        <v>2837.6</v>
      </c>
      <c r="AN42" s="119">
        <v>1834.4683822400009</v>
      </c>
      <c r="AO42" s="119">
        <v>834.20084866000013</v>
      </c>
      <c r="AP42" s="119">
        <v>1569.9377650199999</v>
      </c>
      <c r="AQ42" s="119">
        <v>1027.0886074299997</v>
      </c>
      <c r="AR42" s="119">
        <v>1238.5044548400001</v>
      </c>
      <c r="AS42" s="119">
        <v>1067.1534983400002</v>
      </c>
      <c r="AT42" s="119">
        <v>1370.3009542</v>
      </c>
      <c r="AU42" s="119">
        <v>1961.9994208200001</v>
      </c>
      <c r="AV42" s="119">
        <v>609.37679024999989</v>
      </c>
      <c r="AW42" s="119">
        <v>980.31665126000007</v>
      </c>
      <c r="AX42" s="119">
        <v>1009.55105288</v>
      </c>
      <c r="AY42" s="119">
        <v>2877.4977232799997</v>
      </c>
      <c r="AZ42" s="119">
        <v>715.31117340000026</v>
      </c>
      <c r="BA42" s="119">
        <v>1141.93236626</v>
      </c>
      <c r="BB42" s="119">
        <v>1646.0188894800006</v>
      </c>
      <c r="BC42" s="119">
        <v>1061.8179036600002</v>
      </c>
      <c r="BD42" s="119">
        <v>1738.7979617199999</v>
      </c>
      <c r="BE42" s="119">
        <v>609.58009387000004</v>
      </c>
      <c r="BF42" s="119">
        <v>1469.8984350900009</v>
      </c>
      <c r="BG42" s="119">
        <v>941.74652762999995</v>
      </c>
      <c r="BH42" s="119">
        <v>1399.5757801599998</v>
      </c>
      <c r="BI42" s="119">
        <v>1462.57509944</v>
      </c>
      <c r="BJ42" s="119">
        <v>1531.6331686599999</v>
      </c>
      <c r="BK42" s="119">
        <v>1946.8510095699999</v>
      </c>
      <c r="BL42" s="119">
        <v>101</v>
      </c>
      <c r="BM42" s="119">
        <v>273.10000000000002</v>
      </c>
      <c r="BN42" s="119">
        <v>441.2</v>
      </c>
      <c r="BO42" s="119">
        <v>411.2</v>
      </c>
      <c r="BP42" s="119">
        <v>566</v>
      </c>
      <c r="BQ42" s="119">
        <v>488.4</v>
      </c>
      <c r="BR42" s="119">
        <v>639.9</v>
      </c>
      <c r="BS42" s="119">
        <v>597.70000000000005</v>
      </c>
      <c r="BT42" s="119">
        <v>576.6</v>
      </c>
      <c r="BU42" s="119">
        <v>677.5</v>
      </c>
      <c r="BV42" s="119">
        <v>529.4</v>
      </c>
      <c r="BW42" s="119">
        <v>1512.1</v>
      </c>
      <c r="BX42" s="119" t="s">
        <v>56</v>
      </c>
      <c r="BY42" s="119" t="s">
        <v>56</v>
      </c>
      <c r="BZ42" s="128"/>
      <c r="CX42" t="s">
        <v>7</v>
      </c>
      <c r="CY42" t="s">
        <v>13</v>
      </c>
      <c r="CZ42" t="s">
        <v>8</v>
      </c>
      <c r="DA42" t="s">
        <v>1</v>
      </c>
      <c r="DB42" t="s">
        <v>2</v>
      </c>
      <c r="DC42" t="s">
        <v>3</v>
      </c>
      <c r="DD42" t="s">
        <v>9</v>
      </c>
      <c r="DE42">
        <v>4.0711311900000009</v>
      </c>
      <c r="DF42">
        <v>3.7228473799999997</v>
      </c>
      <c r="DG42">
        <v>2.52196541</v>
      </c>
      <c r="DH42">
        <v>2.6551186499999999</v>
      </c>
      <c r="DI42">
        <v>5.9981307100000008</v>
      </c>
    </row>
    <row r="43" spans="2:148" ht="18.75" customHeight="1">
      <c r="B43" s="57"/>
      <c r="C43" s="117" t="s">
        <v>75</v>
      </c>
      <c r="D43" s="118">
        <v>832.09897936000016</v>
      </c>
      <c r="E43" s="118">
        <v>801.34199298999988</v>
      </c>
      <c r="F43" s="118">
        <v>823.31363482999996</v>
      </c>
      <c r="G43" s="118">
        <v>898.68956469000022</v>
      </c>
      <c r="H43" s="118">
        <v>766.54404609999995</v>
      </c>
      <c r="I43" s="118">
        <v>817.63793683999984</v>
      </c>
      <c r="J43" s="118">
        <v>782.84331996999992</v>
      </c>
      <c r="K43" s="118">
        <v>809.27658636000012</v>
      </c>
      <c r="L43" s="118">
        <v>871.83736482000018</v>
      </c>
      <c r="M43" s="118">
        <v>805.84806346000028</v>
      </c>
      <c r="N43" s="118">
        <v>823.2163820699999</v>
      </c>
      <c r="O43" s="118">
        <v>812.35092112999996</v>
      </c>
      <c r="P43" s="118">
        <v>826.60483193999983</v>
      </c>
      <c r="Q43" s="118">
        <v>824.20365900000002</v>
      </c>
      <c r="R43" s="118">
        <v>841.01505999999995</v>
      </c>
      <c r="S43" s="118">
        <v>979.15917300000001</v>
      </c>
      <c r="T43" s="118">
        <v>850.94375700000001</v>
      </c>
      <c r="U43" s="118">
        <v>851.74509000000012</v>
      </c>
      <c r="V43" s="118">
        <v>799.605459</v>
      </c>
      <c r="W43" s="118">
        <v>873.27533700000004</v>
      </c>
      <c r="X43" s="118">
        <v>851.114642</v>
      </c>
      <c r="Y43" s="118">
        <v>856.47096199999987</v>
      </c>
      <c r="Z43" s="119">
        <v>856.9</v>
      </c>
      <c r="AA43" s="119">
        <v>926.7</v>
      </c>
      <c r="AB43" s="119">
        <v>838.3</v>
      </c>
      <c r="AC43" s="119">
        <v>928.8</v>
      </c>
      <c r="AD43" s="119">
        <v>1005.8</v>
      </c>
      <c r="AE43" s="119">
        <v>892.9</v>
      </c>
      <c r="AF43" s="119">
        <v>924.2</v>
      </c>
      <c r="AG43" s="119">
        <v>951.9</v>
      </c>
      <c r="AH43" s="119">
        <v>910.4</v>
      </c>
      <c r="AI43" s="119">
        <v>917.6</v>
      </c>
      <c r="AJ43" s="119">
        <v>932</v>
      </c>
      <c r="AK43" s="119">
        <v>930.6</v>
      </c>
      <c r="AL43" s="119">
        <v>934.4</v>
      </c>
      <c r="AM43" s="119">
        <v>933.5</v>
      </c>
      <c r="AN43" s="119">
        <v>951.63255363999974</v>
      </c>
      <c r="AO43" s="119">
        <v>962.06913574000043</v>
      </c>
      <c r="AP43" s="119">
        <v>1079.4779231700002</v>
      </c>
      <c r="AQ43" s="119">
        <v>979.49279591999971</v>
      </c>
      <c r="AR43" s="119">
        <v>992.15343152000014</v>
      </c>
      <c r="AS43" s="119">
        <v>1015.08048832</v>
      </c>
      <c r="AT43" s="119">
        <v>971.50639836999994</v>
      </c>
      <c r="AU43" s="119">
        <v>995.62685164999994</v>
      </c>
      <c r="AV43" s="119">
        <v>1008.26757675</v>
      </c>
      <c r="AW43" s="119">
        <v>1021.7105448299999</v>
      </c>
      <c r="AX43" s="119">
        <v>1026.41628743</v>
      </c>
      <c r="AY43" s="119">
        <v>1088.1794820100001</v>
      </c>
      <c r="AZ43" s="119">
        <v>1019.7108542299998</v>
      </c>
      <c r="BA43" s="119">
        <v>1184.8838567200003</v>
      </c>
      <c r="BB43" s="119">
        <v>1099.4409633099995</v>
      </c>
      <c r="BC43" s="119">
        <v>1154.3835458099998</v>
      </c>
      <c r="BD43" s="119">
        <v>1124.9885544899998</v>
      </c>
      <c r="BE43" s="119">
        <v>1126.2670360700001</v>
      </c>
      <c r="BF43" s="119">
        <v>1139.9633609899995</v>
      </c>
      <c r="BG43" s="119">
        <v>1157.2322264600011</v>
      </c>
      <c r="BH43" s="119">
        <v>1153.72350106</v>
      </c>
      <c r="BI43" s="119">
        <v>1145.2205072400004</v>
      </c>
      <c r="BJ43" s="119">
        <v>1162.8004844299996</v>
      </c>
      <c r="BK43" s="119">
        <v>1171.12233522</v>
      </c>
      <c r="BL43" s="119">
        <v>1152.5</v>
      </c>
      <c r="BM43" s="119">
        <v>1310.7</v>
      </c>
      <c r="BN43" s="119">
        <v>1159</v>
      </c>
      <c r="BO43" s="119">
        <v>1198.5999999999999</v>
      </c>
      <c r="BP43" s="119">
        <v>1208.8</v>
      </c>
      <c r="BQ43" s="119">
        <v>1188.8</v>
      </c>
      <c r="BR43" s="119">
        <v>1214.9000000000001</v>
      </c>
      <c r="BS43" s="119">
        <v>1204.2</v>
      </c>
      <c r="BT43" s="119">
        <v>1232.8</v>
      </c>
      <c r="BU43" s="119">
        <v>1232.4000000000001</v>
      </c>
      <c r="BV43" s="119">
        <v>1307.7</v>
      </c>
      <c r="BW43" s="119">
        <v>1309.5</v>
      </c>
      <c r="BX43" s="119" t="s">
        <v>56</v>
      </c>
      <c r="BY43" s="119" t="s">
        <v>56</v>
      </c>
      <c r="BZ43" s="128"/>
      <c r="CW43" t="s">
        <v>77</v>
      </c>
      <c r="CX43">
        <v>119.53</v>
      </c>
      <c r="CY43">
        <v>125.336</v>
      </c>
      <c r="CZ43">
        <v>121.05200000000001</v>
      </c>
      <c r="DA43">
        <v>112.66500000000001</v>
      </c>
      <c r="DB43">
        <v>119.774</v>
      </c>
      <c r="DC43">
        <v>93.491</v>
      </c>
      <c r="DD43">
        <v>85.221999999999994</v>
      </c>
      <c r="DE43" t="s">
        <v>9</v>
      </c>
      <c r="DF43" t="s">
        <v>10</v>
      </c>
      <c r="DG43" t="s">
        <v>6</v>
      </c>
      <c r="DH43" t="s">
        <v>11</v>
      </c>
      <c r="DI43" t="s">
        <v>0</v>
      </c>
    </row>
    <row r="44" spans="2:148" ht="18.75" customHeight="1">
      <c r="B44" s="57"/>
      <c r="C44" s="117" t="s">
        <v>78</v>
      </c>
      <c r="D44" s="118">
        <v>547.34565911999994</v>
      </c>
      <c r="E44" s="118">
        <v>768.87525068000002</v>
      </c>
      <c r="F44" s="118">
        <v>1126.7380726699998</v>
      </c>
      <c r="G44" s="118">
        <v>635.67939399000034</v>
      </c>
      <c r="H44" s="118">
        <v>695.70765319999987</v>
      </c>
      <c r="I44" s="118">
        <v>620.31681220999985</v>
      </c>
      <c r="J44" s="118">
        <v>650.44975030000001</v>
      </c>
      <c r="K44" s="118">
        <v>700.76957989000005</v>
      </c>
      <c r="L44" s="118">
        <v>681.71550167999999</v>
      </c>
      <c r="M44" s="118">
        <v>868.72214336000002</v>
      </c>
      <c r="N44" s="118">
        <v>909.26546422000001</v>
      </c>
      <c r="O44" s="118">
        <v>1253.0229315900001</v>
      </c>
      <c r="P44" s="118">
        <v>666.10363899000004</v>
      </c>
      <c r="Q44" s="118">
        <v>777.61900300000002</v>
      </c>
      <c r="R44" s="118">
        <v>1218.71623</v>
      </c>
      <c r="S44" s="118">
        <v>1203.407784</v>
      </c>
      <c r="T44" s="118">
        <v>935.847533</v>
      </c>
      <c r="U44" s="118">
        <v>1072.126839</v>
      </c>
      <c r="V44" s="118">
        <v>919.17438800000002</v>
      </c>
      <c r="W44" s="118">
        <v>1210.724637</v>
      </c>
      <c r="X44" s="118">
        <v>1124.0600509999999</v>
      </c>
      <c r="Y44" s="118">
        <v>1505.5177880000001</v>
      </c>
      <c r="Z44" s="119">
        <v>1213.8</v>
      </c>
      <c r="AA44" s="119">
        <v>1576.4</v>
      </c>
      <c r="AB44" s="119">
        <v>1064.9000000000001</v>
      </c>
      <c r="AC44" s="119">
        <v>1261.8</v>
      </c>
      <c r="AD44" s="119">
        <v>1838.4</v>
      </c>
      <c r="AE44" s="119">
        <v>1190</v>
      </c>
      <c r="AF44" s="119">
        <v>1306.4000000000001</v>
      </c>
      <c r="AG44" s="119">
        <v>1450.8</v>
      </c>
      <c r="AH44" s="119">
        <v>1148.2</v>
      </c>
      <c r="AI44" s="119">
        <v>1535.3</v>
      </c>
      <c r="AJ44" s="119">
        <v>1804.6</v>
      </c>
      <c r="AK44" s="119">
        <v>1459.9</v>
      </c>
      <c r="AL44" s="119">
        <v>1144.2</v>
      </c>
      <c r="AM44" s="119">
        <v>1654.8</v>
      </c>
      <c r="AN44" s="119">
        <v>2059.1432346000001</v>
      </c>
      <c r="AO44" s="119">
        <v>1458.7709176100002</v>
      </c>
      <c r="AP44" s="119">
        <v>1494.3272676399997</v>
      </c>
      <c r="AQ44" s="119">
        <v>1733.7582159899998</v>
      </c>
      <c r="AR44" s="119">
        <v>1327.2539578999999</v>
      </c>
      <c r="AS44" s="119">
        <v>1437.1017265800001</v>
      </c>
      <c r="AT44" s="119">
        <v>1582.14317437</v>
      </c>
      <c r="AU44" s="119">
        <v>1463.4882153599999</v>
      </c>
      <c r="AV44" s="119">
        <v>1950.5505430999999</v>
      </c>
      <c r="AW44" s="119">
        <v>1537.3706182000001</v>
      </c>
      <c r="AX44" s="119">
        <v>1674.72240227</v>
      </c>
      <c r="AY44" s="119">
        <v>2003.5562582000002</v>
      </c>
      <c r="AZ44" s="119">
        <v>1600.0307259400001</v>
      </c>
      <c r="BA44" s="119">
        <v>1655.9250613700001</v>
      </c>
      <c r="BB44" s="119">
        <v>2077.7391811100006</v>
      </c>
      <c r="BC44" s="119">
        <v>1520.3720930400002</v>
      </c>
      <c r="BD44" s="119">
        <v>1804.0183738100004</v>
      </c>
      <c r="BE44" s="119">
        <v>1266.2007156099999</v>
      </c>
      <c r="BF44" s="119">
        <v>1696.3209650000003</v>
      </c>
      <c r="BG44" s="119">
        <v>1355.96860724</v>
      </c>
      <c r="BH44" s="119">
        <v>2335.1191812900006</v>
      </c>
      <c r="BI44" s="119">
        <v>1633.0281560200006</v>
      </c>
      <c r="BJ44" s="119">
        <v>1397.7133596000003</v>
      </c>
      <c r="BK44" s="119">
        <v>2741.2131796499998</v>
      </c>
      <c r="BL44" s="119">
        <v>1236.2</v>
      </c>
      <c r="BM44" s="119">
        <v>1979.8</v>
      </c>
      <c r="BN44" s="119">
        <v>1720.2</v>
      </c>
      <c r="BO44" s="119">
        <v>1616.8</v>
      </c>
      <c r="BP44" s="119">
        <v>1648.3</v>
      </c>
      <c r="BQ44" s="119">
        <v>1286.5999999999999</v>
      </c>
      <c r="BR44" s="119">
        <v>1753.5</v>
      </c>
      <c r="BS44" s="119">
        <v>1468.2</v>
      </c>
      <c r="BT44" s="119">
        <v>2219.3000000000002</v>
      </c>
      <c r="BU44" s="119">
        <v>1921.6</v>
      </c>
      <c r="BV44" s="119">
        <v>1946.4</v>
      </c>
      <c r="BW44" s="119">
        <v>3863.9</v>
      </c>
      <c r="BX44" s="119" t="s">
        <v>56</v>
      </c>
      <c r="BY44" s="119" t="s">
        <v>56</v>
      </c>
      <c r="BZ44" s="128"/>
      <c r="CW44" t="s">
        <v>79</v>
      </c>
      <c r="CX44">
        <v>685.95500000000004</v>
      </c>
      <c r="CY44">
        <v>810.22</v>
      </c>
      <c r="CZ44">
        <v>776.87900000000002</v>
      </c>
      <c r="DA44">
        <v>753.15099999999995</v>
      </c>
      <c r="DB44">
        <v>733.81399999999996</v>
      </c>
      <c r="DC44">
        <v>604.803</v>
      </c>
      <c r="DD44">
        <v>482.47199999999998</v>
      </c>
      <c r="DE44">
        <v>131.13999999999999</v>
      </c>
      <c r="DF44">
        <v>131.38999999999999</v>
      </c>
      <c r="DG44">
        <v>130.81</v>
      </c>
      <c r="DH44">
        <v>134.02000000000001</v>
      </c>
      <c r="DI44">
        <v>133.11000000000001</v>
      </c>
    </row>
    <row r="45" spans="2:148" ht="18.75" customHeight="1">
      <c r="B45" s="57"/>
      <c r="C45" s="117" t="s">
        <v>80</v>
      </c>
      <c r="D45" s="118">
        <v>130.85779356</v>
      </c>
      <c r="E45" s="118">
        <v>104.31435112</v>
      </c>
      <c r="F45" s="118">
        <v>140.96537867000001</v>
      </c>
      <c r="G45" s="118">
        <v>130.4143684</v>
      </c>
      <c r="H45" s="118">
        <v>91.585176750000002</v>
      </c>
      <c r="I45" s="118">
        <v>15.798303669999997</v>
      </c>
      <c r="J45" s="118">
        <v>60.20306308</v>
      </c>
      <c r="K45" s="118">
        <v>98.690783139999994</v>
      </c>
      <c r="L45" s="118">
        <v>94.211588969999994</v>
      </c>
      <c r="M45" s="118">
        <v>131.27621822999998</v>
      </c>
      <c r="N45" s="118">
        <v>107.00619990000001</v>
      </c>
      <c r="O45" s="118">
        <v>139.80672325999998</v>
      </c>
      <c r="P45" s="118">
        <v>46.892540459999999</v>
      </c>
      <c r="Q45" s="118">
        <v>47.483536999999998</v>
      </c>
      <c r="R45" s="118">
        <v>86.435875999999993</v>
      </c>
      <c r="S45" s="118">
        <v>101.041726</v>
      </c>
      <c r="T45" s="118">
        <v>93.535352000000003</v>
      </c>
      <c r="U45" s="118">
        <v>125.67779</v>
      </c>
      <c r="V45" s="118">
        <v>142.99639199999999</v>
      </c>
      <c r="W45" s="118">
        <v>73.120144999999994</v>
      </c>
      <c r="X45" s="118">
        <v>107.835787</v>
      </c>
      <c r="Y45" s="118">
        <v>127.683166</v>
      </c>
      <c r="Z45" s="119">
        <v>88.7</v>
      </c>
      <c r="AA45" s="119">
        <v>73.599999999999994</v>
      </c>
      <c r="AB45" s="119">
        <v>168.7</v>
      </c>
      <c r="AC45" s="119">
        <v>280.7</v>
      </c>
      <c r="AD45" s="119">
        <v>339.4</v>
      </c>
      <c r="AE45" s="119">
        <v>212.3</v>
      </c>
      <c r="AF45" s="119">
        <v>337.8</v>
      </c>
      <c r="AG45" s="119">
        <v>384.4</v>
      </c>
      <c r="AH45" s="119">
        <v>400.6</v>
      </c>
      <c r="AI45" s="119">
        <v>359.9</v>
      </c>
      <c r="AJ45" s="119">
        <v>316.2</v>
      </c>
      <c r="AK45" s="119">
        <v>308.2</v>
      </c>
      <c r="AL45" s="119">
        <v>281.89999999999998</v>
      </c>
      <c r="AM45" s="119">
        <v>305.2</v>
      </c>
      <c r="AN45" s="119">
        <v>437.48969736999999</v>
      </c>
      <c r="AO45" s="119">
        <v>341.54833888999997</v>
      </c>
      <c r="AP45" s="119">
        <v>420.40122270000006</v>
      </c>
      <c r="AQ45" s="119">
        <v>241.55601809000004</v>
      </c>
      <c r="AR45" s="119">
        <v>169.50526585000003</v>
      </c>
      <c r="AS45" s="119">
        <v>416.77742121</v>
      </c>
      <c r="AT45" s="119">
        <v>294.69711388999997</v>
      </c>
      <c r="AU45" s="119">
        <v>262.18091942000001</v>
      </c>
      <c r="AV45" s="119">
        <v>307.83198482000006</v>
      </c>
      <c r="AW45" s="119">
        <v>294.42226355999998</v>
      </c>
      <c r="AX45" s="119">
        <v>303.08745298000002</v>
      </c>
      <c r="AY45" s="119">
        <v>203.72745043</v>
      </c>
      <c r="AZ45" s="119">
        <v>246.13255294000001</v>
      </c>
      <c r="BA45" s="119">
        <v>260.90179046999998</v>
      </c>
      <c r="BB45" s="119">
        <v>348.03702149999998</v>
      </c>
      <c r="BC45" s="119">
        <v>531.59661969000001</v>
      </c>
      <c r="BD45" s="119">
        <v>354.47980899000004</v>
      </c>
      <c r="BE45" s="119">
        <v>68.01858781</v>
      </c>
      <c r="BF45" s="119">
        <v>684.74118648000001</v>
      </c>
      <c r="BG45" s="119">
        <v>213.88923966999999</v>
      </c>
      <c r="BH45" s="119">
        <v>367.52354067999994</v>
      </c>
      <c r="BI45" s="119">
        <v>280.02030521999995</v>
      </c>
      <c r="BJ45" s="119">
        <v>209.05122978</v>
      </c>
      <c r="BK45" s="119">
        <v>246.8</v>
      </c>
      <c r="BL45" s="119">
        <v>335.4</v>
      </c>
      <c r="BM45" s="119">
        <v>236.7</v>
      </c>
      <c r="BN45" s="119">
        <v>270.60000000000002</v>
      </c>
      <c r="BO45" s="119">
        <v>210.7</v>
      </c>
      <c r="BP45" s="119">
        <v>190.4</v>
      </c>
      <c r="BQ45" s="119">
        <v>310.8</v>
      </c>
      <c r="BR45" s="119">
        <v>248.4</v>
      </c>
      <c r="BS45" s="119">
        <v>459.5</v>
      </c>
      <c r="BT45" s="119">
        <v>364.3</v>
      </c>
      <c r="BU45" s="119">
        <v>431.3</v>
      </c>
      <c r="BV45" s="119">
        <v>1169.9000000000001</v>
      </c>
      <c r="BW45" s="119" t="s">
        <v>56</v>
      </c>
      <c r="BX45" s="119" t="s">
        <v>56</v>
      </c>
      <c r="BY45" s="119" t="s">
        <v>56</v>
      </c>
      <c r="BZ45" s="128"/>
      <c r="DE45">
        <v>1.26</v>
      </c>
      <c r="DF45">
        <v>0.2</v>
      </c>
      <c r="DG45">
        <v>-0.44</v>
      </c>
      <c r="DH45">
        <v>2.4500000000000002</v>
      </c>
      <c r="DI45">
        <v>-0.68</v>
      </c>
    </row>
    <row r="46" spans="2:148" ht="18.75" customHeight="1">
      <c r="B46" s="57"/>
      <c r="C46" s="117" t="s">
        <v>81</v>
      </c>
      <c r="D46" s="118">
        <v>0</v>
      </c>
      <c r="E46" s="118">
        <v>98.28804432999992</v>
      </c>
      <c r="F46" s="118">
        <v>237.25351681999976</v>
      </c>
      <c r="G46" s="118">
        <v>83.812053369999958</v>
      </c>
      <c r="H46" s="118">
        <v>51.932435960000021</v>
      </c>
      <c r="I46" s="118">
        <v>76.411634320000005</v>
      </c>
      <c r="J46" s="118">
        <v>98.261978999999982</v>
      </c>
      <c r="K46" s="118">
        <v>63.917907490000012</v>
      </c>
      <c r="L46" s="118">
        <v>91.276207289999945</v>
      </c>
      <c r="M46" s="118">
        <v>104.42474668999999</v>
      </c>
      <c r="N46" s="118">
        <v>124.01247608999995</v>
      </c>
      <c r="O46" s="118">
        <v>176.90837778999986</v>
      </c>
      <c r="P46" s="118">
        <v>48.601948059999998</v>
      </c>
      <c r="Q46" s="118">
        <v>136.18644800000001</v>
      </c>
      <c r="R46" s="118">
        <v>153.38270199999999</v>
      </c>
      <c r="S46" s="118">
        <v>195.77788899999999</v>
      </c>
      <c r="T46" s="118">
        <v>98.463228000000001</v>
      </c>
      <c r="U46" s="118">
        <v>125.398079</v>
      </c>
      <c r="V46" s="118">
        <v>84.940307000000004</v>
      </c>
      <c r="W46" s="118">
        <v>154.73569000000001</v>
      </c>
      <c r="X46" s="118">
        <v>114.369595</v>
      </c>
      <c r="Y46" s="118">
        <v>125.70886</v>
      </c>
      <c r="Z46" s="119">
        <v>171.1</v>
      </c>
      <c r="AA46" s="119">
        <v>153.80000000000001</v>
      </c>
      <c r="AB46" s="119">
        <v>68.5</v>
      </c>
      <c r="AC46" s="119">
        <v>189.7</v>
      </c>
      <c r="AD46" s="119">
        <v>190.4</v>
      </c>
      <c r="AE46" s="119">
        <v>119.2</v>
      </c>
      <c r="AF46" s="119">
        <v>197.5</v>
      </c>
      <c r="AG46" s="119">
        <v>105.5</v>
      </c>
      <c r="AH46" s="119">
        <v>59.3</v>
      </c>
      <c r="AI46" s="119">
        <v>171</v>
      </c>
      <c r="AJ46" s="119">
        <v>217.7</v>
      </c>
      <c r="AK46" s="119">
        <v>144.9</v>
      </c>
      <c r="AL46" s="119">
        <v>224.1</v>
      </c>
      <c r="AM46" s="119">
        <v>156.6</v>
      </c>
      <c r="AN46" s="119">
        <v>329.65885128999986</v>
      </c>
      <c r="AO46" s="119">
        <v>135.60790057000011</v>
      </c>
      <c r="AP46" s="119">
        <v>165.22989041000005</v>
      </c>
      <c r="AQ46" s="119">
        <v>213.20352759000005</v>
      </c>
      <c r="AR46" s="119">
        <v>142.40980480000002</v>
      </c>
      <c r="AS46" s="119">
        <v>165.82567840000002</v>
      </c>
      <c r="AT46" s="119">
        <v>163.3327147</v>
      </c>
      <c r="AU46" s="119">
        <v>141.0169683</v>
      </c>
      <c r="AV46" s="119">
        <v>94.001471159999994</v>
      </c>
      <c r="AW46" s="119">
        <v>101.4834407</v>
      </c>
      <c r="AX46" s="119">
        <v>333.72293230000002</v>
      </c>
      <c r="AY46" s="119">
        <v>300.55524580000002</v>
      </c>
      <c r="AZ46" s="119">
        <v>135.66925040000001</v>
      </c>
      <c r="BA46" s="119">
        <v>229.08242250000001</v>
      </c>
      <c r="BB46" s="119">
        <v>117.3213164</v>
      </c>
      <c r="BC46" s="119">
        <v>103.59072429999999</v>
      </c>
      <c r="BD46" s="119">
        <v>227.0305534</v>
      </c>
      <c r="BE46" s="119">
        <v>169.30250659999999</v>
      </c>
      <c r="BF46" s="119">
        <v>51.92339484</v>
      </c>
      <c r="BG46" s="119">
        <v>101.4460387</v>
      </c>
      <c r="BH46" s="119">
        <v>435.60273639999997</v>
      </c>
      <c r="BI46" s="119">
        <v>214.60395159999999</v>
      </c>
      <c r="BJ46" s="119">
        <v>64.745277680000001</v>
      </c>
      <c r="BK46" s="119">
        <v>572.48308859999997</v>
      </c>
      <c r="BL46" s="119">
        <v>169</v>
      </c>
      <c r="BM46" s="119">
        <v>259.10000000000002</v>
      </c>
      <c r="BN46" s="119">
        <v>179.7</v>
      </c>
      <c r="BO46" s="119">
        <v>108.5</v>
      </c>
      <c r="BP46" s="119">
        <v>211</v>
      </c>
      <c r="BQ46" s="119">
        <v>62.7</v>
      </c>
      <c r="BR46" s="119">
        <v>127.2</v>
      </c>
      <c r="BS46" s="119">
        <v>209</v>
      </c>
      <c r="BT46" s="119">
        <v>135.19999999999999</v>
      </c>
      <c r="BU46" s="119">
        <v>297.39999999999998</v>
      </c>
      <c r="BV46" s="119">
        <v>253.2</v>
      </c>
      <c r="BW46" s="119">
        <v>567.20000000000005</v>
      </c>
      <c r="BX46" s="119" t="s">
        <v>56</v>
      </c>
      <c r="BY46" s="119" t="s">
        <v>56</v>
      </c>
      <c r="BZ46" s="128"/>
      <c r="DE46">
        <v>135.19</v>
      </c>
      <c r="DF46">
        <v>134.65</v>
      </c>
      <c r="DG46">
        <v>133.53</v>
      </c>
      <c r="DH46">
        <v>136.61000000000001</v>
      </c>
      <c r="DI46">
        <v>135.4</v>
      </c>
    </row>
    <row r="47" spans="2:148" ht="18.75" customHeight="1">
      <c r="C47" s="172" t="s">
        <v>82</v>
      </c>
      <c r="D47" s="124">
        <v>758.46437238999954</v>
      </c>
      <c r="E47" s="124">
        <v>-614.39080658000012</v>
      </c>
      <c r="F47" s="124">
        <v>-857.87703113999964</v>
      </c>
      <c r="G47" s="124">
        <v>-1410.4001420800003</v>
      </c>
      <c r="H47" s="124">
        <v>-1624.6890182700004</v>
      </c>
      <c r="I47" s="124">
        <v>-1436.3038453699996</v>
      </c>
      <c r="J47" s="124">
        <v>-743.26379688999975</v>
      </c>
      <c r="K47" s="124">
        <v>-269.13348710000002</v>
      </c>
      <c r="L47" s="124">
        <v>-1281.3457374100001</v>
      </c>
      <c r="M47" s="124">
        <v>-1148.6224083800003</v>
      </c>
      <c r="N47" s="124">
        <v>-1078.0772272699992</v>
      </c>
      <c r="O47" s="124">
        <v>-1253.2672581900006</v>
      </c>
      <c r="P47" s="124">
        <v>446.84778936999999</v>
      </c>
      <c r="Q47" s="124">
        <v>-514.82873199999983</v>
      </c>
      <c r="R47" s="124">
        <v>-832.28815699999973</v>
      </c>
      <c r="S47" s="124">
        <v>-449.68949799999973</v>
      </c>
      <c r="T47" s="124">
        <v>-1149.2312690000001</v>
      </c>
      <c r="U47" s="124">
        <v>-864.79998000000001</v>
      </c>
      <c r="V47" s="124">
        <v>-1189.2783319999999</v>
      </c>
      <c r="W47" s="124">
        <v>-1327.2582080000006</v>
      </c>
      <c r="X47" s="124">
        <v>-447.89671099999981</v>
      </c>
      <c r="Y47" s="124">
        <v>-929.09903999999926</v>
      </c>
      <c r="Z47" s="171">
        <v>-1085.5</v>
      </c>
      <c r="AA47" s="171">
        <v>-856.2</v>
      </c>
      <c r="AB47" s="171">
        <v>756</v>
      </c>
      <c r="AC47" s="171">
        <v>-952.9</v>
      </c>
      <c r="AD47" s="171">
        <v>-745.4</v>
      </c>
      <c r="AE47" s="171">
        <v>-323</v>
      </c>
      <c r="AF47" s="171">
        <v>-1212.7</v>
      </c>
      <c r="AG47" s="171">
        <v>-269.39999999999998</v>
      </c>
      <c r="AH47" s="171">
        <v>444.6</v>
      </c>
      <c r="AI47" s="171">
        <v>-1144.8</v>
      </c>
      <c r="AJ47" s="171">
        <v>-807.3</v>
      </c>
      <c r="AK47" s="171">
        <v>-1261.9000000000001</v>
      </c>
      <c r="AL47" s="171">
        <v>-629.79999999999995</v>
      </c>
      <c r="AM47" s="171">
        <v>-1761.8</v>
      </c>
      <c r="AN47" s="171">
        <v>-89.877066820000323</v>
      </c>
      <c r="AO47" s="171">
        <v>-552.09316575000082</v>
      </c>
      <c r="AP47" s="171">
        <v>-1159.29988688</v>
      </c>
      <c r="AQ47" s="171">
        <v>-774.45630413999947</v>
      </c>
      <c r="AR47" s="171">
        <v>-929.19818209999983</v>
      </c>
      <c r="AS47" s="171">
        <v>-346.39228603999982</v>
      </c>
      <c r="AT47" s="171">
        <v>459.25988818000104</v>
      </c>
      <c r="AU47" s="171">
        <v>-1818.6731014200002</v>
      </c>
      <c r="AV47" s="171">
        <v>-755.73381966999909</v>
      </c>
      <c r="AW47" s="171">
        <v>-581.21575982999957</v>
      </c>
      <c r="AX47" s="171">
        <v>-1353.1581530200001</v>
      </c>
      <c r="AY47" s="171">
        <v>-2413.8549730700006</v>
      </c>
      <c r="AZ47" s="171">
        <v>1224.8737878499992</v>
      </c>
      <c r="BA47" s="171">
        <v>-560.60164957999973</v>
      </c>
      <c r="BB47" s="171">
        <v>-518.04352804999894</v>
      </c>
      <c r="BC47" s="171">
        <v>-606.94750478000014</v>
      </c>
      <c r="BD47" s="171">
        <v>-1378.245192020001</v>
      </c>
      <c r="BE47" s="171">
        <v>-216.85815429000044</v>
      </c>
      <c r="BF47" s="171">
        <v>48.415134760000626</v>
      </c>
      <c r="BG47" s="171">
        <v>-436.52243469999985</v>
      </c>
      <c r="BH47" s="171">
        <v>-890.4453230900001</v>
      </c>
      <c r="BI47" s="171">
        <v>-1226.0175381699996</v>
      </c>
      <c r="BJ47" s="171">
        <v>-1333.2496608500001</v>
      </c>
      <c r="BK47" s="171">
        <v>-2570.2539956599994</v>
      </c>
      <c r="BL47" s="171">
        <v>1524.6</v>
      </c>
      <c r="BM47" s="171">
        <v>325.7</v>
      </c>
      <c r="BN47" s="171">
        <v>1426.7</v>
      </c>
      <c r="BO47" s="171">
        <v>323.7</v>
      </c>
      <c r="BP47" s="171">
        <v>-189.2</v>
      </c>
      <c r="BQ47" s="171">
        <v>311.39999999999998</v>
      </c>
      <c r="BR47" s="171">
        <v>594</v>
      </c>
      <c r="BS47" s="171">
        <v>-141.5</v>
      </c>
      <c r="BT47" s="171">
        <v>193.8</v>
      </c>
      <c r="BU47" s="171">
        <v>-1037.8</v>
      </c>
      <c r="BV47" s="171">
        <v>-744.8</v>
      </c>
      <c r="BW47" s="171">
        <v>-2617.1999999999998</v>
      </c>
      <c r="BX47" s="171" t="s">
        <v>56</v>
      </c>
      <c r="BY47" s="171" t="s">
        <v>56</v>
      </c>
      <c r="BZ47" s="128"/>
      <c r="CM47" t="e">
        <f>-#REF!</f>
        <v>#REF!</v>
      </c>
      <c r="DE47">
        <v>1.1100000000000001</v>
      </c>
      <c r="DF47">
        <v>-0.4</v>
      </c>
      <c r="DG47">
        <v>-0.83</v>
      </c>
      <c r="DH47">
        <v>2.2999999999999998</v>
      </c>
      <c r="DI47">
        <v>-0.8</v>
      </c>
      <c r="ER47" s="102"/>
    </row>
    <row r="48" spans="2:148" ht="18.75" customHeight="1">
      <c r="C48" s="172" t="s">
        <v>83</v>
      </c>
      <c r="D48" s="124">
        <v>625.80914361999953</v>
      </c>
      <c r="E48" s="124">
        <v>-704.31332768000016</v>
      </c>
      <c r="F48" s="124">
        <v>-1035.2242696799997</v>
      </c>
      <c r="G48" s="124">
        <v>-1460.7875857900003</v>
      </c>
      <c r="H48" s="124">
        <v>-1834.0751832300004</v>
      </c>
      <c r="I48" s="124">
        <v>-1528.4820954899997</v>
      </c>
      <c r="J48" s="124">
        <v>-844.2641138099998</v>
      </c>
      <c r="K48" s="124">
        <v>-386.38018345</v>
      </c>
      <c r="L48" s="124">
        <v>-1379.2732286300002</v>
      </c>
      <c r="M48" s="124">
        <v>-1318.8920112800001</v>
      </c>
      <c r="N48" s="124">
        <v>-1340.4201642899993</v>
      </c>
      <c r="O48" s="124">
        <v>-1342.7050041400005</v>
      </c>
      <c r="P48" s="124">
        <v>318.16917581999996</v>
      </c>
      <c r="Q48" s="124">
        <v>-614.47655199999986</v>
      </c>
      <c r="R48" s="124">
        <v>-1026.8778939999997</v>
      </c>
      <c r="S48" s="124">
        <v>-720.50523999999973</v>
      </c>
      <c r="T48" s="124">
        <v>-1322.2688470000001</v>
      </c>
      <c r="U48" s="124">
        <v>-967.88665900000001</v>
      </c>
      <c r="V48" s="124">
        <v>-1303.6698759999999</v>
      </c>
      <c r="W48" s="124">
        <v>-1434.3393010000007</v>
      </c>
      <c r="X48" s="124">
        <v>-632.37669199999982</v>
      </c>
      <c r="Y48" s="124">
        <v>-1467.0832809999993</v>
      </c>
      <c r="Z48" s="171">
        <v>-1228.5</v>
      </c>
      <c r="AA48" s="171">
        <v>-903.8</v>
      </c>
      <c r="AB48" s="171">
        <v>321.10000000000002</v>
      </c>
      <c r="AC48" s="171">
        <v>-1141.2</v>
      </c>
      <c r="AD48" s="171">
        <v>-1368.2</v>
      </c>
      <c r="AE48" s="171">
        <v>-551.70000000000005</v>
      </c>
      <c r="AF48" s="171">
        <v>-1388.5</v>
      </c>
      <c r="AG48" s="171">
        <v>-453.5</v>
      </c>
      <c r="AH48" s="171">
        <v>282.5</v>
      </c>
      <c r="AI48" s="171">
        <v>-1431</v>
      </c>
      <c r="AJ48" s="171">
        <v>-1428.5</v>
      </c>
      <c r="AK48" s="171">
        <v>-1495.6</v>
      </c>
      <c r="AL48" s="171">
        <v>-704.5</v>
      </c>
      <c r="AM48" s="171">
        <v>-2002</v>
      </c>
      <c r="AN48" s="171">
        <v>-710.60987765000027</v>
      </c>
      <c r="AO48" s="171">
        <v>-856.41189240000085</v>
      </c>
      <c r="AP48" s="171">
        <v>-1335.6116709100002</v>
      </c>
      <c r="AQ48" s="171">
        <v>-1375.2771080799994</v>
      </c>
      <c r="AR48" s="171">
        <v>-1226.8491924599998</v>
      </c>
      <c r="AS48" s="171">
        <v>-479.76656431999982</v>
      </c>
      <c r="AT48" s="171">
        <v>163.00228198000104</v>
      </c>
      <c r="AU48" s="171">
        <v>-2051.0818061300001</v>
      </c>
      <c r="AV48" s="171">
        <v>-1486.322957679999</v>
      </c>
      <c r="AW48" s="171">
        <v>-948.99702951999961</v>
      </c>
      <c r="AX48" s="171">
        <v>-1548.2103022000001</v>
      </c>
      <c r="AY48" s="171">
        <v>-2653.8028024500004</v>
      </c>
      <c r="AZ48" s="171">
        <v>811.55379493999908</v>
      </c>
      <c r="BA48" s="171">
        <v>-920.7055265099998</v>
      </c>
      <c r="BB48" s="171">
        <v>-1233.840736749999</v>
      </c>
      <c r="BC48" s="171">
        <v>-786.79566001000012</v>
      </c>
      <c r="BD48" s="171">
        <v>-1737.670208810001</v>
      </c>
      <c r="BE48" s="171">
        <v>-418.61162496000043</v>
      </c>
      <c r="BF48" s="171">
        <v>-459.15396049999936</v>
      </c>
      <c r="BG48" s="171">
        <v>-659.0152230499998</v>
      </c>
      <c r="BH48" s="171">
        <v>-1678.5941673100001</v>
      </c>
      <c r="BI48" s="171">
        <v>-1522.4868888499996</v>
      </c>
      <c r="BJ48" s="171">
        <v>-1623.0899574700002</v>
      </c>
      <c r="BK48" s="171">
        <v>-2904.0989810899996</v>
      </c>
      <c r="BL48" s="171">
        <v>1219.9000000000001</v>
      </c>
      <c r="BM48" s="171">
        <v>-287.10000000000002</v>
      </c>
      <c r="BN48" s="171">
        <v>833.4</v>
      </c>
      <c r="BO48" s="171">
        <v>-49.5</v>
      </c>
      <c r="BP48" s="171">
        <v>-615.5</v>
      </c>
      <c r="BQ48" s="171">
        <v>29.1</v>
      </c>
      <c r="BR48" s="171">
        <v>194.1</v>
      </c>
      <c r="BS48" s="171">
        <v>-350</v>
      </c>
      <c r="BT48" s="171">
        <v>-583</v>
      </c>
      <c r="BU48" s="171">
        <v>-1260.2</v>
      </c>
      <c r="BV48" s="171">
        <v>-1104.5</v>
      </c>
      <c r="BW48" s="171">
        <v>-2877.7</v>
      </c>
      <c r="BX48" s="171" t="s">
        <v>56</v>
      </c>
      <c r="BY48" s="171" t="s">
        <v>56</v>
      </c>
      <c r="BZ48" s="128"/>
      <c r="DE48">
        <v>133.21</v>
      </c>
      <c r="DF48">
        <v>133.06</v>
      </c>
      <c r="DG48">
        <v>132.19999999999999</v>
      </c>
      <c r="DH48">
        <v>135.34</v>
      </c>
      <c r="DI48">
        <v>134.28</v>
      </c>
    </row>
    <row r="49" spans="1:114" ht="21" customHeight="1">
      <c r="B49" s="197" t="s">
        <v>84</v>
      </c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  <c r="BI49" s="197"/>
      <c r="BJ49" s="197"/>
      <c r="BK49" s="197"/>
      <c r="BL49" s="197"/>
      <c r="BM49" s="197"/>
      <c r="BN49" s="197"/>
      <c r="BO49" s="197"/>
      <c r="BP49" s="197"/>
      <c r="BQ49" s="197"/>
      <c r="BR49" s="197"/>
      <c r="BS49" s="197"/>
      <c r="BT49" s="197"/>
      <c r="BU49" s="197"/>
      <c r="BV49" s="197"/>
      <c r="BW49" s="131"/>
      <c r="BX49" s="131"/>
      <c r="BY49" s="131"/>
      <c r="BZ49" s="128"/>
      <c r="CX49" t="s">
        <v>13</v>
      </c>
      <c r="CY49" t="s">
        <v>8</v>
      </c>
      <c r="CZ49" t="s">
        <v>1</v>
      </c>
      <c r="DA49" t="s">
        <v>2</v>
      </c>
      <c r="DB49" t="s">
        <v>3</v>
      </c>
      <c r="DC49" t="s">
        <v>9</v>
      </c>
      <c r="DD49" t="s">
        <v>10</v>
      </c>
    </row>
    <row r="50" spans="1:114" ht="18.75" customHeight="1">
      <c r="B50" s="65"/>
      <c r="C50" s="113"/>
      <c r="D50" s="113" t="s">
        <v>13</v>
      </c>
      <c r="E50" s="113" t="s">
        <v>8</v>
      </c>
      <c r="F50" s="113" t="s">
        <v>1</v>
      </c>
      <c r="G50" s="113" t="s">
        <v>2</v>
      </c>
      <c r="H50" s="113" t="s">
        <v>3</v>
      </c>
      <c r="I50" s="113" t="s">
        <v>9</v>
      </c>
      <c r="J50" s="113" t="s">
        <v>10</v>
      </c>
      <c r="K50" s="113" t="s">
        <v>6</v>
      </c>
      <c r="L50" s="113" t="s">
        <v>11</v>
      </c>
      <c r="M50" s="113" t="s">
        <v>0</v>
      </c>
      <c r="N50" s="113" t="s">
        <v>12</v>
      </c>
      <c r="O50" s="113" t="s">
        <v>7</v>
      </c>
      <c r="P50" s="113" t="s">
        <v>13</v>
      </c>
      <c r="Q50" s="113" t="s">
        <v>8</v>
      </c>
      <c r="R50" s="113" t="s">
        <v>1</v>
      </c>
      <c r="S50" s="113" t="s">
        <v>2</v>
      </c>
      <c r="T50" s="113" t="s">
        <v>3</v>
      </c>
      <c r="U50" s="113" t="s">
        <v>4</v>
      </c>
      <c r="V50" s="113" t="s">
        <v>5</v>
      </c>
      <c r="W50" s="113" t="s">
        <v>6</v>
      </c>
      <c r="X50" s="113" t="s">
        <v>11</v>
      </c>
      <c r="Y50" s="113" t="s">
        <v>0</v>
      </c>
      <c r="Z50" s="173">
        <v>44501</v>
      </c>
      <c r="AA50" s="115" t="s">
        <v>7</v>
      </c>
      <c r="AB50" s="173">
        <v>44562</v>
      </c>
      <c r="AC50" s="115" t="s">
        <v>8</v>
      </c>
      <c r="AD50" s="115" t="s">
        <v>1</v>
      </c>
      <c r="AE50" s="115" t="s">
        <v>2</v>
      </c>
      <c r="AF50" s="115" t="s">
        <v>3</v>
      </c>
      <c r="AG50" s="115" t="s">
        <v>9</v>
      </c>
      <c r="AH50" s="115" t="s">
        <v>10</v>
      </c>
      <c r="AI50" s="115" t="s">
        <v>6</v>
      </c>
      <c r="AJ50" s="115" t="s">
        <v>11</v>
      </c>
      <c r="AK50" s="115" t="s">
        <v>0</v>
      </c>
      <c r="AL50" s="115" t="s">
        <v>12</v>
      </c>
      <c r="AM50" s="115" t="s">
        <v>7</v>
      </c>
      <c r="AN50" s="174">
        <v>45680</v>
      </c>
      <c r="AO50" s="115" t="s">
        <v>8</v>
      </c>
      <c r="AP50" s="115" t="s">
        <v>1</v>
      </c>
      <c r="AQ50" s="115" t="s">
        <v>2</v>
      </c>
      <c r="AR50" s="115" t="s">
        <v>3</v>
      </c>
      <c r="AS50" s="115" t="s">
        <v>9</v>
      </c>
      <c r="AT50" s="115" t="s">
        <v>10</v>
      </c>
      <c r="AU50" s="115" t="s">
        <v>6</v>
      </c>
      <c r="AV50" s="115" t="s">
        <v>11</v>
      </c>
      <c r="AW50" s="115" t="s">
        <v>0</v>
      </c>
      <c r="AX50" s="115" t="s">
        <v>12</v>
      </c>
      <c r="AY50" s="115" t="s">
        <v>7</v>
      </c>
      <c r="AZ50" s="174">
        <v>45681</v>
      </c>
      <c r="BA50" s="115" t="s">
        <v>8</v>
      </c>
      <c r="BB50" s="115" t="s">
        <v>1</v>
      </c>
      <c r="BC50" s="115" t="s">
        <v>2</v>
      </c>
      <c r="BD50" s="115" t="s">
        <v>3</v>
      </c>
      <c r="BE50" s="115" t="s">
        <v>4</v>
      </c>
      <c r="BF50" s="115" t="s">
        <v>5</v>
      </c>
      <c r="BG50" s="115" t="s">
        <v>6</v>
      </c>
      <c r="BH50" s="115" t="s">
        <v>11</v>
      </c>
      <c r="BI50" s="115" t="s">
        <v>85</v>
      </c>
      <c r="BJ50" s="115" t="s">
        <v>12</v>
      </c>
      <c r="BK50" s="115" t="s">
        <v>7</v>
      </c>
      <c r="BL50" s="115" t="s">
        <v>13</v>
      </c>
      <c r="BM50" s="115" t="s">
        <v>8</v>
      </c>
      <c r="BN50" s="115" t="s">
        <v>1</v>
      </c>
      <c r="BO50" s="115" t="s">
        <v>2</v>
      </c>
      <c r="BP50" s="115" t="s">
        <v>3</v>
      </c>
      <c r="BQ50" s="115" t="s">
        <v>4</v>
      </c>
      <c r="BR50" s="115" t="s">
        <v>10</v>
      </c>
      <c r="BS50" s="115" t="s">
        <v>6</v>
      </c>
      <c r="BT50" s="115" t="s">
        <v>798</v>
      </c>
      <c r="BU50" s="115" t="s">
        <v>0</v>
      </c>
      <c r="BV50" s="115" t="s">
        <v>12</v>
      </c>
      <c r="BW50" s="115" t="s">
        <v>7</v>
      </c>
      <c r="BX50" s="115" t="s">
        <v>802</v>
      </c>
      <c r="BY50" s="115" t="s">
        <v>8</v>
      </c>
      <c r="BZ50" s="128"/>
    </row>
    <row r="51" spans="1:114" s="38" customFormat="1" ht="18.75" customHeight="1">
      <c r="A51" s="50"/>
      <c r="B51" s="74" t="s">
        <v>86</v>
      </c>
      <c r="C51" s="177"/>
      <c r="D51" s="177">
        <v>248.66394336000002</v>
      </c>
      <c r="E51" s="177">
        <v>208.22071155</v>
      </c>
      <c r="F51" s="177">
        <v>185.50115638</v>
      </c>
      <c r="G51" s="177">
        <v>220.14484385</v>
      </c>
      <c r="H51" s="177">
        <v>126.26904820999999</v>
      </c>
      <c r="I51" s="177">
        <v>166.50359044000001</v>
      </c>
      <c r="J51" s="177">
        <v>140.65179856</v>
      </c>
      <c r="K51" s="177">
        <v>222.54693550999991</v>
      </c>
      <c r="L51" s="177">
        <v>128.60166871999991</v>
      </c>
      <c r="M51" s="177">
        <v>286.91137138999994</v>
      </c>
      <c r="N51" s="177">
        <v>173.8530169899999</v>
      </c>
      <c r="O51" s="177">
        <v>393.12923576999992</v>
      </c>
      <c r="P51" s="177">
        <v>171.10882802000017</v>
      </c>
      <c r="Q51" s="177">
        <v>174.19454101999992</v>
      </c>
      <c r="R51" s="177">
        <v>196.39202967</v>
      </c>
      <c r="S51" s="177">
        <v>138.42234665000001</v>
      </c>
      <c r="T51" s="177">
        <v>291.90599229000003</v>
      </c>
      <c r="U51" s="177">
        <v>154.27960796000002</v>
      </c>
      <c r="V51" s="177">
        <v>162.45868797999998</v>
      </c>
      <c r="W51" s="177">
        <v>247.11120880999999</v>
      </c>
      <c r="X51" s="177">
        <v>171.9700799900001</v>
      </c>
      <c r="Y51" s="177">
        <v>219.38256852000001</v>
      </c>
      <c r="Z51" s="178">
        <v>176.45115301999999</v>
      </c>
      <c r="AA51" s="178">
        <v>221.69354572</v>
      </c>
      <c r="AB51" s="178">
        <v>307.34171104000001</v>
      </c>
      <c r="AC51" s="178">
        <v>257.87623729000001</v>
      </c>
      <c r="AD51" s="178">
        <v>230.18433483999999</v>
      </c>
      <c r="AE51" s="178">
        <v>187.30075424</v>
      </c>
      <c r="AF51" s="178">
        <v>209.70742815</v>
      </c>
      <c r="AG51" s="178">
        <v>245.53500131999999</v>
      </c>
      <c r="AH51" s="178">
        <v>79.040871620000004</v>
      </c>
      <c r="AI51" s="178">
        <v>129.51795779999998</v>
      </c>
      <c r="AJ51" s="178">
        <v>165.34144943000001</v>
      </c>
      <c r="AK51" s="178">
        <v>187.75426831000001</v>
      </c>
      <c r="AL51" s="178">
        <v>167.06241452999998</v>
      </c>
      <c r="AM51" s="178">
        <v>298.77612039999997</v>
      </c>
      <c r="AN51" s="178">
        <v>348.39337934999998</v>
      </c>
      <c r="AO51" s="178">
        <v>342.47603935000001</v>
      </c>
      <c r="AP51" s="178">
        <v>342.83783189000002</v>
      </c>
      <c r="AQ51" s="179">
        <v>193.32045647000001</v>
      </c>
      <c r="AR51" s="179">
        <v>283.87912950999998</v>
      </c>
      <c r="AS51" s="179">
        <v>257.57573862000004</v>
      </c>
      <c r="AT51" s="179">
        <v>136.48961701000002</v>
      </c>
      <c r="AU51" s="179">
        <v>92.19962108</v>
      </c>
      <c r="AV51" s="179">
        <v>85.753339879999999</v>
      </c>
      <c r="AW51" s="179">
        <v>163.12024020999999</v>
      </c>
      <c r="AX51" s="179">
        <v>207.32091738</v>
      </c>
      <c r="AY51" s="179">
        <v>249.61745911</v>
      </c>
      <c r="AZ51" s="179">
        <v>160.79942647000001</v>
      </c>
      <c r="BA51" s="179">
        <v>183.32781821999998</v>
      </c>
      <c r="BB51" s="179">
        <v>115.71820803999998</v>
      </c>
      <c r="BC51" s="179">
        <v>141.43505002000001</v>
      </c>
      <c r="BD51" s="179">
        <v>136.6835025</v>
      </c>
      <c r="BE51" s="179">
        <v>105.11346966000001</v>
      </c>
      <c r="BF51" s="179">
        <v>64.86944183</v>
      </c>
      <c r="BG51" s="179">
        <v>80.481006120000004</v>
      </c>
      <c r="BH51" s="179">
        <v>86.424054059999989</v>
      </c>
      <c r="BI51" s="179">
        <v>79.906813709999994</v>
      </c>
      <c r="BJ51" s="179">
        <v>120.91106612999999</v>
      </c>
      <c r="BK51" s="179">
        <v>112.36384242</v>
      </c>
      <c r="BL51" s="179">
        <v>144.28475204999998</v>
      </c>
      <c r="BM51" s="179">
        <v>223.16492989</v>
      </c>
      <c r="BN51" s="179">
        <v>204.68463645999998</v>
      </c>
      <c r="BO51" s="179">
        <v>292.21524368000001</v>
      </c>
      <c r="BP51" s="179">
        <v>181.27533099000001</v>
      </c>
      <c r="BQ51" s="179">
        <v>178.04430019</v>
      </c>
      <c r="BR51" s="179">
        <v>209.39447174999998</v>
      </c>
      <c r="BS51" s="179">
        <v>149.19064639999999</v>
      </c>
      <c r="BT51" s="179">
        <v>165.21807030000002</v>
      </c>
      <c r="BU51" s="179">
        <v>142.34319411000001</v>
      </c>
      <c r="BV51" s="179">
        <v>134.49277577000001</v>
      </c>
      <c r="BW51" s="179">
        <v>203.98296574</v>
      </c>
      <c r="BX51" s="179">
        <v>124.80418133000001</v>
      </c>
      <c r="BY51" s="179">
        <v>69.01258313000001</v>
      </c>
      <c r="BZ51" s="130"/>
    </row>
    <row r="52" spans="1:114" ht="18.75" customHeight="1">
      <c r="B52" s="57"/>
      <c r="C52" s="117" t="s">
        <v>87</v>
      </c>
      <c r="D52" s="118">
        <v>235.91584932000001</v>
      </c>
      <c r="E52" s="118">
        <v>198.53705490999999</v>
      </c>
      <c r="F52" s="118">
        <v>175.54569103</v>
      </c>
      <c r="G52" s="118">
        <v>213.89855618999999</v>
      </c>
      <c r="H52" s="118">
        <v>118.59291218</v>
      </c>
      <c r="I52" s="118">
        <v>157.11855171000002</v>
      </c>
      <c r="J52" s="118">
        <v>126.39319408999999</v>
      </c>
      <c r="K52" s="118">
        <v>208.03841927999989</v>
      </c>
      <c r="L52" s="118">
        <v>115.4054656299999</v>
      </c>
      <c r="M52" s="118">
        <v>268.93941875000002</v>
      </c>
      <c r="N52" s="118">
        <v>154.86544743999991</v>
      </c>
      <c r="O52" s="118">
        <v>368.54451585999999</v>
      </c>
      <c r="P52" s="118">
        <v>146.99163251000022</v>
      </c>
      <c r="Q52" s="118">
        <v>156.41968940000001</v>
      </c>
      <c r="R52" s="118">
        <v>172.53173633</v>
      </c>
      <c r="S52" s="118">
        <v>120.82446139</v>
      </c>
      <c r="T52" s="118">
        <v>284.42589701000003</v>
      </c>
      <c r="U52" s="118">
        <v>140.65357635000001</v>
      </c>
      <c r="V52" s="118">
        <v>149.28651164999999</v>
      </c>
      <c r="W52" s="118">
        <v>226.94138400000003</v>
      </c>
      <c r="X52" s="118">
        <v>155.27121648000011</v>
      </c>
      <c r="Y52" s="118">
        <v>206.6436794</v>
      </c>
      <c r="Z52" s="119">
        <v>168.81127825999999</v>
      </c>
      <c r="AA52" s="119">
        <v>211.65889569000001</v>
      </c>
      <c r="AB52" s="119">
        <v>24.117195509999998</v>
      </c>
      <c r="AC52" s="119">
        <v>17.77485162</v>
      </c>
      <c r="AD52" s="119">
        <v>19.736431280000001</v>
      </c>
      <c r="AE52" s="119">
        <v>18.910245889999999</v>
      </c>
      <c r="AF52" s="119">
        <v>16.408633429999998</v>
      </c>
      <c r="AG52" s="119">
        <v>15.65488886</v>
      </c>
      <c r="AH52" s="119">
        <v>12.39982751</v>
      </c>
      <c r="AI52" s="119">
        <v>18.12165186</v>
      </c>
      <c r="AJ52" s="119">
        <v>12.806463819999999</v>
      </c>
      <c r="AK52" s="119">
        <v>14.14100771</v>
      </c>
      <c r="AL52" s="119">
        <v>16.036784090000001</v>
      </c>
      <c r="AM52" s="119">
        <v>13.886346</v>
      </c>
      <c r="AN52" s="119">
        <v>328.26060842999999</v>
      </c>
      <c r="AO52" s="119">
        <v>328.26060842999999</v>
      </c>
      <c r="AP52" s="119">
        <v>328.26060842999999</v>
      </c>
      <c r="AQ52" s="119">
        <v>179.92868934000001</v>
      </c>
      <c r="AR52" s="119">
        <v>270.84613277</v>
      </c>
      <c r="AS52" s="119">
        <v>237.80948448000001</v>
      </c>
      <c r="AT52" s="119">
        <v>120.83294808000001</v>
      </c>
      <c r="AU52" s="119">
        <v>77.06946696</v>
      </c>
      <c r="AV52" s="119">
        <v>76.544783210000006</v>
      </c>
      <c r="AW52" s="119">
        <v>150.02260641999999</v>
      </c>
      <c r="AX52" s="119">
        <v>189.51900975999999</v>
      </c>
      <c r="AY52" s="119">
        <v>237.90882013999999</v>
      </c>
      <c r="AZ52" s="119">
        <v>145.19123202000003</v>
      </c>
      <c r="BA52" s="119">
        <v>173.81179705</v>
      </c>
      <c r="BB52" s="119">
        <v>111.37344292999998</v>
      </c>
      <c r="BC52" s="119">
        <v>136.95111894999999</v>
      </c>
      <c r="BD52" s="119">
        <v>132.13880934000002</v>
      </c>
      <c r="BE52" s="119">
        <v>98.28356015</v>
      </c>
      <c r="BF52" s="119">
        <v>42.022659959999999</v>
      </c>
      <c r="BG52" s="119">
        <v>67.363620170000004</v>
      </c>
      <c r="BH52" s="119">
        <v>75.272882139999993</v>
      </c>
      <c r="BI52" s="119">
        <v>64.56497487</v>
      </c>
      <c r="BJ52" s="119">
        <v>105.27111071</v>
      </c>
      <c r="BK52" s="119">
        <v>103.07246187999999</v>
      </c>
      <c r="BL52" s="119">
        <v>131.74473418999997</v>
      </c>
      <c r="BM52" s="119">
        <v>203.68027889999999</v>
      </c>
      <c r="BN52" s="119">
        <v>191.43257273999998</v>
      </c>
      <c r="BO52" s="119">
        <v>279.98844740000004</v>
      </c>
      <c r="BP52" s="119">
        <v>170.40671763</v>
      </c>
      <c r="BQ52" s="119">
        <v>165.70552087999999</v>
      </c>
      <c r="BR52" s="119">
        <v>196.06626198999999</v>
      </c>
      <c r="BS52" s="119">
        <v>139.00068822</v>
      </c>
      <c r="BT52" s="119">
        <v>147.45819001000001</v>
      </c>
      <c r="BU52" s="119">
        <v>127.96312718</v>
      </c>
      <c r="BV52" s="119">
        <v>121.40221686</v>
      </c>
      <c r="BW52" s="119">
        <v>188.30640964</v>
      </c>
      <c r="BX52" s="119">
        <v>110.13407519</v>
      </c>
      <c r="BY52" s="119">
        <v>56.602273980000007</v>
      </c>
      <c r="BZ52" s="128"/>
    </row>
    <row r="53" spans="1:114" ht="18.75" customHeight="1">
      <c r="B53" s="57"/>
      <c r="C53" s="117" t="s">
        <v>88</v>
      </c>
      <c r="D53" s="118">
        <v>1.31825367</v>
      </c>
      <c r="E53" s="118">
        <v>0.93013270000000003</v>
      </c>
      <c r="F53" s="118">
        <v>0.55932713999999994</v>
      </c>
      <c r="G53" s="118">
        <v>4.6555260000000001E-2</v>
      </c>
      <c r="H53" s="118">
        <v>0.24151011</v>
      </c>
      <c r="I53" s="118">
        <v>0.68829158999999995</v>
      </c>
      <c r="J53" s="118">
        <v>0.61651078000000004</v>
      </c>
      <c r="K53" s="118">
        <v>0.81147583000000001</v>
      </c>
      <c r="L53" s="118">
        <v>0.92542177000000003</v>
      </c>
      <c r="M53" s="118">
        <v>0.87110474999999998</v>
      </c>
      <c r="N53" s="118">
        <v>0.91926874000000003</v>
      </c>
      <c r="O53" s="118">
        <v>0.97980590999999995</v>
      </c>
      <c r="P53" s="118">
        <v>0.88371158999999999</v>
      </c>
      <c r="Q53" s="118">
        <v>0.90035153999999995</v>
      </c>
      <c r="R53" s="118">
        <v>1.0664629000000001</v>
      </c>
      <c r="S53" s="118">
        <v>0.73541016000000003</v>
      </c>
      <c r="T53" s="118">
        <v>0.58952450999999995</v>
      </c>
      <c r="U53" s="118">
        <v>0.88131841</v>
      </c>
      <c r="V53" s="118">
        <v>0.85450358999999998</v>
      </c>
      <c r="W53" s="118">
        <v>0.98519273000000096</v>
      </c>
      <c r="X53" s="118">
        <v>1.1391611100000001</v>
      </c>
      <c r="Y53" s="118">
        <v>0.94594230000000001</v>
      </c>
      <c r="Z53" s="119">
        <v>0.98393715000000004</v>
      </c>
      <c r="AA53" s="119">
        <v>0.95388189999999995</v>
      </c>
      <c r="AB53" s="119">
        <v>0.88371158999999999</v>
      </c>
      <c r="AC53" s="119">
        <v>0.90035154000000095</v>
      </c>
      <c r="AD53" s="119">
        <v>0.81102481000000104</v>
      </c>
      <c r="AE53" s="119">
        <v>0.84395249000000006</v>
      </c>
      <c r="AF53" s="119">
        <v>0.97468654000000299</v>
      </c>
      <c r="AG53" s="119">
        <v>0.97723970999999998</v>
      </c>
      <c r="AH53" s="119">
        <v>0.80122051000000105</v>
      </c>
      <c r="AI53" s="119">
        <v>0.93534482999999402</v>
      </c>
      <c r="AJ53" s="119">
        <v>1.0423600399999999</v>
      </c>
      <c r="AK53" s="119">
        <v>0.84433552999999695</v>
      </c>
      <c r="AL53" s="119">
        <v>0.81879847000000305</v>
      </c>
      <c r="AM53" s="119">
        <v>0.78655856000000102</v>
      </c>
      <c r="AN53" s="119">
        <v>0.94388373999999997</v>
      </c>
      <c r="AO53" s="119">
        <v>0.94388373999999997</v>
      </c>
      <c r="AP53" s="119">
        <v>0.94388373999999997</v>
      </c>
      <c r="AQ53" s="119">
        <v>0.60362353000000102</v>
      </c>
      <c r="AR53" s="119">
        <v>0.89488899999999505</v>
      </c>
      <c r="AS53" s="119">
        <v>0.77397357999999405</v>
      </c>
      <c r="AT53" s="119">
        <v>0.65636690000000197</v>
      </c>
      <c r="AU53" s="119">
        <v>0.88344184999999398</v>
      </c>
      <c r="AV53" s="119">
        <v>0.71101380000000103</v>
      </c>
      <c r="AW53" s="119">
        <v>0.73554335000000004</v>
      </c>
      <c r="AX53" s="119">
        <v>0.85925808999999997</v>
      </c>
      <c r="AY53" s="119">
        <v>0.75401616999999899</v>
      </c>
      <c r="AZ53" s="119">
        <v>0.851275219999998</v>
      </c>
      <c r="BA53" s="119">
        <v>0.91089821000000104</v>
      </c>
      <c r="BB53" s="119">
        <v>0.79222279999999901</v>
      </c>
      <c r="BC53" s="119">
        <v>0.4942686</v>
      </c>
      <c r="BD53" s="119">
        <v>0.87573994000000299</v>
      </c>
      <c r="BE53" s="119">
        <v>0.93480412000000201</v>
      </c>
      <c r="BF53" s="119">
        <v>1.1096443899999999</v>
      </c>
      <c r="BG53" s="119">
        <v>0.85190245000000098</v>
      </c>
      <c r="BH53" s="119">
        <v>0.915201920000002</v>
      </c>
      <c r="BI53" s="119">
        <v>0.79313557000000101</v>
      </c>
      <c r="BJ53" s="119">
        <v>0.92615309000000001</v>
      </c>
      <c r="BK53" s="119">
        <v>0.92811326000000305</v>
      </c>
      <c r="BL53" s="119">
        <v>1.1613592800000001</v>
      </c>
      <c r="BM53" s="119">
        <v>1.27027907</v>
      </c>
      <c r="BN53" s="119">
        <v>0.64033496999999795</v>
      </c>
      <c r="BO53" s="119">
        <v>0.75943011000000105</v>
      </c>
      <c r="BP53" s="119">
        <v>0.72667649000000101</v>
      </c>
      <c r="BQ53" s="119">
        <v>0.59901489000000196</v>
      </c>
      <c r="BR53" s="119">
        <v>0.77782583000000105</v>
      </c>
      <c r="BS53" s="119">
        <v>0.86160445000000196</v>
      </c>
      <c r="BT53" s="119">
        <v>0.93521993999999598</v>
      </c>
      <c r="BU53" s="119">
        <v>0.62193485999999798</v>
      </c>
      <c r="BV53" s="119">
        <v>0.89513253999999498</v>
      </c>
      <c r="BW53" s="119">
        <v>0.88387439999999595</v>
      </c>
      <c r="BX53" s="119">
        <v>1.0513480799999999</v>
      </c>
      <c r="BY53" s="119">
        <v>1.0029213699999999</v>
      </c>
      <c r="BZ53" s="128"/>
    </row>
    <row r="54" spans="1:114" ht="18.75" customHeight="1">
      <c r="B54" s="57"/>
      <c r="C54" s="117" t="s">
        <v>89</v>
      </c>
      <c r="D54" s="118">
        <v>50.126389039999999</v>
      </c>
      <c r="E54" s="118">
        <v>42.465388830000002</v>
      </c>
      <c r="F54" s="118">
        <v>26.728316790000001</v>
      </c>
      <c r="G54" s="118">
        <v>10.88612189</v>
      </c>
      <c r="H54" s="118">
        <v>6.5798302399999997</v>
      </c>
      <c r="I54" s="118">
        <v>11.682139169999999</v>
      </c>
      <c r="J54" s="118">
        <v>32.805361320000003</v>
      </c>
      <c r="K54" s="118">
        <v>30.194320809999901</v>
      </c>
      <c r="L54" s="118">
        <v>37.247902279999899</v>
      </c>
      <c r="M54" s="118">
        <v>35.996469529999999</v>
      </c>
      <c r="N54" s="118">
        <v>60.940585909999903</v>
      </c>
      <c r="O54" s="118">
        <v>34.652564269999999</v>
      </c>
      <c r="P54" s="118">
        <v>28.6221727100001</v>
      </c>
      <c r="Q54" s="118">
        <v>24.088607939999999</v>
      </c>
      <c r="R54" s="118">
        <v>22.5696385</v>
      </c>
      <c r="S54" s="118">
        <v>6.93343621</v>
      </c>
      <c r="T54" s="118">
        <v>4.0620602300000002</v>
      </c>
      <c r="U54" s="118">
        <v>13.77730994</v>
      </c>
      <c r="V54" s="118">
        <v>25.915604600000002</v>
      </c>
      <c r="W54" s="118">
        <v>36.711341169999997</v>
      </c>
      <c r="X54" s="118">
        <v>41.779926170000103</v>
      </c>
      <c r="Y54" s="118">
        <v>29.571432250000001</v>
      </c>
      <c r="Z54" s="119">
        <v>24.821480399999999</v>
      </c>
      <c r="AA54" s="119">
        <v>35.709355199999997</v>
      </c>
      <c r="AB54" s="119">
        <v>28.6221727100001</v>
      </c>
      <c r="AC54" s="119">
        <v>24.088607939999999</v>
      </c>
      <c r="AD54" s="119">
        <v>24.558831269999999</v>
      </c>
      <c r="AE54" s="119">
        <v>18.05600587</v>
      </c>
      <c r="AF54" s="119">
        <v>5.7492441300000099</v>
      </c>
      <c r="AG54" s="119">
        <v>19.684191479999999</v>
      </c>
      <c r="AH54" s="119">
        <v>8.8287214100000106</v>
      </c>
      <c r="AI54" s="119">
        <v>12.380570799999999</v>
      </c>
      <c r="AJ54" s="119">
        <v>12.86115667</v>
      </c>
      <c r="AK54" s="119">
        <v>14.958415179999999</v>
      </c>
      <c r="AL54" s="119">
        <v>31.52769748</v>
      </c>
      <c r="AM54" s="119">
        <v>38.127716939999999</v>
      </c>
      <c r="AN54" s="119">
        <v>29.423336849999998</v>
      </c>
      <c r="AO54" s="119">
        <v>29.423336849999998</v>
      </c>
      <c r="AP54" s="119">
        <v>29.423336849999998</v>
      </c>
      <c r="AQ54" s="119">
        <v>6.7335371899999998</v>
      </c>
      <c r="AR54" s="119">
        <v>14.11977688</v>
      </c>
      <c r="AS54" s="119">
        <v>17.086507820000001</v>
      </c>
      <c r="AT54" s="119">
        <v>11.45482026</v>
      </c>
      <c r="AU54" s="119">
        <v>8.1431409200000004</v>
      </c>
      <c r="AV54" s="119">
        <v>11.99330273</v>
      </c>
      <c r="AW54" s="119">
        <v>15.37533477</v>
      </c>
      <c r="AX54" s="119">
        <v>12.3439136</v>
      </c>
      <c r="AY54" s="119">
        <v>15.61749139</v>
      </c>
      <c r="AZ54" s="119">
        <v>16.646411570000001</v>
      </c>
      <c r="BA54" s="119">
        <v>10.385206009999999</v>
      </c>
      <c r="BB54" s="119">
        <v>11.079395760000001</v>
      </c>
      <c r="BC54" s="119">
        <v>8.7396790299999996</v>
      </c>
      <c r="BD54" s="119">
        <v>11.49459585</v>
      </c>
      <c r="BE54" s="119">
        <v>4.5694627199999998</v>
      </c>
      <c r="BF54" s="119">
        <v>10.735500480000001</v>
      </c>
      <c r="BG54" s="119">
        <v>7.3424899900000096</v>
      </c>
      <c r="BH54" s="119">
        <v>8.6378946899999995</v>
      </c>
      <c r="BI54" s="119">
        <v>7.8856082000000001</v>
      </c>
      <c r="BJ54" s="119">
        <v>10.129426520000001</v>
      </c>
      <c r="BK54" s="119">
        <v>11.15551636</v>
      </c>
      <c r="BL54" s="119">
        <v>8.8001392299999992</v>
      </c>
      <c r="BM54" s="119">
        <v>10.15063058</v>
      </c>
      <c r="BN54" s="119">
        <v>8.0441650300000003</v>
      </c>
      <c r="BO54" s="119">
        <v>2.3542866</v>
      </c>
      <c r="BP54" s="119">
        <v>6.7437618500000003</v>
      </c>
      <c r="BQ54" s="119">
        <v>8.9023860399999997</v>
      </c>
      <c r="BR54" s="119">
        <v>11.18256478</v>
      </c>
      <c r="BS54" s="119">
        <v>8.1191409100000005</v>
      </c>
      <c r="BT54" s="119">
        <v>13.174164190000001</v>
      </c>
      <c r="BU54" s="119">
        <v>9.1552220200000001</v>
      </c>
      <c r="BV54" s="119">
        <v>10.275235159999999</v>
      </c>
      <c r="BW54" s="119">
        <v>13.299407479999999</v>
      </c>
      <c r="BX54" s="119">
        <v>13.25612851</v>
      </c>
      <c r="BY54" s="119">
        <v>10.56344973</v>
      </c>
      <c r="BZ54" s="128"/>
    </row>
    <row r="55" spans="1:114" ht="18.75" customHeight="1">
      <c r="B55" s="57"/>
      <c r="C55" s="117" t="s">
        <v>90</v>
      </c>
      <c r="D55" s="118">
        <v>143.07673926000001</v>
      </c>
      <c r="E55" s="118">
        <v>111.40153671</v>
      </c>
      <c r="F55" s="118">
        <v>82.32656772</v>
      </c>
      <c r="G55" s="118">
        <v>162.36803406999999</v>
      </c>
      <c r="H55" s="118">
        <v>74.173146590000002</v>
      </c>
      <c r="I55" s="118">
        <v>77.44484885</v>
      </c>
      <c r="J55" s="118">
        <v>30.761185260000001</v>
      </c>
      <c r="K55" s="118">
        <v>117.02224556</v>
      </c>
      <c r="L55" s="118">
        <v>19.754571559999999</v>
      </c>
      <c r="M55" s="118">
        <v>184.09133084000001</v>
      </c>
      <c r="N55" s="118">
        <v>35.694426540000002</v>
      </c>
      <c r="O55" s="118">
        <v>296.03290215999999</v>
      </c>
      <c r="P55" s="118">
        <v>70.621484930000094</v>
      </c>
      <c r="Q55" s="118">
        <v>87.823158070000005</v>
      </c>
      <c r="R55" s="118">
        <v>100.37493223</v>
      </c>
      <c r="S55" s="118">
        <v>82.000037489999997</v>
      </c>
      <c r="T55" s="118">
        <v>239.16787009000001</v>
      </c>
      <c r="U55" s="118">
        <v>77.501612230000006</v>
      </c>
      <c r="V55" s="118">
        <v>70.842684219999995</v>
      </c>
      <c r="W55" s="118">
        <v>142.52308833000001</v>
      </c>
      <c r="X55" s="118">
        <v>74.288488180000002</v>
      </c>
      <c r="Y55" s="118">
        <v>126.70947319</v>
      </c>
      <c r="Z55" s="119">
        <v>84.24903424</v>
      </c>
      <c r="AA55" s="119">
        <v>113.60099829000001</v>
      </c>
      <c r="AB55" s="119">
        <v>70.621484929999994</v>
      </c>
      <c r="AC55" s="119">
        <v>87.823158070000005</v>
      </c>
      <c r="AD55" s="119">
        <v>139.81390841999999</v>
      </c>
      <c r="AE55" s="119">
        <v>120.41244699000001</v>
      </c>
      <c r="AF55" s="119">
        <v>130.87594838999999</v>
      </c>
      <c r="AG55" s="119">
        <v>153.74183410000001</v>
      </c>
      <c r="AH55" s="119">
        <v>15.20862893</v>
      </c>
      <c r="AI55" s="119">
        <v>47.098805519999999</v>
      </c>
      <c r="AJ55" s="119">
        <v>103.06657061999999</v>
      </c>
      <c r="AK55" s="119">
        <v>106.64276543</v>
      </c>
      <c r="AL55" s="119">
        <v>76.194619309999993</v>
      </c>
      <c r="AM55" s="119">
        <v>206.89899061</v>
      </c>
      <c r="AN55" s="119">
        <v>242.54798409</v>
      </c>
      <c r="AO55" s="119">
        <v>242.54798409</v>
      </c>
      <c r="AP55" s="119">
        <v>242.54798409</v>
      </c>
      <c r="AQ55" s="119">
        <v>107.14769477</v>
      </c>
      <c r="AR55" s="119">
        <v>181.59400115</v>
      </c>
      <c r="AS55" s="119">
        <v>153.49052606000001</v>
      </c>
      <c r="AT55" s="119">
        <v>55.210904069999998</v>
      </c>
      <c r="AU55" s="119">
        <v>18.636667209999999</v>
      </c>
      <c r="AV55" s="119">
        <v>35.166547690000002</v>
      </c>
      <c r="AW55" s="119">
        <v>91.116383380000002</v>
      </c>
      <c r="AX55" s="119">
        <v>133.26360263999999</v>
      </c>
      <c r="AY55" s="119">
        <v>163.36074973999999</v>
      </c>
      <c r="AZ55" s="119">
        <v>69.801266690000006</v>
      </c>
      <c r="BA55" s="119">
        <v>104.2161364</v>
      </c>
      <c r="BB55" s="119">
        <v>56.91767737</v>
      </c>
      <c r="BC55" s="119">
        <v>68.958292779999994</v>
      </c>
      <c r="BD55" s="119">
        <v>76.941192360000002</v>
      </c>
      <c r="BE55" s="119">
        <v>54.438920510000003</v>
      </c>
      <c r="BF55" s="119">
        <v>15.10911529</v>
      </c>
      <c r="BG55" s="119">
        <v>35.472670039999997</v>
      </c>
      <c r="BH55" s="119">
        <v>19.934505959999999</v>
      </c>
      <c r="BI55" s="119">
        <v>27.37328759</v>
      </c>
      <c r="BJ55" s="119">
        <v>51.042948770000002</v>
      </c>
      <c r="BK55" s="119">
        <v>36.427325930000002</v>
      </c>
      <c r="BL55" s="119">
        <v>88.596941779999995</v>
      </c>
      <c r="BM55" s="119">
        <v>149.86448573999999</v>
      </c>
      <c r="BN55" s="119">
        <v>133.58310245000001</v>
      </c>
      <c r="BO55" s="119">
        <v>203.18556312000001</v>
      </c>
      <c r="BP55" s="119">
        <v>117.26883479999999</v>
      </c>
      <c r="BQ55" s="119">
        <v>111.96189013</v>
      </c>
      <c r="BR55" s="119">
        <v>137.2266625</v>
      </c>
      <c r="BS55" s="119">
        <v>74.414795510000005</v>
      </c>
      <c r="BT55" s="119">
        <v>90.028188150000005</v>
      </c>
      <c r="BU55" s="119">
        <v>63.128957120000003</v>
      </c>
      <c r="BV55" s="119">
        <v>41.840002869999999</v>
      </c>
      <c r="BW55" s="119">
        <v>127.59871390000001</v>
      </c>
      <c r="BX55" s="119">
        <v>62.735309729999997</v>
      </c>
      <c r="BY55" s="119">
        <v>12.5972256</v>
      </c>
      <c r="BZ55" s="128"/>
    </row>
    <row r="56" spans="1:114" ht="18.75" customHeight="1">
      <c r="B56" s="57"/>
      <c r="C56" s="117" t="s">
        <v>91</v>
      </c>
      <c r="D56" s="118">
        <v>35.210644690000002</v>
      </c>
      <c r="E56" s="118">
        <v>39.491718919999997</v>
      </c>
      <c r="F56" s="118">
        <v>58.882059390000002</v>
      </c>
      <c r="G56" s="118">
        <v>34.435116800000003</v>
      </c>
      <c r="H56" s="118">
        <v>35.091591289999997</v>
      </c>
      <c r="I56" s="118">
        <v>63.148701129999999</v>
      </c>
      <c r="J56" s="118">
        <v>53.800355439999997</v>
      </c>
      <c r="K56" s="118">
        <v>49.75102416</v>
      </c>
      <c r="L56" s="118">
        <v>49.813555579999999</v>
      </c>
      <c r="M56" s="118">
        <v>41.19402942</v>
      </c>
      <c r="N56" s="118">
        <v>47.79358715</v>
      </c>
      <c r="O56" s="118">
        <v>29.713896819999999</v>
      </c>
      <c r="P56" s="118">
        <v>38.603592519999999</v>
      </c>
      <c r="Q56" s="118">
        <v>38.080121329999997</v>
      </c>
      <c r="R56" s="118">
        <v>43.11200762</v>
      </c>
      <c r="S56" s="118">
        <v>26.790263039999999</v>
      </c>
      <c r="T56" s="118">
        <v>37.660853629999998</v>
      </c>
      <c r="U56" s="118">
        <v>43.568501740000002</v>
      </c>
      <c r="V56" s="118">
        <v>45.946378410000001</v>
      </c>
      <c r="W56" s="118">
        <v>42.179341460000003</v>
      </c>
      <c r="X56" s="118">
        <v>35.550792029999997</v>
      </c>
      <c r="Y56" s="118">
        <v>46.164480439999998</v>
      </c>
      <c r="Z56" s="119">
        <v>49.492490459999999</v>
      </c>
      <c r="AA56" s="119">
        <v>46.516877540000003</v>
      </c>
      <c r="AB56" s="119">
        <v>38.603592519999999</v>
      </c>
      <c r="AC56" s="119">
        <v>38.080121329999997</v>
      </c>
      <c r="AD56" s="119">
        <v>39.590006260000003</v>
      </c>
      <c r="AE56" s="119">
        <v>26.71738895</v>
      </c>
      <c r="AF56" s="119">
        <v>55.40581263</v>
      </c>
      <c r="AG56" s="119">
        <v>53.409522510000002</v>
      </c>
      <c r="AH56" s="119">
        <v>39.428805519999997</v>
      </c>
      <c r="AI56" s="119">
        <v>48.128360749999999</v>
      </c>
      <c r="AJ56" s="119">
        <v>32.73414099</v>
      </c>
      <c r="AK56" s="119">
        <v>44.793835870000002</v>
      </c>
      <c r="AL56" s="119">
        <v>37.733436740000002</v>
      </c>
      <c r="AM56" s="119">
        <v>34.839349050000003</v>
      </c>
      <c r="AN56" s="119">
        <v>52.919798110000002</v>
      </c>
      <c r="AO56" s="119">
        <v>52.919798110000002</v>
      </c>
      <c r="AP56" s="119">
        <v>52.919798110000002</v>
      </c>
      <c r="AQ56" s="119">
        <v>61.591402719999998</v>
      </c>
      <c r="AR56" s="119">
        <v>72.048348959999998</v>
      </c>
      <c r="AS56" s="119">
        <v>62.625259929999999</v>
      </c>
      <c r="AT56" s="119">
        <v>50.94392534</v>
      </c>
      <c r="AU56" s="119">
        <v>46.726088590000003</v>
      </c>
      <c r="AV56" s="119">
        <v>24.90745502</v>
      </c>
      <c r="AW56" s="119">
        <v>37.958388919999997</v>
      </c>
      <c r="AX56" s="119">
        <v>39.94921222</v>
      </c>
      <c r="AY56" s="119">
        <v>55.791202910000003</v>
      </c>
      <c r="AZ56" s="119">
        <v>53.919581360000002</v>
      </c>
      <c r="BA56" s="119">
        <v>53.58061532</v>
      </c>
      <c r="BB56" s="119">
        <v>39.608232780000002</v>
      </c>
      <c r="BC56" s="119">
        <v>56.55841427</v>
      </c>
      <c r="BD56" s="119">
        <v>38.963704489999998</v>
      </c>
      <c r="BE56" s="119">
        <v>35.887044400000001</v>
      </c>
      <c r="BF56" s="119">
        <v>14.27953716</v>
      </c>
      <c r="BG56" s="119">
        <v>21.214201970000001</v>
      </c>
      <c r="BH56" s="119">
        <v>42.213371709999997</v>
      </c>
      <c r="BI56" s="119">
        <v>25.12216325</v>
      </c>
      <c r="BJ56" s="119">
        <v>41.069527899999997</v>
      </c>
      <c r="BK56" s="119">
        <v>48.037438909999999</v>
      </c>
      <c r="BL56" s="119">
        <v>28.75152834</v>
      </c>
      <c r="BM56" s="119">
        <v>35.844906219999999</v>
      </c>
      <c r="BN56" s="119">
        <v>46.39781412</v>
      </c>
      <c r="BO56" s="119">
        <v>69.031876389999994</v>
      </c>
      <c r="BP56" s="119">
        <v>41.349717939999998</v>
      </c>
      <c r="BQ56" s="119">
        <v>40.145809489999998</v>
      </c>
      <c r="BR56" s="119">
        <v>42.750459919999997</v>
      </c>
      <c r="BS56" s="119">
        <v>48.86411322</v>
      </c>
      <c r="BT56" s="119">
        <v>39.430565270000002</v>
      </c>
      <c r="BU56" s="119">
        <v>50.290377390000003</v>
      </c>
      <c r="BV56" s="119">
        <v>61.884346010000002</v>
      </c>
      <c r="BW56" s="119">
        <v>39.787621260000002</v>
      </c>
      <c r="BX56" s="119">
        <v>29.589395369999998</v>
      </c>
      <c r="BY56" s="119">
        <v>28.176335630000001</v>
      </c>
      <c r="BZ56" s="128"/>
    </row>
    <row r="57" spans="1:114" ht="18.75" customHeight="1">
      <c r="B57" s="57"/>
      <c r="C57" s="117" t="s">
        <v>92</v>
      </c>
      <c r="D57" s="118">
        <v>6.1838226599999997</v>
      </c>
      <c r="E57" s="118">
        <v>4.2482777499999997</v>
      </c>
      <c r="F57" s="118">
        <v>7.0494199899999996</v>
      </c>
      <c r="G57" s="118">
        <v>6.1627281700000003</v>
      </c>
      <c r="H57" s="118">
        <v>2.5068339499999999</v>
      </c>
      <c r="I57" s="118">
        <v>4.15457097</v>
      </c>
      <c r="J57" s="118">
        <v>8.4097812899999997</v>
      </c>
      <c r="K57" s="118">
        <v>10.25935292</v>
      </c>
      <c r="L57" s="118">
        <v>7.6640144399999999</v>
      </c>
      <c r="M57" s="118">
        <v>6.7864842100000002</v>
      </c>
      <c r="N57" s="118">
        <v>9.5175791000000007</v>
      </c>
      <c r="O57" s="118">
        <v>7.1653466999999997</v>
      </c>
      <c r="P57" s="118">
        <v>8.26067076</v>
      </c>
      <c r="Q57" s="118">
        <v>5.5274505200000004</v>
      </c>
      <c r="R57" s="118">
        <v>5.4086950800000002</v>
      </c>
      <c r="S57" s="118">
        <v>4.3653144900000003</v>
      </c>
      <c r="T57" s="118">
        <v>2.9455885500000001</v>
      </c>
      <c r="U57" s="118">
        <v>4.9248340300000004</v>
      </c>
      <c r="V57" s="118">
        <v>5.7273408300000002</v>
      </c>
      <c r="W57" s="118">
        <v>4.5424203099999998</v>
      </c>
      <c r="X57" s="118">
        <v>2.5128489900000002</v>
      </c>
      <c r="Y57" s="118">
        <v>3.25235122</v>
      </c>
      <c r="Z57" s="119">
        <v>2.6378408200000001</v>
      </c>
      <c r="AA57" s="119">
        <v>6.3765484399999997</v>
      </c>
      <c r="AB57" s="119">
        <v>8.26067076</v>
      </c>
      <c r="AC57" s="119">
        <v>5.5274505200000004</v>
      </c>
      <c r="AD57" s="119">
        <v>5.6741327999999998</v>
      </c>
      <c r="AE57" s="119">
        <v>2.3607140499999999</v>
      </c>
      <c r="AF57" s="119">
        <v>0.29310302999999999</v>
      </c>
      <c r="AG57" s="119">
        <v>2.0673246600000001</v>
      </c>
      <c r="AH57" s="119">
        <v>2.3736677400000001</v>
      </c>
      <c r="AI57" s="119">
        <v>2.8532240400000002</v>
      </c>
      <c r="AJ57" s="119">
        <v>2.8307572900000002</v>
      </c>
      <c r="AK57" s="119">
        <v>6.3739085900000001</v>
      </c>
      <c r="AL57" s="119">
        <v>4.7510784399999997</v>
      </c>
      <c r="AM57" s="119">
        <v>4.2371592400000004</v>
      </c>
      <c r="AN57" s="119">
        <v>2.4256056400000001</v>
      </c>
      <c r="AO57" s="119">
        <v>2.4256056400000001</v>
      </c>
      <c r="AP57" s="119">
        <v>2.4256056400000001</v>
      </c>
      <c r="AQ57" s="119">
        <v>3.8524311299999998</v>
      </c>
      <c r="AR57" s="119">
        <v>2.18911678</v>
      </c>
      <c r="AS57" s="119">
        <v>3.8332170900000002</v>
      </c>
      <c r="AT57" s="119">
        <v>2.5669315099999999</v>
      </c>
      <c r="AU57" s="119">
        <v>2.6801283900000001</v>
      </c>
      <c r="AV57" s="119">
        <v>3.7664639700000002</v>
      </c>
      <c r="AW57" s="119">
        <v>4.8369559999999998</v>
      </c>
      <c r="AX57" s="119">
        <v>3.1030232099999999</v>
      </c>
      <c r="AY57" s="119">
        <v>2.3853599299999999</v>
      </c>
      <c r="AZ57" s="119">
        <v>3.9726971799999999</v>
      </c>
      <c r="BA57" s="119">
        <v>4.7189411100000003</v>
      </c>
      <c r="BB57" s="119">
        <v>2.9759142199999999</v>
      </c>
      <c r="BC57" s="119">
        <v>2.2004642699999999</v>
      </c>
      <c r="BD57" s="119">
        <v>3.8635766999999999</v>
      </c>
      <c r="BE57" s="119">
        <v>2.4533284000000002</v>
      </c>
      <c r="BF57" s="119">
        <v>0.78886263999999995</v>
      </c>
      <c r="BG57" s="119">
        <v>2.4823557200000002</v>
      </c>
      <c r="BH57" s="119">
        <v>3.57190786</v>
      </c>
      <c r="BI57" s="119">
        <v>3.3907802600000001</v>
      </c>
      <c r="BJ57" s="119">
        <v>2.1030544299999998</v>
      </c>
      <c r="BK57" s="119">
        <v>6.5240674199999997</v>
      </c>
      <c r="BL57" s="119">
        <v>4.4347655599999998</v>
      </c>
      <c r="BM57" s="119">
        <v>6.5499772900000002</v>
      </c>
      <c r="BN57" s="119">
        <v>2.7671561699999998</v>
      </c>
      <c r="BO57" s="119">
        <v>4.6572911799999996</v>
      </c>
      <c r="BP57" s="119">
        <v>4.3177265499999997</v>
      </c>
      <c r="BQ57" s="119">
        <v>4.0964203299999999</v>
      </c>
      <c r="BR57" s="119">
        <v>4.1287489600000002</v>
      </c>
      <c r="BS57" s="119">
        <v>6.7410341300000001</v>
      </c>
      <c r="BT57" s="119">
        <v>3.8900524600000002</v>
      </c>
      <c r="BU57" s="119">
        <v>4.7666357899999996</v>
      </c>
      <c r="BV57" s="119">
        <v>6.5075002800000004</v>
      </c>
      <c r="BW57" s="119">
        <v>6.7367926000000002</v>
      </c>
      <c r="BX57" s="119">
        <v>3.5018935</v>
      </c>
      <c r="BY57" s="119">
        <v>4.2623416500000104</v>
      </c>
      <c r="BZ57" s="128"/>
    </row>
    <row r="58" spans="1:114" ht="18.75" customHeight="1">
      <c r="B58" s="57"/>
      <c r="C58" s="117" t="s">
        <v>93</v>
      </c>
      <c r="D58" s="118" t="e">
        <v>#REF!</v>
      </c>
      <c r="E58" s="118">
        <v>-16.26421235967004</v>
      </c>
      <c r="F58" s="118">
        <v>-10.91128495377578</v>
      </c>
      <c r="G58" s="118">
        <v>18.675725880129956</v>
      </c>
      <c r="H58" s="118">
        <v>-42.642741023707153</v>
      </c>
      <c r="I58" s="118">
        <v>31.864136778068787</v>
      </c>
      <c r="J58" s="118">
        <v>-15.526266918139386</v>
      </c>
      <c r="K58" s="118">
        <v>58.225445951240104</v>
      </c>
      <c r="L58" s="118">
        <v>-42.213687002568804</v>
      </c>
      <c r="M58" s="118">
        <v>123.10081528932754</v>
      </c>
      <c r="N58" s="118">
        <v>-39.405323620414926</v>
      </c>
      <c r="O58" s="118">
        <v>126.12735894747971</v>
      </c>
      <c r="P58" s="118">
        <v>-56.475170897717895</v>
      </c>
      <c r="Q58" s="118">
        <v>1.8033628280354153</v>
      </c>
      <c r="R58" s="118">
        <v>12.742930128591979</v>
      </c>
      <c r="S58" s="118">
        <v>-29.517329759974054</v>
      </c>
      <c r="T58" s="118">
        <v>110.88068462535344</v>
      </c>
      <c r="U58" s="118">
        <v>-47.147502266165276</v>
      </c>
      <c r="V58" s="118">
        <v>5.3014653901120479</v>
      </c>
      <c r="W58" s="118">
        <v>52.107106048044315</v>
      </c>
      <c r="X58" s="118">
        <v>-30.407818885210812</v>
      </c>
      <c r="Y58" s="118">
        <v>27.570196241553703</v>
      </c>
      <c r="Z58" s="119">
        <v>-19.569200866606764</v>
      </c>
      <c r="AA58" s="119">
        <v>25.640179690337295</v>
      </c>
      <c r="AB58" s="119">
        <v>38.63358540359765</v>
      </c>
      <c r="AC58" s="119">
        <v>-16.094617805899492</v>
      </c>
      <c r="AD58" s="119">
        <v>-10.738446760745358</v>
      </c>
      <c r="AE58" s="119">
        <v>-18.630103838216517</v>
      </c>
      <c r="AF58" s="119">
        <v>11.962938430717118</v>
      </c>
      <c r="AG58" s="119">
        <v>17.084551313257812</v>
      </c>
      <c r="AH58" s="119">
        <v>-67.808715174995399</v>
      </c>
      <c r="AI58" s="119">
        <v>63.862006004533441</v>
      </c>
      <c r="AJ58" s="119">
        <v>27.659092405794581</v>
      </c>
      <c r="AK58" s="119">
        <v>13.555475022909391</v>
      </c>
      <c r="AL58" s="119">
        <v>-11.020710190106476</v>
      </c>
      <c r="AM58" s="119">
        <v>78.841016538970038</v>
      </c>
      <c r="AN58" s="119">
        <v>16.60683554079645</v>
      </c>
      <c r="AO58" s="119">
        <v>-1.6984651117768035</v>
      </c>
      <c r="AP58" s="119">
        <v>0.10564024878547684</v>
      </c>
      <c r="AQ58" s="119">
        <v>-43.61169086729403</v>
      </c>
      <c r="AR58" s="119">
        <v>46.843812958849028</v>
      </c>
      <c r="AS58" s="119">
        <v>-9.265700840847968</v>
      </c>
      <c r="AT58" s="119">
        <v>-47.009909496421031</v>
      </c>
      <c r="AU58" s="119">
        <v>-32.449351753075163</v>
      </c>
      <c r="AV58" s="119">
        <v>-6.9916569336078709</v>
      </c>
      <c r="AW58" s="119">
        <v>90.220276479335169</v>
      </c>
      <c r="AX58" s="119">
        <v>27.09699122138143</v>
      </c>
      <c r="AY58" s="119">
        <v>20.401483007367926</v>
      </c>
      <c r="AZ58" s="119">
        <v>-35.581658813721106</v>
      </c>
      <c r="BA58" s="119">
        <v>14.010243845119085</v>
      </c>
      <c r="BB58" s="119">
        <v>-36.879078601626105</v>
      </c>
      <c r="BC58" s="119">
        <v>22.223678032683125</v>
      </c>
      <c r="BD58" s="119">
        <v>-3.3595261707250801</v>
      </c>
      <c r="BE58" s="119">
        <v>-23.097178710356793</v>
      </c>
      <c r="BF58" s="119">
        <v>-38.286270979517013</v>
      </c>
      <c r="BG58" s="119">
        <v>24.066130137071973</v>
      </c>
      <c r="BH58" s="119">
        <v>7.3844105914117053</v>
      </c>
      <c r="BI58" s="119">
        <v>-7.5410028155765474</v>
      </c>
      <c r="BJ58" s="119">
        <v>51.315088809339549</v>
      </c>
      <c r="BK58" s="119">
        <v>-7.0690169093458159</v>
      </c>
      <c r="BL58" s="119">
        <v>28.408524435008363</v>
      </c>
      <c r="BM58" s="119">
        <v>54.66979477683487</v>
      </c>
      <c r="BN58" s="119">
        <v>-8.2810025029959373</v>
      </c>
      <c r="BO58" s="119">
        <v>42.763643004102804</v>
      </c>
      <c r="BP58" s="119">
        <v>-37.965135320417588</v>
      </c>
      <c r="BQ58" s="119">
        <v>-1.7823885811457996</v>
      </c>
      <c r="BR58" s="119">
        <v>17.608073679721635</v>
      </c>
      <c r="BS58" s="119">
        <v>-28.751391976517159</v>
      </c>
      <c r="BT58" s="119">
        <v>10.742914711307282</v>
      </c>
      <c r="BU58" s="119">
        <v>-13.845262899187849</v>
      </c>
      <c r="BV58" s="119">
        <v>-5.5151343125919734</v>
      </c>
      <c r="BW58" s="119">
        <v>51.668343947958341</v>
      </c>
      <c r="BX58" s="119">
        <v>-38.816370829181182</v>
      </c>
      <c r="BY58" s="119">
        <v>-44.703308499319483</v>
      </c>
      <c r="BZ58" s="128"/>
    </row>
    <row r="59" spans="1:114" ht="18.75" customHeight="1">
      <c r="B59" s="63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28"/>
    </row>
    <row r="60" spans="1:114" s="38" customFormat="1" ht="18.75" customHeight="1">
      <c r="A60" s="50"/>
      <c r="B60" s="74" t="s">
        <v>94</v>
      </c>
      <c r="C60" s="177"/>
      <c r="D60" s="177">
        <v>3703.4142058199973</v>
      </c>
      <c r="E60" s="177">
        <v>3466.8671147800014</v>
      </c>
      <c r="F60" s="177">
        <v>3101.8982951300013</v>
      </c>
      <c r="G60" s="177">
        <v>1788.4761621599998</v>
      </c>
      <c r="H60" s="177">
        <v>1535.8872804500011</v>
      </c>
      <c r="I60" s="177">
        <v>2077.8326274600013</v>
      </c>
      <c r="J60" s="177">
        <v>1896.7073857200012</v>
      </c>
      <c r="K60" s="177">
        <v>2128.4944540099982</v>
      </c>
      <c r="L60" s="177">
        <v>1922.3506428499968</v>
      </c>
      <c r="M60" s="177">
        <v>2021.6092507899998</v>
      </c>
      <c r="N60" s="177">
        <v>2079.16349451</v>
      </c>
      <c r="O60" s="177">
        <v>2520.7421580999962</v>
      </c>
      <c r="P60" s="177">
        <v>2784.2046901099989</v>
      </c>
      <c r="Q60" s="177">
        <v>2757.4819840700006</v>
      </c>
      <c r="R60" s="177">
        <v>2236.4850662100062</v>
      </c>
      <c r="S60" s="177">
        <v>2907.2454998000071</v>
      </c>
      <c r="T60" s="177">
        <v>2931.4625060700009</v>
      </c>
      <c r="U60" s="177">
        <v>2736.9068426900003</v>
      </c>
      <c r="V60" s="177">
        <v>3273.743166149995</v>
      </c>
      <c r="W60" s="177">
        <v>3466.3300304100044</v>
      </c>
      <c r="X60" s="177">
        <v>3466.3300304100044</v>
      </c>
      <c r="Y60" s="177">
        <v>3800.4154045400142</v>
      </c>
      <c r="Z60" s="178">
        <v>4028.9784124099879</v>
      </c>
      <c r="AA60" s="178">
        <v>4492.59</v>
      </c>
      <c r="AB60" s="178">
        <v>4138.2368348599884</v>
      </c>
      <c r="AC60" s="178">
        <v>3779.224828219988</v>
      </c>
      <c r="AD60" s="178">
        <v>3945.4906266000025</v>
      </c>
      <c r="AE60" s="178">
        <v>4715.4311259700007</v>
      </c>
      <c r="AF60" s="178">
        <v>4441.0415097800087</v>
      </c>
      <c r="AG60" s="178">
        <v>5239.1270300099823</v>
      </c>
      <c r="AH60" s="178">
        <v>4264.6062753600227</v>
      </c>
      <c r="AI60" s="178">
        <v>4836.8416578400074</v>
      </c>
      <c r="AJ60" s="178">
        <v>4408.9336297400005</v>
      </c>
      <c r="AK60" s="178">
        <v>4252.8680895299949</v>
      </c>
      <c r="AL60" s="178">
        <v>4560.8198227199882</v>
      </c>
      <c r="AM60" s="178">
        <v>5630.5010848499987</v>
      </c>
      <c r="AN60" s="178">
        <v>3911.0925110599828</v>
      </c>
      <c r="AO60" s="178">
        <v>4190.4209707299951</v>
      </c>
      <c r="AP60" s="178">
        <v>4271.7827857000184</v>
      </c>
      <c r="AQ60" s="179">
        <v>4467.2601550400286</v>
      </c>
      <c r="AR60" s="179">
        <v>4611.2517678400072</v>
      </c>
      <c r="AS60" s="179">
        <v>3945.0307151099814</v>
      </c>
      <c r="AT60" s="179">
        <v>4731.5405732399886</v>
      </c>
      <c r="AU60" s="179">
        <v>5004.4376429899858</v>
      </c>
      <c r="AV60" s="179">
        <v>4250.5734569000033</v>
      </c>
      <c r="AW60" s="179">
        <v>4970.3796232599834</v>
      </c>
      <c r="AX60" s="179">
        <v>4340.2159805199935</v>
      </c>
      <c r="AY60" s="179">
        <v>5119.4346464000091</v>
      </c>
      <c r="AZ60" s="179">
        <v>4128.4041753300071</v>
      </c>
      <c r="BA60" s="179">
        <v>3782.4274938000008</v>
      </c>
      <c r="BB60" s="179">
        <v>3925.6476758699982</v>
      </c>
      <c r="BC60" s="179">
        <v>4713.8695231300026</v>
      </c>
      <c r="BD60" s="179">
        <v>4405.1125869200077</v>
      </c>
      <c r="BE60" s="179">
        <v>5214.0758115000008</v>
      </c>
      <c r="BF60" s="179">
        <v>4471.1869315800104</v>
      </c>
      <c r="BG60" s="179">
        <v>4559.3385164599695</v>
      </c>
      <c r="BH60" s="179">
        <v>5102.0376981400041</v>
      </c>
      <c r="BI60" s="179">
        <v>5086.5697345499866</v>
      </c>
      <c r="BJ60" s="179">
        <v>4004.9624319699888</v>
      </c>
      <c r="BK60" s="179">
        <v>5782.4021695299934</v>
      </c>
      <c r="BL60" s="179">
        <v>4784.2909848900108</v>
      </c>
      <c r="BM60" s="179">
        <v>4384.5943901700084</v>
      </c>
      <c r="BN60" s="179">
        <v>4388.4244340899904</v>
      </c>
      <c r="BO60" s="179">
        <v>4631.347553160017</v>
      </c>
      <c r="BP60" s="179">
        <v>4372.0542013799977</v>
      </c>
      <c r="BQ60" s="179">
        <v>3938.7359710599853</v>
      </c>
      <c r="BR60" s="179">
        <v>4477.2030446299923</v>
      </c>
      <c r="BS60" s="179">
        <v>4880.5851261300022</v>
      </c>
      <c r="BT60" s="179">
        <v>4573.6143956499873</v>
      </c>
      <c r="BU60" s="179">
        <v>4827.0808037999896</v>
      </c>
      <c r="BV60" s="179">
        <v>5196.1860458900101</v>
      </c>
      <c r="BW60" s="179">
        <v>5335.2156711299813</v>
      </c>
      <c r="BX60" s="179">
        <v>5605.1254420699788</v>
      </c>
      <c r="BY60" s="179">
        <v>4827.3017079099864</v>
      </c>
      <c r="BZ60" s="128"/>
      <c r="CN60" s="38" t="e">
        <f>((#REF!/#REF!)-1)*100</f>
        <v>#REF!</v>
      </c>
      <c r="CO60" s="38" t="e">
        <f>((#REF!/#REF!)-1)*100</f>
        <v>#REF!</v>
      </c>
      <c r="CX60" s="38" t="s">
        <v>7</v>
      </c>
      <c r="CY60" s="38" t="s">
        <v>13</v>
      </c>
      <c r="CZ60" s="38" t="s">
        <v>8</v>
      </c>
      <c r="DA60" s="38" t="s">
        <v>1</v>
      </c>
      <c r="DB60" s="38" t="s">
        <v>2</v>
      </c>
      <c r="DC60" s="38" t="s">
        <v>3</v>
      </c>
      <c r="DD60" s="38" t="s">
        <v>9</v>
      </c>
    </row>
    <row r="61" spans="1:114" ht="18.75" customHeight="1">
      <c r="B61" s="57"/>
      <c r="C61" s="117" t="s">
        <v>95</v>
      </c>
      <c r="D61" s="118">
        <v>785.364965539997</v>
      </c>
      <c r="E61" s="118">
        <v>675.05103002000101</v>
      </c>
      <c r="F61" s="118">
        <v>679.52441012000202</v>
      </c>
      <c r="G61" s="118">
        <v>456.80586374000001</v>
      </c>
      <c r="H61" s="118">
        <v>379.491371149999</v>
      </c>
      <c r="I61" s="118">
        <v>303.68254935000101</v>
      </c>
      <c r="J61" s="118">
        <v>252.67767613999999</v>
      </c>
      <c r="K61" s="118">
        <v>356.48471727999998</v>
      </c>
      <c r="L61" s="118">
        <v>339.44440018</v>
      </c>
      <c r="M61" s="118">
        <v>368.34534328000001</v>
      </c>
      <c r="N61" s="118">
        <v>435.92781917999997</v>
      </c>
      <c r="O61" s="118">
        <v>686.21990695999796</v>
      </c>
      <c r="P61" s="118">
        <v>687.91217791999895</v>
      </c>
      <c r="Q61" s="118">
        <v>679.028769729999</v>
      </c>
      <c r="R61" s="118">
        <v>837.27714308000395</v>
      </c>
      <c r="S61" s="118">
        <v>816.384938869998</v>
      </c>
      <c r="T61" s="118">
        <v>638.65673155000104</v>
      </c>
      <c r="U61" s="118">
        <v>560.24098526000205</v>
      </c>
      <c r="V61" s="118">
        <v>649.76252625999496</v>
      </c>
      <c r="W61" s="118">
        <v>649.76252625999496</v>
      </c>
      <c r="X61" s="118">
        <v>588.25626718000399</v>
      </c>
      <c r="Y61" s="118">
        <v>794.44354195999995</v>
      </c>
      <c r="Z61" s="119">
        <v>885.04910975999701</v>
      </c>
      <c r="AA61" s="119">
        <v>988.11</v>
      </c>
      <c r="AB61" s="119">
        <v>687.91217791999895</v>
      </c>
      <c r="AC61" s="119">
        <v>679.028769729999</v>
      </c>
      <c r="AD61" s="119">
        <v>909.35995040999205</v>
      </c>
      <c r="AE61" s="119">
        <v>859.72721715999899</v>
      </c>
      <c r="AF61" s="119">
        <v>913.12580011999898</v>
      </c>
      <c r="AG61" s="119">
        <v>801.04034712999601</v>
      </c>
      <c r="AH61" s="119">
        <v>743.81983334000404</v>
      </c>
      <c r="AI61" s="119">
        <v>844.17754794999803</v>
      </c>
      <c r="AJ61" s="119">
        <v>821.66742919999899</v>
      </c>
      <c r="AK61" s="119">
        <v>914.28851574999499</v>
      </c>
      <c r="AL61" s="119">
        <v>881.02611850999995</v>
      </c>
      <c r="AM61" s="119">
        <v>1024.9533277400001</v>
      </c>
      <c r="AN61" s="119">
        <v>835.711385949994</v>
      </c>
      <c r="AO61" s="119">
        <v>867.00270835999504</v>
      </c>
      <c r="AP61" s="119">
        <v>932.25228883000898</v>
      </c>
      <c r="AQ61" s="119">
        <v>818.84163251000598</v>
      </c>
      <c r="AR61" s="119">
        <v>830.34056413000803</v>
      </c>
      <c r="AS61" s="119">
        <v>659.62212301999898</v>
      </c>
      <c r="AT61" s="119">
        <v>858.150500010001</v>
      </c>
      <c r="AU61" s="119">
        <v>816.81689804999701</v>
      </c>
      <c r="AV61" s="119">
        <v>758.67262185999596</v>
      </c>
      <c r="AW61" s="119">
        <v>868.15632306999601</v>
      </c>
      <c r="AX61" s="119">
        <v>940.71066691000397</v>
      </c>
      <c r="AY61" s="119">
        <v>1037.6706126300101</v>
      </c>
      <c r="AZ61" s="119">
        <v>843.642053929996</v>
      </c>
      <c r="BA61" s="119">
        <v>813.90117520000194</v>
      </c>
      <c r="BB61" s="119">
        <v>904.59033663999696</v>
      </c>
      <c r="BC61" s="119">
        <v>859.00293230000102</v>
      </c>
      <c r="BD61" s="119">
        <v>909.38202948999697</v>
      </c>
      <c r="BE61" s="119">
        <v>799.906923970001</v>
      </c>
      <c r="BF61" s="119">
        <v>897.55959527000095</v>
      </c>
      <c r="BG61" s="119">
        <v>1019.42250014</v>
      </c>
      <c r="BH61" s="119">
        <v>918.29831012000398</v>
      </c>
      <c r="BI61" s="119">
        <v>961.207142110007</v>
      </c>
      <c r="BJ61" s="119">
        <v>942.02476614000102</v>
      </c>
      <c r="BK61" s="119">
        <v>1219.4626656099999</v>
      </c>
      <c r="BL61" s="119">
        <v>1000.1753131</v>
      </c>
      <c r="BM61" s="119">
        <v>1026.83752267</v>
      </c>
      <c r="BN61" s="119">
        <v>1108.7769160499899</v>
      </c>
      <c r="BO61" s="119">
        <v>996.64428731999203</v>
      </c>
      <c r="BP61" s="119">
        <v>933.55270823999797</v>
      </c>
      <c r="BQ61" s="119">
        <v>794.77649639999504</v>
      </c>
      <c r="BR61" s="119">
        <v>907.99710145999995</v>
      </c>
      <c r="BS61" s="119">
        <v>1030.4203516299999</v>
      </c>
      <c r="BT61" s="119">
        <v>897.57885854999904</v>
      </c>
      <c r="BU61" s="119">
        <v>1019.0911773</v>
      </c>
      <c r="BV61" s="119">
        <v>1073.24998108</v>
      </c>
      <c r="BW61" s="119">
        <v>1206.1490847099899</v>
      </c>
      <c r="BX61" s="119">
        <v>1177.66770511</v>
      </c>
      <c r="BY61" s="119">
        <v>1144.8477942099901</v>
      </c>
      <c r="BZ61" s="128"/>
      <c r="CO61" t="e">
        <f>((#REF!/#REF!)-1)*100</f>
        <v>#REF!</v>
      </c>
      <c r="CW61" t="s">
        <v>96</v>
      </c>
      <c r="CX61">
        <v>62.566489470325202</v>
      </c>
      <c r="CY61">
        <v>39.523000377911288</v>
      </c>
      <c r="CZ61">
        <v>29.102907613935255</v>
      </c>
      <c r="DA61">
        <v>20.998286369269557</v>
      </c>
      <c r="DB61">
        <v>22.62519142848004</v>
      </c>
      <c r="DC61">
        <v>32.2441601680598</v>
      </c>
      <c r="DD61">
        <v>30.74434755186811</v>
      </c>
    </row>
    <row r="62" spans="1:114" ht="18.75" customHeight="1">
      <c r="B62" s="57"/>
      <c r="C62" s="117" t="s">
        <v>97</v>
      </c>
      <c r="D62" s="118">
        <v>630.14062620000004</v>
      </c>
      <c r="E62" s="118">
        <v>682.73143210000001</v>
      </c>
      <c r="F62" s="118">
        <v>419.51704603000002</v>
      </c>
      <c r="G62" s="118">
        <v>294.58642000999998</v>
      </c>
      <c r="H62" s="118">
        <v>113.18634777</v>
      </c>
      <c r="I62" s="118">
        <v>216.53707032</v>
      </c>
      <c r="J62" s="118">
        <v>357.37483827</v>
      </c>
      <c r="K62" s="118">
        <v>246.68108269000001</v>
      </c>
      <c r="L62" s="118">
        <v>213.82340556</v>
      </c>
      <c r="M62" s="118">
        <v>330.63781548999998</v>
      </c>
      <c r="N62" s="118">
        <v>314.17382108999999</v>
      </c>
      <c r="O62" s="118">
        <v>257.87884788999997</v>
      </c>
      <c r="P62" s="118">
        <v>523.25275166999995</v>
      </c>
      <c r="Q62" s="118">
        <v>470.98401515</v>
      </c>
      <c r="R62" s="118">
        <v>583.04844563999995</v>
      </c>
      <c r="S62" s="118">
        <v>449.11755090000003</v>
      </c>
      <c r="T62" s="118">
        <v>529.55504446999998</v>
      </c>
      <c r="U62" s="118">
        <v>443.59844466999999</v>
      </c>
      <c r="V62" s="118">
        <v>536.58303876000002</v>
      </c>
      <c r="W62" s="118">
        <v>536.58303876000002</v>
      </c>
      <c r="X62" s="118">
        <v>726.64836369</v>
      </c>
      <c r="Y62" s="118">
        <v>660.63460419</v>
      </c>
      <c r="Z62" s="119">
        <v>609.95017513000005</v>
      </c>
      <c r="AA62" s="119">
        <v>869.87</v>
      </c>
      <c r="AB62" s="119">
        <v>523.25275166999995</v>
      </c>
      <c r="AC62" s="119">
        <v>470.98401515</v>
      </c>
      <c r="AD62" s="119">
        <v>805.05412149999995</v>
      </c>
      <c r="AE62" s="119">
        <v>1651.7257067</v>
      </c>
      <c r="AF62" s="119">
        <v>1070.7150676799999</v>
      </c>
      <c r="AG62" s="119">
        <v>1358.0999499500001</v>
      </c>
      <c r="AH62" s="119">
        <v>954.94627920000096</v>
      </c>
      <c r="AI62" s="119">
        <v>1315.08688665</v>
      </c>
      <c r="AJ62" s="119">
        <v>990.56049185999996</v>
      </c>
      <c r="AK62" s="119">
        <v>868.01052863999996</v>
      </c>
      <c r="AL62" s="119">
        <v>1064.92102815</v>
      </c>
      <c r="AM62" s="119">
        <v>1118.06608188</v>
      </c>
      <c r="AN62" s="119">
        <v>820.24356320000004</v>
      </c>
      <c r="AO62" s="119">
        <v>967.76053689000003</v>
      </c>
      <c r="AP62" s="119">
        <v>758.28779806</v>
      </c>
      <c r="AQ62" s="119">
        <v>888.50351495999996</v>
      </c>
      <c r="AR62" s="119">
        <v>903.09923712</v>
      </c>
      <c r="AS62" s="119">
        <v>969.91014691999999</v>
      </c>
      <c r="AT62" s="119">
        <v>1007.67629913</v>
      </c>
      <c r="AU62" s="119">
        <v>1151.1609765400001</v>
      </c>
      <c r="AV62" s="119">
        <v>1129.4798895500001</v>
      </c>
      <c r="AW62" s="119">
        <v>1146.3216935600001</v>
      </c>
      <c r="AX62" s="119">
        <v>948.66147411999998</v>
      </c>
      <c r="AY62" s="119">
        <v>1015.17345303</v>
      </c>
      <c r="AZ62" s="119">
        <v>733.68165462000002</v>
      </c>
      <c r="BA62" s="119">
        <v>922.44023895999999</v>
      </c>
      <c r="BB62" s="119">
        <v>805.14036475</v>
      </c>
      <c r="BC62" s="119">
        <v>1651.76465128</v>
      </c>
      <c r="BD62" s="119">
        <v>1070.6565132600001</v>
      </c>
      <c r="BE62" s="119">
        <v>1358.1222390800001</v>
      </c>
      <c r="BF62" s="119">
        <v>780.66191782999999</v>
      </c>
      <c r="BG62" s="119">
        <v>741.32659991000003</v>
      </c>
      <c r="BH62" s="119">
        <v>1040.7250561599999</v>
      </c>
      <c r="BI62" s="119">
        <v>1015.20050838</v>
      </c>
      <c r="BJ62" s="119">
        <v>653.01285714999995</v>
      </c>
      <c r="BK62" s="119">
        <v>1121.70701859</v>
      </c>
      <c r="BL62" s="119">
        <v>778.87944492999998</v>
      </c>
      <c r="BM62" s="119">
        <v>791.57710249000002</v>
      </c>
      <c r="BN62" s="119">
        <v>936.99628203999998</v>
      </c>
      <c r="BO62" s="119">
        <v>946.21994223000002</v>
      </c>
      <c r="BP62" s="119">
        <v>831.68392648999998</v>
      </c>
      <c r="BQ62" s="119">
        <v>829.34019246000003</v>
      </c>
      <c r="BR62" s="119">
        <v>979.02290687000004</v>
      </c>
      <c r="BS62" s="119">
        <v>926.91238620000001</v>
      </c>
      <c r="BT62" s="119">
        <v>896.50316416999999</v>
      </c>
      <c r="BU62" s="119">
        <v>958.86557890999995</v>
      </c>
      <c r="BV62" s="119">
        <v>1058.10506534</v>
      </c>
      <c r="BW62" s="119">
        <v>1063.22270295</v>
      </c>
      <c r="BX62" s="119">
        <v>1242.7526685299999</v>
      </c>
      <c r="BY62" s="119">
        <v>740.99336042000004</v>
      </c>
      <c r="BZ62" s="128"/>
      <c r="CO62" t="e">
        <f>((#REF!/#REF!)-1)*100</f>
        <v>#REF!</v>
      </c>
      <c r="CW62" t="s">
        <v>98</v>
      </c>
      <c r="CX62">
        <v>209.27132391349605</v>
      </c>
      <c r="CY62">
        <v>194.98247240668491</v>
      </c>
      <c r="CZ62">
        <v>187.81313416886289</v>
      </c>
      <c r="DA62">
        <v>186.73709502066058</v>
      </c>
      <c r="DB62">
        <v>201.26228097516577</v>
      </c>
      <c r="DC62">
        <v>217.26621183100428</v>
      </c>
      <c r="DD62">
        <v>184.66063362156899</v>
      </c>
      <c r="DJ62">
        <v>2017</v>
      </c>
    </row>
    <row r="63" spans="1:114" ht="18.75" customHeight="1">
      <c r="B63" s="57"/>
      <c r="C63" s="117" t="s">
        <v>99</v>
      </c>
      <c r="D63" s="118">
        <v>669.30053053999995</v>
      </c>
      <c r="E63" s="118">
        <v>659.42089117</v>
      </c>
      <c r="F63" s="118">
        <v>588.50803776999896</v>
      </c>
      <c r="G63" s="118">
        <v>213.75337848999999</v>
      </c>
      <c r="H63" s="118">
        <v>295.94086523999999</v>
      </c>
      <c r="I63" s="118">
        <v>405.35196616000002</v>
      </c>
      <c r="J63" s="118">
        <v>372.63147084000002</v>
      </c>
      <c r="K63" s="118">
        <v>538.70365321999998</v>
      </c>
      <c r="L63" s="118">
        <v>458.19074837000102</v>
      </c>
      <c r="M63" s="118">
        <v>397.33254431</v>
      </c>
      <c r="N63" s="118">
        <v>439.673110610001</v>
      </c>
      <c r="O63" s="118">
        <v>467.700864739998</v>
      </c>
      <c r="P63" s="118">
        <v>459.80388816999999</v>
      </c>
      <c r="Q63" s="118">
        <v>535.96300125000198</v>
      </c>
      <c r="R63" s="118">
        <v>637.48578057000202</v>
      </c>
      <c r="S63" s="118">
        <v>511.01951095999902</v>
      </c>
      <c r="T63" s="118">
        <v>534.37220921999995</v>
      </c>
      <c r="U63" s="118">
        <v>588.070052589998</v>
      </c>
      <c r="V63" s="118">
        <v>650.27094751000004</v>
      </c>
      <c r="W63" s="118">
        <v>650.27094751000004</v>
      </c>
      <c r="X63" s="118">
        <v>739.87017622999997</v>
      </c>
      <c r="Y63" s="118">
        <v>872.19350818000396</v>
      </c>
      <c r="Z63" s="119">
        <v>696.47846646000096</v>
      </c>
      <c r="AA63" s="119">
        <v>778.38</v>
      </c>
      <c r="AB63" s="119">
        <v>459.80388816999999</v>
      </c>
      <c r="AC63" s="119">
        <v>535.96300125000198</v>
      </c>
      <c r="AD63" s="119">
        <v>692.50544973000001</v>
      </c>
      <c r="AE63" s="119">
        <v>715.54705730000205</v>
      </c>
      <c r="AF63" s="119">
        <v>795.34056540999995</v>
      </c>
      <c r="AG63" s="119">
        <v>925.946582189997</v>
      </c>
      <c r="AH63" s="119">
        <v>734.39570470999797</v>
      </c>
      <c r="AI63" s="119">
        <v>847.54971448999902</v>
      </c>
      <c r="AJ63" s="119">
        <v>727.53333038000198</v>
      </c>
      <c r="AK63" s="119">
        <v>760.98901406000004</v>
      </c>
      <c r="AL63" s="119">
        <v>748.09888639999895</v>
      </c>
      <c r="AM63" s="119">
        <v>828.38119737999898</v>
      </c>
      <c r="AN63" s="119">
        <v>727.63975835999895</v>
      </c>
      <c r="AO63" s="119">
        <v>745.47626214000002</v>
      </c>
      <c r="AP63" s="119">
        <v>593.74197901000105</v>
      </c>
      <c r="AQ63" s="119">
        <v>727.50110785000197</v>
      </c>
      <c r="AR63" s="119">
        <v>822.04016140999897</v>
      </c>
      <c r="AS63" s="119">
        <v>698.85965680000197</v>
      </c>
      <c r="AT63" s="119">
        <v>876.05384721999701</v>
      </c>
      <c r="AU63" s="119">
        <v>782.44740199</v>
      </c>
      <c r="AV63" s="119">
        <v>683.75485086999799</v>
      </c>
      <c r="AW63" s="119">
        <v>906.91291250999802</v>
      </c>
      <c r="AX63" s="119">
        <v>714.26818644000002</v>
      </c>
      <c r="AY63" s="119">
        <v>1071.5667557100001</v>
      </c>
      <c r="AZ63" s="119">
        <v>834.38805731000105</v>
      </c>
      <c r="BA63" s="119">
        <v>605.253996709999</v>
      </c>
      <c r="BB63" s="119">
        <v>688.76173630000096</v>
      </c>
      <c r="BC63" s="119">
        <v>715.07983131000105</v>
      </c>
      <c r="BD63" s="119">
        <v>790.39485863000004</v>
      </c>
      <c r="BE63" s="119">
        <v>922.03385646000004</v>
      </c>
      <c r="BF63" s="119">
        <v>968.98903104999999</v>
      </c>
      <c r="BG63" s="119">
        <v>908.76254646999996</v>
      </c>
      <c r="BH63" s="119">
        <v>856.62867489999996</v>
      </c>
      <c r="BI63" s="119">
        <v>814.99762496999801</v>
      </c>
      <c r="BJ63" s="119">
        <v>716.58097177999798</v>
      </c>
      <c r="BK63" s="119">
        <v>859.82156927000301</v>
      </c>
      <c r="BL63" s="119">
        <v>959.04679093000095</v>
      </c>
      <c r="BM63" s="119">
        <v>750.213541509999</v>
      </c>
      <c r="BN63" s="119">
        <v>728.47118267000099</v>
      </c>
      <c r="BO63" s="119">
        <v>718.62918594000496</v>
      </c>
      <c r="BP63" s="119">
        <v>639.53095858999995</v>
      </c>
      <c r="BQ63" s="119">
        <v>692.17775384000004</v>
      </c>
      <c r="BR63" s="119">
        <v>733.99476106000202</v>
      </c>
      <c r="BS63" s="119">
        <v>731.54421168000101</v>
      </c>
      <c r="BT63" s="119">
        <v>786.88982592999901</v>
      </c>
      <c r="BU63" s="119">
        <v>905.44934697999895</v>
      </c>
      <c r="BV63" s="119">
        <v>1044.6774769000001</v>
      </c>
      <c r="BW63" s="119">
        <v>990.97788701999195</v>
      </c>
      <c r="BX63" s="119">
        <v>1090.7112455399999</v>
      </c>
      <c r="BY63" s="119">
        <v>990.07845031999705</v>
      </c>
      <c r="BZ63" s="128"/>
      <c r="CO63" t="e">
        <f>((#REF!/#REF!)-1)*100</f>
        <v>#REF!</v>
      </c>
      <c r="CW63" t="s">
        <v>96</v>
      </c>
      <c r="CX63">
        <v>2010</v>
      </c>
      <c r="DE63" t="s">
        <v>6</v>
      </c>
      <c r="DF63" t="s">
        <v>11</v>
      </c>
      <c r="DG63" t="s">
        <v>0</v>
      </c>
      <c r="DH63" t="s">
        <v>12</v>
      </c>
      <c r="DI63" t="s">
        <v>7</v>
      </c>
      <c r="DJ63" t="s">
        <v>13</v>
      </c>
    </row>
    <row r="64" spans="1:114" ht="18.75" customHeight="1">
      <c r="B64" s="57"/>
      <c r="C64" s="117" t="s">
        <v>100</v>
      </c>
      <c r="D64" s="118">
        <v>169.36596713</v>
      </c>
      <c r="E64" s="118">
        <v>134.70042337999999</v>
      </c>
      <c r="F64" s="118">
        <v>82.264962159999996</v>
      </c>
      <c r="G64" s="118">
        <v>34.32111158</v>
      </c>
      <c r="H64" s="118">
        <v>37.87526664</v>
      </c>
      <c r="I64" s="118">
        <v>56.246561319999998</v>
      </c>
      <c r="J64" s="118">
        <v>37.364851729999998</v>
      </c>
      <c r="K64" s="118">
        <v>35.972764890000001</v>
      </c>
      <c r="L64" s="118">
        <v>31.780567730000001</v>
      </c>
      <c r="M64" s="118">
        <v>55.596842539999997</v>
      </c>
      <c r="N64" s="118">
        <v>117.75252214</v>
      </c>
      <c r="O64" s="118">
        <v>62.518309410000001</v>
      </c>
      <c r="P64" s="118">
        <v>103.227662</v>
      </c>
      <c r="Q64" s="118">
        <v>73.141326280000001</v>
      </c>
      <c r="R64" s="118">
        <v>178.67369692</v>
      </c>
      <c r="S64" s="118">
        <v>84.320298480000105</v>
      </c>
      <c r="T64" s="118">
        <v>74.755373830000096</v>
      </c>
      <c r="U64" s="118">
        <v>106.1512444</v>
      </c>
      <c r="V64" s="118">
        <v>189.65534321000001</v>
      </c>
      <c r="W64" s="118">
        <v>189.65534321000001</v>
      </c>
      <c r="X64" s="118">
        <v>202.79813540999999</v>
      </c>
      <c r="Y64" s="118">
        <v>142.73486428999999</v>
      </c>
      <c r="Z64" s="119">
        <v>304.90490495</v>
      </c>
      <c r="AA64" s="119">
        <v>193.67</v>
      </c>
      <c r="AB64" s="119">
        <v>103.227662</v>
      </c>
      <c r="AC64" s="119">
        <v>73.141326280000101</v>
      </c>
      <c r="AD64" s="119">
        <v>180.32024634999999</v>
      </c>
      <c r="AE64" s="119">
        <v>162.75378449999999</v>
      </c>
      <c r="AF64" s="119">
        <v>247.31865962000001</v>
      </c>
      <c r="AG64" s="119">
        <v>483.76605960999899</v>
      </c>
      <c r="AH64" s="119">
        <v>199.37467613000001</v>
      </c>
      <c r="AI64" s="119">
        <v>208.03903248</v>
      </c>
      <c r="AJ64" s="119">
        <v>176.88213264000001</v>
      </c>
      <c r="AK64" s="119">
        <v>176.19459146</v>
      </c>
      <c r="AL64" s="119">
        <v>287.32905177999902</v>
      </c>
      <c r="AM64" s="119">
        <v>935.40381164999997</v>
      </c>
      <c r="AN64" s="119">
        <v>131.94123175999999</v>
      </c>
      <c r="AO64" s="119">
        <v>175.35422818000001</v>
      </c>
      <c r="AP64" s="119">
        <v>483.88514955999898</v>
      </c>
      <c r="AQ64" s="119">
        <v>357.41628431999999</v>
      </c>
      <c r="AR64" s="119">
        <v>257.40963705000001</v>
      </c>
      <c r="AS64" s="119">
        <v>209.09823713</v>
      </c>
      <c r="AT64" s="119">
        <v>205.29386921</v>
      </c>
      <c r="AU64" s="119">
        <v>558.89429496999901</v>
      </c>
      <c r="AV64" s="119">
        <v>306.84519197999998</v>
      </c>
      <c r="AW64" s="119">
        <v>259.04125048999902</v>
      </c>
      <c r="AX64" s="119">
        <v>265.58130038000002</v>
      </c>
      <c r="AY64" s="119">
        <v>291.83531044999899</v>
      </c>
      <c r="AZ64" s="119">
        <v>212.19268625000001</v>
      </c>
      <c r="BA64" s="119">
        <v>147.74229364999999</v>
      </c>
      <c r="BB64" s="119">
        <v>179.53497585</v>
      </c>
      <c r="BC64" s="119">
        <v>162.73745486999999</v>
      </c>
      <c r="BD64" s="119">
        <v>224.15444697999999</v>
      </c>
      <c r="BE64" s="119">
        <v>479.91504896999999</v>
      </c>
      <c r="BF64" s="119">
        <v>173.85964442</v>
      </c>
      <c r="BG64" s="119">
        <v>162.37812205</v>
      </c>
      <c r="BH64" s="119">
        <v>606.50106334999998</v>
      </c>
      <c r="BI64" s="119">
        <v>565.27520384000104</v>
      </c>
      <c r="BJ64" s="119">
        <v>161.70827646999999</v>
      </c>
      <c r="BK64" s="119">
        <v>777.38549391000004</v>
      </c>
      <c r="BL64" s="119">
        <v>384.86140270999999</v>
      </c>
      <c r="BM64" s="119">
        <v>208.14446744</v>
      </c>
      <c r="BN64" s="119">
        <v>214.28770537</v>
      </c>
      <c r="BO64" s="119">
        <v>350.35256043999999</v>
      </c>
      <c r="BP64" s="119">
        <v>480.81789974999998</v>
      </c>
      <c r="BQ64" s="119">
        <v>139.5226965</v>
      </c>
      <c r="BR64" s="119">
        <v>191.51106329000001</v>
      </c>
      <c r="BS64" s="119">
        <v>399.01761109000103</v>
      </c>
      <c r="BT64" s="119">
        <v>270.24614312</v>
      </c>
      <c r="BU64" s="119">
        <v>161.28622974999999</v>
      </c>
      <c r="BV64" s="119">
        <v>250.14055027000001</v>
      </c>
      <c r="BW64" s="119">
        <v>190.32730164</v>
      </c>
      <c r="BX64" s="119">
        <v>253.91683900999899</v>
      </c>
      <c r="BY64" s="119">
        <v>386.70256024000003</v>
      </c>
      <c r="BZ64" s="128"/>
      <c r="CO64" t="e">
        <f>((#REF!/#REF!)-1)*100</f>
        <v>#REF!</v>
      </c>
      <c r="CX64" t="s">
        <v>2</v>
      </c>
      <c r="CY64" t="s">
        <v>3</v>
      </c>
      <c r="CZ64" t="s">
        <v>9</v>
      </c>
      <c r="DA64" t="s">
        <v>10</v>
      </c>
      <c r="DB64" t="s">
        <v>6</v>
      </c>
      <c r="DC64" t="s">
        <v>11</v>
      </c>
      <c r="DD64" t="s">
        <v>0</v>
      </c>
      <c r="DE64">
        <v>-0.36722627317347012</v>
      </c>
      <c r="DF64">
        <v>0.39042711789759693</v>
      </c>
      <c r="DG64">
        <v>1.2025995861928074</v>
      </c>
      <c r="DH64">
        <v>1.0963335089493638</v>
      </c>
      <c r="DI64">
        <v>1.8253800545742414</v>
      </c>
      <c r="DJ64">
        <v>2.0340500931323842</v>
      </c>
    </row>
    <row r="65" spans="2:145" ht="18.75" customHeight="1">
      <c r="B65" s="57"/>
      <c r="C65" s="117" t="s">
        <v>101</v>
      </c>
      <c r="D65" s="118" t="e">
        <v>#REF!</v>
      </c>
      <c r="E65" s="118">
        <v>-6.3872707154456805</v>
      </c>
      <c r="F65" s="118">
        <v>-10.527338013449071</v>
      </c>
      <c r="G65" s="118">
        <v>-42.342527317290902</v>
      </c>
      <c r="H65" s="118">
        <v>-14.123133819404066</v>
      </c>
      <c r="I65" s="118">
        <v>35.285489625984482</v>
      </c>
      <c r="J65" s="118">
        <v>-8.7170275096417384</v>
      </c>
      <c r="K65" s="118">
        <v>12.220496953567217</v>
      </c>
      <c r="L65" s="118">
        <v>-9.6849588107516418</v>
      </c>
      <c r="M65" s="118">
        <v>5.1633976511614055</v>
      </c>
      <c r="N65" s="118">
        <v>2.8469519368052643</v>
      </c>
      <c r="O65" s="118">
        <v>21.238284759999782</v>
      </c>
      <c r="P65" s="118">
        <v>10.451784255815632</v>
      </c>
      <c r="Q65" s="118">
        <v>-0.95979674680249927</v>
      </c>
      <c r="R65" s="118">
        <v>-18.893937326510148</v>
      </c>
      <c r="S65" s="118">
        <v>29.991724233897308</v>
      </c>
      <c r="T65" s="118">
        <v>0.83298800433810882</v>
      </c>
      <c r="U65" s="118">
        <v>-6.6368122729574708</v>
      </c>
      <c r="V65" s="118">
        <v>19.614709389683107</v>
      </c>
      <c r="W65" s="118">
        <v>5.8827725476857218</v>
      </c>
      <c r="X65" s="118">
        <v>0</v>
      </c>
      <c r="Y65" s="118">
        <v>9.6380140147963154</v>
      </c>
      <c r="Z65" s="119">
        <v>6.0141585469033254</v>
      </c>
      <c r="AA65" s="119">
        <v>11.506926573793596</v>
      </c>
      <c r="AB65" s="176">
        <v>0.63256519764405383</v>
      </c>
      <c r="AC65" s="119">
        <v>-8.6754823604035529</v>
      </c>
      <c r="AD65" s="119">
        <v>4.3994683020307512</v>
      </c>
      <c r="AE65" s="119">
        <v>19.514442492377391</v>
      </c>
      <c r="AF65" s="119">
        <v>-5.8189719849539356</v>
      </c>
      <c r="AG65" s="119">
        <v>17.970683644195606</v>
      </c>
      <c r="AH65" s="119">
        <v>-18.600823172789205</v>
      </c>
      <c r="AI65" s="119">
        <v>13.418246504636034</v>
      </c>
      <c r="AJ65" s="119">
        <v>-8.8468479716803046</v>
      </c>
      <c r="AK65" s="119">
        <v>-3.5397570777042753</v>
      </c>
      <c r="AL65" s="119">
        <v>7.241036559495706</v>
      </c>
      <c r="AM65" s="119">
        <v>23.453705774591917</v>
      </c>
      <c r="AN65" s="119">
        <v>-30.537398854543017</v>
      </c>
      <c r="AO65" s="119">
        <v>7.1419548087935381</v>
      </c>
      <c r="AP65" s="119">
        <v>1.9416143518356188</v>
      </c>
      <c r="AQ65" s="119">
        <v>4.576013789708111</v>
      </c>
      <c r="AR65" s="119">
        <v>3.2232645470070764</v>
      </c>
      <c r="AS65" s="119">
        <v>-14.447726697041652</v>
      </c>
      <c r="AT65" s="119">
        <v>19.936723309087867</v>
      </c>
      <c r="AU65" s="119">
        <v>5.7676155477438318</v>
      </c>
      <c r="AV65" s="119">
        <v>-15.063914067267181</v>
      </c>
      <c r="AW65" s="119">
        <v>16.93433071228332</v>
      </c>
      <c r="AX65" s="119">
        <v>-12.678380536388023</v>
      </c>
      <c r="AY65" s="119">
        <v>17.953453684732491</v>
      </c>
      <c r="AZ65" s="119">
        <v>-19.358201432787027</v>
      </c>
      <c r="BA65" s="119">
        <v>-8.3803975298118782</v>
      </c>
      <c r="BB65" s="119">
        <v>3.7864620618573097</v>
      </c>
      <c r="BC65" s="119">
        <v>20.078772022894785</v>
      </c>
      <c r="BD65" s="119">
        <v>-6.5499678065968343</v>
      </c>
      <c r="BE65" s="119">
        <v>18.364189532454354</v>
      </c>
      <c r="BF65" s="119">
        <v>-14.247757546629803</v>
      </c>
      <c r="BG65" s="119">
        <v>1.9715477395352066</v>
      </c>
      <c r="BH65" s="119">
        <v>11.903024522544236</v>
      </c>
      <c r="BI65" s="119">
        <v>-0.30317227165248539</v>
      </c>
      <c r="BJ65" s="119">
        <v>-21.263982586010666</v>
      </c>
      <c r="BK65" s="119">
        <v>44.380934097444346</v>
      </c>
      <c r="BL65" s="119">
        <v>-17.261185842442217</v>
      </c>
      <c r="BM65" s="119">
        <v>-8.3543537795327296</v>
      </c>
      <c r="BN65" s="119">
        <v>8.7352297137655022E-2</v>
      </c>
      <c r="BO65" s="119">
        <v>5.5355429429970515</v>
      </c>
      <c r="BP65" s="119">
        <v>-5.5986588957915862</v>
      </c>
      <c r="BQ65" s="119">
        <v>-9.9110900817112384</v>
      </c>
      <c r="BR65" s="119">
        <v>13.671062938120615</v>
      </c>
      <c r="BS65" s="119">
        <v>9.0096892519500713</v>
      </c>
      <c r="BT65" s="119">
        <v>-6.2896296765019954</v>
      </c>
      <c r="BU65" s="119">
        <v>5.541927810772096</v>
      </c>
      <c r="BV65" s="119">
        <v>7.6465519657233028</v>
      </c>
      <c r="BW65" s="119">
        <v>2.6756090719642023</v>
      </c>
      <c r="BX65" s="119">
        <v>5.0590226820733442</v>
      </c>
      <c r="BY65" s="119">
        <v>-13.877008502288602</v>
      </c>
      <c r="BZ65" s="128"/>
      <c r="CA65" s="10" t="e">
        <f t="shared" ref="CA65" si="0">((CA60/BZ60)-1)*100</f>
        <v>#DIV/0!</v>
      </c>
      <c r="CB65" s="10" t="e">
        <f t="shared" ref="CB65" si="1">((CB60/CA60)-1)*100</f>
        <v>#DIV/0!</v>
      </c>
      <c r="CC65" s="10" t="e">
        <f t="shared" ref="CC65" si="2">((CC60/CB60)-1)*100</f>
        <v>#DIV/0!</v>
      </c>
      <c r="CD65" s="10" t="e">
        <f t="shared" ref="CD65" si="3">((CD60/CC60)-1)*100</f>
        <v>#DIV/0!</v>
      </c>
      <c r="CE65" s="10" t="e">
        <f t="shared" ref="CE65" si="4">((CE60/CD60)-1)*100</f>
        <v>#DIV/0!</v>
      </c>
      <c r="CF65" s="10" t="e">
        <f t="shared" ref="CF65" si="5">((CF60/CE60)-1)*100</f>
        <v>#DIV/0!</v>
      </c>
      <c r="CG65" s="10" t="e">
        <f t="shared" ref="CG65" si="6">((CG60/CF60)-1)*100</f>
        <v>#DIV/0!</v>
      </c>
      <c r="CH65" s="10" t="e">
        <f t="shared" ref="CH65" si="7">((CH60/CG60)-1)*100</f>
        <v>#DIV/0!</v>
      </c>
      <c r="CI65" s="10" t="e">
        <f t="shared" ref="CI65" si="8">((CI60/CH60)-1)*100</f>
        <v>#DIV/0!</v>
      </c>
      <c r="CJ65" s="10" t="e">
        <f t="shared" ref="CJ65" si="9">((CJ60/CI60)-1)*100</f>
        <v>#DIV/0!</v>
      </c>
      <c r="CK65" s="10" t="e">
        <f t="shared" ref="CK65" si="10">((CK60/CJ60)-1)*100</f>
        <v>#DIV/0!</v>
      </c>
      <c r="CL65" s="10" t="e">
        <f t="shared" ref="CL65" si="11">((CL60/CK60)-1)*100</f>
        <v>#DIV/0!</v>
      </c>
      <c r="CM65" s="10" t="e">
        <f t="shared" ref="CM65" si="12">((CM60/CL60)-1)*100</f>
        <v>#DIV/0!</v>
      </c>
      <c r="CN65" s="10" t="e">
        <f t="shared" ref="CN65" si="13">((CN60/CM60)-1)*100</f>
        <v>#REF!</v>
      </c>
      <c r="CO65" s="10" t="e">
        <f t="shared" ref="CO65" si="14">((CO60/CN60)-1)*100</f>
        <v>#REF!</v>
      </c>
      <c r="CP65" s="10" t="e">
        <f t="shared" ref="CP65" si="15">((CP60/CO60)-1)*100</f>
        <v>#REF!</v>
      </c>
      <c r="CQ65" s="10" t="e">
        <f t="shared" ref="CQ65" si="16">((CQ60/CP60)-1)*100</f>
        <v>#DIV/0!</v>
      </c>
      <c r="CR65" s="10" t="e">
        <f t="shared" ref="CR65" si="17">((CR60/CQ60)-1)*100</f>
        <v>#DIV/0!</v>
      </c>
      <c r="CS65" s="10" t="e">
        <f t="shared" ref="CS65" si="18">((CS60/CR60)-1)*100</f>
        <v>#DIV/0!</v>
      </c>
      <c r="CT65" s="10" t="e">
        <f t="shared" ref="CT65" si="19">((CT60/CS60)-1)*100</f>
        <v>#DIV/0!</v>
      </c>
      <c r="CU65" s="10" t="e">
        <f t="shared" ref="CU65" si="20">((CU60/CT60)-1)*100</f>
        <v>#DIV/0!</v>
      </c>
      <c r="CV65" s="10" t="e">
        <f t="shared" ref="CV65" si="21">((CV60/CU60)-1)*100</f>
        <v>#DIV/0!</v>
      </c>
      <c r="CW65" s="10" t="e">
        <f t="shared" ref="CW65" si="22">((CW60/CV60)-1)*100</f>
        <v>#DIV/0!</v>
      </c>
      <c r="CX65" s="10" t="e">
        <f t="shared" ref="CX65" si="23">((CX60/CW60)-1)*100</f>
        <v>#VALUE!</v>
      </c>
      <c r="CY65" s="10" t="e">
        <f t="shared" ref="CY65" si="24">((CY60/CX60)-1)*100</f>
        <v>#VALUE!</v>
      </c>
      <c r="CZ65" s="10" t="e">
        <f t="shared" ref="CZ65" si="25">((CZ60/CY60)-1)*100</f>
        <v>#VALUE!</v>
      </c>
      <c r="DA65" s="10" t="e">
        <f t="shared" ref="DA65" si="26">((DA60/CZ60)-1)*100</f>
        <v>#VALUE!</v>
      </c>
      <c r="DB65" s="10" t="e">
        <f t="shared" ref="DB65" si="27">((DB60/DA60)-1)*100</f>
        <v>#VALUE!</v>
      </c>
      <c r="DC65" s="10" t="e">
        <f t="shared" ref="DC65" si="28">((DC60/DB60)-1)*100</f>
        <v>#VALUE!</v>
      </c>
      <c r="DD65" s="10" t="e">
        <f t="shared" ref="DD65" si="29">((DD60/DC60)-1)*100</f>
        <v>#VALUE!</v>
      </c>
      <c r="DE65" s="10" t="e">
        <f t="shared" ref="DE65" si="30">((DE60/DD60)-1)*100</f>
        <v>#VALUE!</v>
      </c>
      <c r="DF65" s="10" t="e">
        <f t="shared" ref="DF65" si="31">((DF60/DE60)-1)*100</f>
        <v>#DIV/0!</v>
      </c>
      <c r="DG65" s="10" t="e">
        <f t="shared" ref="DG65" si="32">((DG60/DF60)-1)*100</f>
        <v>#DIV/0!</v>
      </c>
      <c r="DH65" s="10" t="e">
        <f t="shared" ref="DH65" si="33">((DH60/DG60)-1)*100</f>
        <v>#DIV/0!</v>
      </c>
      <c r="DI65" s="10" t="e">
        <f t="shared" ref="DI65" si="34">((DI60/DH60)-1)*100</f>
        <v>#DIV/0!</v>
      </c>
      <c r="DJ65" s="10" t="e">
        <f t="shared" ref="DJ65" si="35">((DJ60/DI60)-1)*100</f>
        <v>#DIV/0!</v>
      </c>
      <c r="DK65" s="10" t="e">
        <f t="shared" ref="DK65" si="36">((DK60/DJ60)-1)*100</f>
        <v>#DIV/0!</v>
      </c>
      <c r="DL65" s="10" t="e">
        <f t="shared" ref="DL65" si="37">((DL60/DK60)-1)*100</f>
        <v>#DIV/0!</v>
      </c>
      <c r="DM65" s="10" t="e">
        <f t="shared" ref="DM65" si="38">((DM60/DL60)-1)*100</f>
        <v>#DIV/0!</v>
      </c>
      <c r="DN65" s="10" t="e">
        <f t="shared" ref="DN65" si="39">((DN60/DM60)-1)*100</f>
        <v>#DIV/0!</v>
      </c>
      <c r="DO65" s="10" t="e">
        <f t="shared" ref="DO65" si="40">((DO60/DN60)-1)*100</f>
        <v>#DIV/0!</v>
      </c>
      <c r="DP65" s="10" t="e">
        <f t="shared" ref="DP65" si="41">((DP60/DO60)-1)*100</f>
        <v>#DIV/0!</v>
      </c>
      <c r="DQ65" s="10" t="e">
        <f t="shared" ref="DQ65" si="42">((DQ60/DP60)-1)*100</f>
        <v>#DIV/0!</v>
      </c>
      <c r="DR65" s="10" t="e">
        <f t="shared" ref="DR65" si="43">((DR60/DQ60)-1)*100</f>
        <v>#DIV/0!</v>
      </c>
      <c r="DS65" s="10" t="e">
        <f t="shared" ref="DS65" si="44">((DS60/DR60)-1)*100</f>
        <v>#DIV/0!</v>
      </c>
      <c r="DT65" s="10" t="e">
        <f t="shared" ref="DT65" si="45">((DT60/DS60)-1)*100</f>
        <v>#DIV/0!</v>
      </c>
      <c r="DU65" s="10" t="e">
        <f t="shared" ref="DU65" si="46">((DU60/DT60)-1)*100</f>
        <v>#DIV/0!</v>
      </c>
      <c r="DV65" s="10" t="e">
        <f t="shared" ref="DV65" si="47">((DV60/DU60)-1)*100</f>
        <v>#DIV/0!</v>
      </c>
      <c r="DW65" s="10" t="e">
        <f t="shared" ref="DW65" si="48">((DW60/DV60)-1)*100</f>
        <v>#DIV/0!</v>
      </c>
      <c r="DX65" s="10" t="e">
        <f t="shared" ref="DX65" si="49">((DX60/DW60)-1)*100</f>
        <v>#DIV/0!</v>
      </c>
      <c r="DY65" s="10" t="e">
        <f t="shared" ref="DY65" si="50">((DY60/DX60)-1)*100</f>
        <v>#DIV/0!</v>
      </c>
      <c r="DZ65" s="10" t="e">
        <f t="shared" ref="DZ65" si="51">((DZ60/DY60)-1)*100</f>
        <v>#DIV/0!</v>
      </c>
      <c r="EA65" s="10" t="e">
        <f t="shared" ref="EA65" si="52">((EA60/DZ60)-1)*100</f>
        <v>#DIV/0!</v>
      </c>
      <c r="EB65" s="10" t="e">
        <f t="shared" ref="EB65" si="53">((EB60/EA60)-1)*100</f>
        <v>#DIV/0!</v>
      </c>
      <c r="EC65" s="10" t="e">
        <f t="shared" ref="EC65" si="54">((EC60/EB60)-1)*100</f>
        <v>#DIV/0!</v>
      </c>
      <c r="ED65" s="10" t="e">
        <f t="shared" ref="ED65" si="55">((ED60/EC60)-1)*100</f>
        <v>#DIV/0!</v>
      </c>
      <c r="EE65" s="10" t="e">
        <f t="shared" ref="EE65" si="56">((EE60/ED60)-1)*100</f>
        <v>#DIV/0!</v>
      </c>
      <c r="EF65" s="10" t="e">
        <f t="shared" ref="EF65" si="57">((EF60/EE60)-1)*100</f>
        <v>#DIV/0!</v>
      </c>
      <c r="EG65" s="10" t="e">
        <f t="shared" ref="EG65" si="58">((EG60/EF60)-1)*100</f>
        <v>#DIV/0!</v>
      </c>
      <c r="EH65" s="10" t="e">
        <f t="shared" ref="EH65" si="59">((EH60/EG60)-1)*100</f>
        <v>#DIV/0!</v>
      </c>
      <c r="EI65" s="10" t="e">
        <f t="shared" ref="EI65" si="60">((EI60/EH60)-1)*100</f>
        <v>#DIV/0!</v>
      </c>
      <c r="EJ65" s="10" t="e">
        <f t="shared" ref="EJ65" si="61">((EJ60/EI60)-1)*100</f>
        <v>#DIV/0!</v>
      </c>
      <c r="EK65" s="10" t="e">
        <f t="shared" ref="EK65" si="62">((EK60/EJ60)-1)*100</f>
        <v>#DIV/0!</v>
      </c>
      <c r="EL65" s="10" t="e">
        <f t="shared" ref="EL65" si="63">((EL60/EK60)-1)*100</f>
        <v>#DIV/0!</v>
      </c>
      <c r="EM65" s="10" t="e">
        <f t="shared" ref="EM65" si="64">((EM60/EL60)-1)*100</f>
        <v>#DIV/0!</v>
      </c>
      <c r="EN65" s="10" t="e">
        <f t="shared" ref="EN65" si="65">((EN60/EM60)-1)*100</f>
        <v>#DIV/0!</v>
      </c>
      <c r="EO65" s="10" t="e">
        <f t="shared" ref="EO65" si="66">((EO60/EN60)-1)*100</f>
        <v>#DIV/0!</v>
      </c>
    </row>
    <row r="66" spans="2:145" ht="18.75" customHeight="1">
      <c r="B66" s="57"/>
      <c r="C66" s="117" t="s">
        <v>102</v>
      </c>
      <c r="D66" s="118">
        <v>21.206511664446786</v>
      </c>
      <c r="E66" s="118">
        <v>19.471499993239227</v>
      </c>
      <c r="F66" s="118">
        <v>21.906727605700656</v>
      </c>
      <c r="G66" s="118">
        <v>25.541624395390372</v>
      </c>
      <c r="H66" s="118">
        <v>24.708282696293406</v>
      </c>
      <c r="I66" s="118">
        <v>14.615351849644922</v>
      </c>
      <c r="J66" s="118">
        <v>13.321911331308604</v>
      </c>
      <c r="K66" s="118">
        <v>16.748209825418954</v>
      </c>
      <c r="L66" s="118">
        <v>17.657777546595447</v>
      </c>
      <c r="M66" s="118">
        <v>18.220402540009097</v>
      </c>
      <c r="N66" s="118">
        <v>20.966500245462218</v>
      </c>
      <c r="O66" s="118">
        <v>27.222931340079409</v>
      </c>
      <c r="P66" s="118">
        <v>24.70767254877445</v>
      </c>
      <c r="Q66" s="118">
        <v>24.62495761179056</v>
      </c>
      <c r="R66" s="118">
        <v>37.437189084337199</v>
      </c>
      <c r="S66" s="118">
        <v>28.081045750218138</v>
      </c>
      <c r="T66" s="118">
        <v>21.786283475486158</v>
      </c>
      <c r="U66" s="118">
        <v>20.469859496911585</v>
      </c>
      <c r="V66" s="118">
        <v>19.847694009060955</v>
      </c>
      <c r="W66" s="118">
        <v>18.744970056504968</v>
      </c>
      <c r="X66" s="118">
        <v>16.970578739452108</v>
      </c>
      <c r="Y66" s="118">
        <v>20.904123823173375</v>
      </c>
      <c r="Z66" s="119">
        <v>21.967084932346236</v>
      </c>
      <c r="AA66" s="119">
        <v>21.994217144230831</v>
      </c>
      <c r="AB66" s="176">
        <v>0.16623315807474162</v>
      </c>
      <c r="AC66" s="176">
        <v>0.17967408677557323</v>
      </c>
      <c r="AD66" s="176">
        <v>0.23048082899480268</v>
      </c>
      <c r="AE66" s="176">
        <v>0.18232208130982858</v>
      </c>
      <c r="AF66" s="176">
        <v>0.2056107330024104</v>
      </c>
      <c r="AG66" s="176">
        <v>0.15289576727985343</v>
      </c>
      <c r="AH66" s="176">
        <v>0.17441700014316328</v>
      </c>
      <c r="AI66" s="176">
        <v>0.17453073878936592</v>
      </c>
      <c r="AJ66" s="176">
        <v>0.18636420917237839</v>
      </c>
      <c r="AK66" s="176">
        <v>0.21498163039687351</v>
      </c>
      <c r="AL66" s="176">
        <v>0.19317275243391929</v>
      </c>
      <c r="AM66" s="176">
        <v>0.18203589916674454</v>
      </c>
      <c r="AN66" s="176">
        <v>0.21367722281861848</v>
      </c>
      <c r="AO66" s="176">
        <v>0.20690110001262194</v>
      </c>
      <c r="AP66" s="176">
        <v>0.21823494676526267</v>
      </c>
      <c r="AQ66" s="176">
        <v>0.18329839859139987</v>
      </c>
      <c r="AR66" s="176">
        <v>0.18006836449941974</v>
      </c>
      <c r="AS66" s="176">
        <v>0.16720329210456089</v>
      </c>
      <c r="AT66" s="176">
        <v>0.18136809496327969</v>
      </c>
      <c r="AU66" s="176">
        <v>0.16321851850710162</v>
      </c>
      <c r="AV66" s="176">
        <v>0.17848712169141184</v>
      </c>
      <c r="AW66" s="176">
        <v>0.17466599915372014</v>
      </c>
      <c r="AX66" s="176">
        <v>0.21674282365950348</v>
      </c>
      <c r="AY66" s="176">
        <v>0.20269242295332374</v>
      </c>
      <c r="AZ66" s="176">
        <v>0.20435064448663359</v>
      </c>
      <c r="BA66" s="176">
        <v>0.21517958415174254</v>
      </c>
      <c r="BB66" s="176">
        <v>0.23043085150007062</v>
      </c>
      <c r="BC66" s="176">
        <v>0.18222883091800646</v>
      </c>
      <c r="BD66" s="176">
        <v>0.20643786317521204</v>
      </c>
      <c r="BE66" s="176">
        <v>0.15341298302678139</v>
      </c>
      <c r="BF66" s="176">
        <v>0.20074302618182527</v>
      </c>
      <c r="BG66" s="176">
        <v>0.22359000027300352</v>
      </c>
      <c r="BH66" s="176">
        <v>0.17998657878493887</v>
      </c>
      <c r="BI66" s="176">
        <v>0.18896961848003563</v>
      </c>
      <c r="BJ66" s="176">
        <v>0.23521438269188241</v>
      </c>
      <c r="BK66" s="176">
        <v>0.21089205313941706</v>
      </c>
      <c r="BL66" s="176">
        <v>0.20905403042139456</v>
      </c>
      <c r="BM66" s="176">
        <v>0.23419213530266489</v>
      </c>
      <c r="BN66" s="176">
        <v>0.25265945277235075</v>
      </c>
      <c r="BO66" s="176">
        <v>0.21519531321720201</v>
      </c>
      <c r="BP66" s="176">
        <v>0.21352724948957194</v>
      </c>
      <c r="BQ66" s="176">
        <v>0.20178465940333296</v>
      </c>
      <c r="BR66" s="176">
        <v>0.20280453944322716</v>
      </c>
      <c r="BS66" s="176">
        <v>0.21112639673330696</v>
      </c>
      <c r="BT66" s="176">
        <v>0.19625153782174898</v>
      </c>
      <c r="BU66" s="176">
        <v>0.21111956039719657</v>
      </c>
      <c r="BV66" s="176">
        <v>0.2065457186485655</v>
      </c>
      <c r="BW66" s="176">
        <v>0.22607316349678727</v>
      </c>
      <c r="BX66" s="176">
        <v>0.21010550384311935</v>
      </c>
      <c r="BY66" s="176">
        <v>0.23716101944364687</v>
      </c>
      <c r="BZ66" s="128"/>
    </row>
    <row r="67" spans="2:145" ht="18.75" customHeight="1">
      <c r="B67" s="57"/>
      <c r="C67" s="117" t="s">
        <v>103</v>
      </c>
      <c r="D67" s="118">
        <v>17.015126885070543</v>
      </c>
      <c r="E67" s="118">
        <v>19.693037243607314</v>
      </c>
      <c r="F67" s="118">
        <v>13.524526148669807</v>
      </c>
      <c r="G67" s="118">
        <v>16.471364071982851</v>
      </c>
      <c r="H67" s="118">
        <v>7.3694436571437345</v>
      </c>
      <c r="I67" s="118">
        <v>10.421295125425996</v>
      </c>
      <c r="J67" s="118">
        <v>18.841854097296007</v>
      </c>
      <c r="K67" s="118">
        <v>11.589463257715458</v>
      </c>
      <c r="L67" s="118">
        <v>11.123017871650841</v>
      </c>
      <c r="M67" s="118">
        <v>16.355179190083053</v>
      </c>
      <c r="N67" s="118">
        <v>15.110587595423411</v>
      </c>
      <c r="O67" s="118">
        <v>10.230274725296599</v>
      </c>
      <c r="P67" s="118">
        <v>18.793616486915955</v>
      </c>
      <c r="Q67" s="118">
        <v>17.080220936016229</v>
      </c>
      <c r="R67" s="118">
        <v>26.069856421086946</v>
      </c>
      <c r="S67" s="118">
        <v>15.448215533600287</v>
      </c>
      <c r="T67" s="118">
        <v>18.064534114745886</v>
      </c>
      <c r="U67" s="118">
        <v>16.208021323590398</v>
      </c>
      <c r="V67" s="118">
        <v>16.390505043528975</v>
      </c>
      <c r="W67" s="118">
        <v>15.479860084082411</v>
      </c>
      <c r="X67" s="118">
        <v>20.963046141456143</v>
      </c>
      <c r="Y67" s="118">
        <v>17.383220881612029</v>
      </c>
      <c r="Z67" s="119">
        <v>15.139077768479531</v>
      </c>
      <c r="AA67" s="119">
        <v>19.362327744129779</v>
      </c>
      <c r="AB67" s="176">
        <v>0.12644340393043346</v>
      </c>
      <c r="AC67" s="176">
        <v>0.12462450279038655</v>
      </c>
      <c r="AD67" s="176">
        <v>0.20404410951389065</v>
      </c>
      <c r="AE67" s="176">
        <v>0.35028095259481229</v>
      </c>
      <c r="AF67" s="176">
        <v>0.24109548747114476</v>
      </c>
      <c r="AG67" s="176">
        <v>0.25922256554779749</v>
      </c>
      <c r="AH67" s="176">
        <v>0.2239236678699919</v>
      </c>
      <c r="AI67" s="176">
        <v>0.27188958822300574</v>
      </c>
      <c r="AJ67" s="176">
        <v>0.22467121872243162</v>
      </c>
      <c r="AK67" s="176">
        <v>0.20410003563875598</v>
      </c>
      <c r="AL67" s="176">
        <v>0.23349333443190062</v>
      </c>
      <c r="AM67" s="176">
        <v>0.19857310477896589</v>
      </c>
      <c r="AN67" s="176">
        <v>0.20972236296647914</v>
      </c>
      <c r="AO67" s="176">
        <v>0.23094589866979656</v>
      </c>
      <c r="AP67" s="176">
        <v>0.17751085111312351</v>
      </c>
      <c r="AQ67" s="176">
        <v>0.19889227045744745</v>
      </c>
      <c r="AR67" s="176">
        <v>0.19584687251701025</v>
      </c>
      <c r="AS67" s="176">
        <v>0.24585617120929321</v>
      </c>
      <c r="AT67" s="176">
        <v>0.21297002182102806</v>
      </c>
      <c r="AU67" s="176">
        <v>0.23002803884518372</v>
      </c>
      <c r="AV67" s="176">
        <v>0.26572411958120679</v>
      </c>
      <c r="AW67" s="176">
        <v>0.23063061183406111</v>
      </c>
      <c r="AX67" s="176">
        <v>0.21857471572332732</v>
      </c>
      <c r="AY67" s="176">
        <v>0.19829796122973675</v>
      </c>
      <c r="AZ67" s="176">
        <v>0.1777155587149731</v>
      </c>
      <c r="BA67" s="176">
        <v>0.24387519403135316</v>
      </c>
      <c r="BB67" s="176">
        <v>0.20509745938205359</v>
      </c>
      <c r="BC67" s="176">
        <v>0.35040525478593021</v>
      </c>
      <c r="BD67" s="176">
        <v>0.24304861502043651</v>
      </c>
      <c r="BE67" s="176">
        <v>0.26047228467307065</v>
      </c>
      <c r="BF67" s="176">
        <v>0.17459836275602389</v>
      </c>
      <c r="BG67" s="176">
        <v>0.16259520920275777</v>
      </c>
      <c r="BH67" s="176">
        <v>0.20398223567407314</v>
      </c>
      <c r="BI67" s="176">
        <v>0.19958450613275935</v>
      </c>
      <c r="BJ67" s="176">
        <v>0.16305093199807905</v>
      </c>
      <c r="BK67" s="176">
        <v>0.19398633746036636</v>
      </c>
      <c r="BL67" s="176">
        <v>0.16279934631691431</v>
      </c>
      <c r="BM67" s="176">
        <v>0.18053599308174714</v>
      </c>
      <c r="BN67" s="176">
        <v>0.21351541905592844</v>
      </c>
      <c r="BO67" s="176">
        <v>0.20430769476248531</v>
      </c>
      <c r="BP67" s="176">
        <v>0.19022726804884688</v>
      </c>
      <c r="BQ67" s="176">
        <v>0.21055998638995077</v>
      </c>
      <c r="BR67" s="176">
        <v>0.21866841800803544</v>
      </c>
      <c r="BS67" s="176">
        <v>0.18991829099290466</v>
      </c>
      <c r="BT67" s="176">
        <v>0.19601634213471814</v>
      </c>
      <c r="BU67" s="176">
        <v>0.1986429516893852</v>
      </c>
      <c r="BV67" s="176">
        <v>0.20363109711533939</v>
      </c>
      <c r="BW67" s="176">
        <v>0.19928392186717597</v>
      </c>
      <c r="BX67" s="176">
        <v>0.22171719105559395</v>
      </c>
      <c r="BY67" s="176">
        <v>0.15350052788409993</v>
      </c>
      <c r="BZ67" s="128"/>
    </row>
    <row r="68" spans="2:145" ht="18.75" customHeight="1">
      <c r="B68" s="57"/>
      <c r="C68" s="117" t="s">
        <v>104</v>
      </c>
      <c r="D68" s="118">
        <v>18.072526953322676</v>
      </c>
      <c r="E68" s="118">
        <v>19.020656671804542</v>
      </c>
      <c r="F68" s="118">
        <v>18.97251237069765</v>
      </c>
      <c r="G68" s="118">
        <v>11.951704082644479</v>
      </c>
      <c r="H68" s="118">
        <v>19.268397427791186</v>
      </c>
      <c r="I68" s="118">
        <v>19.50840316987</v>
      </c>
      <c r="J68" s="118">
        <v>19.646228703777989</v>
      </c>
      <c r="K68" s="118">
        <v>25.309140562011045</v>
      </c>
      <c r="L68" s="118">
        <v>23.834920547622183</v>
      </c>
      <c r="M68" s="118">
        <v>19.654270188698995</v>
      </c>
      <c r="N68" s="118">
        <v>21.146634777445414</v>
      </c>
      <c r="O68" s="118">
        <v>18.554093810710352</v>
      </c>
      <c r="P68" s="118">
        <v>16.514730034156862</v>
      </c>
      <c r="Q68" s="118">
        <v>19.436681883916751</v>
      </c>
      <c r="R68" s="118">
        <v>28.503914030166033</v>
      </c>
      <c r="S68" s="118">
        <v>17.577446108185658</v>
      </c>
      <c r="T68" s="118">
        <v>18.22886044469298</v>
      </c>
      <c r="U68" s="118">
        <v>21.486666751580284</v>
      </c>
      <c r="V68" s="118">
        <v>19.863224282029893</v>
      </c>
      <c r="W68" s="118">
        <v>18.759637478404926</v>
      </c>
      <c r="X68" s="118">
        <v>21.344481620017199</v>
      </c>
      <c r="Y68" s="118">
        <v>22.94995192204707</v>
      </c>
      <c r="Z68" s="119">
        <v>17.286726191302499</v>
      </c>
      <c r="AA68" s="119">
        <v>17.325863254826281</v>
      </c>
      <c r="AB68" s="176">
        <v>0.11111106167164471</v>
      </c>
      <c r="AC68" s="176">
        <v>0.14181823670502294</v>
      </c>
      <c r="AD68" s="176">
        <v>0.17551820933528905</v>
      </c>
      <c r="AE68" s="176">
        <v>0.15174584002704705</v>
      </c>
      <c r="AF68" s="176">
        <v>0.17908874836195754</v>
      </c>
      <c r="AG68" s="176">
        <v>0.17673680689285229</v>
      </c>
      <c r="AH68" s="176">
        <v>0.17220715285093921</v>
      </c>
      <c r="AI68" s="176">
        <v>0.17522792236049547</v>
      </c>
      <c r="AJ68" s="176">
        <v>0.16501344576214574</v>
      </c>
      <c r="AK68" s="176">
        <v>0.17893548495742331</v>
      </c>
      <c r="AL68" s="176">
        <v>0.16402728357592664</v>
      </c>
      <c r="AM68" s="176">
        <v>0.1471238855825685</v>
      </c>
      <c r="AN68" s="176">
        <v>0.1860451411727907</v>
      </c>
      <c r="AO68" s="176">
        <v>0.17790008864196138</v>
      </c>
      <c r="AP68" s="176">
        <v>0.13899161282207012</v>
      </c>
      <c r="AQ68" s="176">
        <v>0.16285174415670073</v>
      </c>
      <c r="AR68" s="176">
        <v>0.17826833207050355</v>
      </c>
      <c r="AS68" s="176">
        <v>0.17714935757617259</v>
      </c>
      <c r="AT68" s="176">
        <v>0.1851519253950108</v>
      </c>
      <c r="AU68" s="176">
        <v>0.15635071466741537</v>
      </c>
      <c r="AV68" s="176">
        <v>0.16086178907461324</v>
      </c>
      <c r="AW68" s="176">
        <v>0.18246351008399839</v>
      </c>
      <c r="AX68" s="176">
        <v>0.16456973331415292</v>
      </c>
      <c r="AY68" s="176">
        <v>0.20931349450149281</v>
      </c>
      <c r="AZ68" s="176">
        <v>0.20210910121059153</v>
      </c>
      <c r="BA68" s="176">
        <v>0.16001734275200422</v>
      </c>
      <c r="BB68" s="176">
        <v>0.17545174533457292</v>
      </c>
      <c r="BC68" s="176">
        <v>0.15169699284234517</v>
      </c>
      <c r="BD68" s="176">
        <v>0.17942670999531318</v>
      </c>
      <c r="BE68" s="176">
        <v>0.17683552940031891</v>
      </c>
      <c r="BF68" s="176">
        <v>0.21671852371146166</v>
      </c>
      <c r="BG68" s="176">
        <v>0.19931894576136783</v>
      </c>
      <c r="BH68" s="176">
        <v>0.16789932289451567</v>
      </c>
      <c r="BI68" s="176">
        <v>0.16022539107922043</v>
      </c>
      <c r="BJ68" s="176">
        <v>0.17892326930705343</v>
      </c>
      <c r="BK68" s="176">
        <v>0.14869625876262618</v>
      </c>
      <c r="BL68" s="176">
        <v>0.20045745418890926</v>
      </c>
      <c r="BM68" s="176">
        <v>0.17110215330109707</v>
      </c>
      <c r="BN68" s="176">
        <v>0.1659983425967459</v>
      </c>
      <c r="BO68" s="176">
        <v>0.15516632636427313</v>
      </c>
      <c r="BP68" s="176">
        <v>0.14627699683781095</v>
      </c>
      <c r="BQ68" s="176">
        <v>0.1757360124988836</v>
      </c>
      <c r="BR68" s="176">
        <v>0.16394046768559303</v>
      </c>
      <c r="BS68" s="176">
        <v>0.14988862867351924</v>
      </c>
      <c r="BT68" s="176">
        <v>0.17204988393390097</v>
      </c>
      <c r="BU68" s="176">
        <v>0.18757700228825841</v>
      </c>
      <c r="BV68" s="176">
        <v>0.20104697323651471</v>
      </c>
      <c r="BW68" s="176">
        <v>0.18574279806201463</v>
      </c>
      <c r="BX68" s="176">
        <v>0.19459176370140238</v>
      </c>
      <c r="BY68" s="176">
        <v>0.20509976592050599</v>
      </c>
      <c r="BZ68" s="128"/>
    </row>
    <row r="69" spans="2:145" ht="15.75" hidden="1" customHeight="1">
      <c r="BZ69" s="128"/>
      <c r="CX69" t="s">
        <v>7</v>
      </c>
      <c r="CY69" t="s">
        <v>13</v>
      </c>
      <c r="CZ69" t="s">
        <v>8</v>
      </c>
      <c r="DA69" t="s">
        <v>1</v>
      </c>
      <c r="DB69" t="s">
        <v>2</v>
      </c>
      <c r="DC69" t="s">
        <v>3</v>
      </c>
      <c r="DD69" t="s">
        <v>9</v>
      </c>
      <c r="DE69">
        <v>347.4103756400001</v>
      </c>
      <c r="DF69">
        <v>496.92997273000043</v>
      </c>
      <c r="DG69">
        <v>219.35824157999991</v>
      </c>
      <c r="DH69">
        <v>198.75691235999997</v>
      </c>
      <c r="DI69">
        <v>401.68490038000004</v>
      </c>
      <c r="DJ69">
        <v>614.51611492999996</v>
      </c>
      <c r="EG69" t="s">
        <v>112</v>
      </c>
    </row>
    <row r="70" spans="2:145" ht="21" customHeight="1">
      <c r="B70" s="197" t="s">
        <v>113</v>
      </c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  <c r="AA70" s="197"/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197"/>
      <c r="AQ70" s="197"/>
      <c r="AR70" s="197"/>
      <c r="AS70" s="197"/>
      <c r="AT70" s="197"/>
      <c r="AU70" s="197"/>
      <c r="AV70" s="197"/>
      <c r="AW70" s="197"/>
      <c r="AX70" s="197"/>
      <c r="AY70" s="197"/>
      <c r="AZ70" s="197"/>
      <c r="BA70" s="197"/>
      <c r="BB70" s="197"/>
      <c r="BC70" s="197"/>
      <c r="BD70" s="197"/>
      <c r="BE70" s="197"/>
      <c r="BF70" s="197"/>
      <c r="BG70" s="197"/>
      <c r="BH70" s="197"/>
      <c r="BI70" s="197"/>
      <c r="BJ70" s="197"/>
      <c r="BK70" s="197"/>
      <c r="BL70" s="197"/>
      <c r="BM70" s="197"/>
      <c r="BN70" s="197"/>
      <c r="BO70" s="197"/>
      <c r="BP70" s="197"/>
      <c r="BQ70" s="197"/>
      <c r="BR70" s="197"/>
      <c r="BS70" s="197"/>
      <c r="BT70" s="197"/>
      <c r="BU70" s="197"/>
      <c r="BV70" s="197"/>
      <c r="BW70" s="197"/>
      <c r="BX70" s="197"/>
      <c r="BY70" s="131"/>
      <c r="BZ70" s="128"/>
    </row>
    <row r="71" spans="2:145" ht="18.75" customHeight="1">
      <c r="B71" s="65"/>
      <c r="C71" s="113"/>
      <c r="D71" s="113" t="s">
        <v>13</v>
      </c>
      <c r="E71" s="113" t="s">
        <v>8</v>
      </c>
      <c r="F71" s="113" t="s">
        <v>1</v>
      </c>
      <c r="G71" s="113" t="s">
        <v>2</v>
      </c>
      <c r="H71" s="113" t="s">
        <v>3</v>
      </c>
      <c r="I71" s="113" t="s">
        <v>9</v>
      </c>
      <c r="J71" s="113" t="s">
        <v>10</v>
      </c>
      <c r="K71" s="113" t="s">
        <v>6</v>
      </c>
      <c r="L71" s="113" t="s">
        <v>11</v>
      </c>
      <c r="M71" s="113" t="s">
        <v>0</v>
      </c>
      <c r="N71" s="113" t="s">
        <v>12</v>
      </c>
      <c r="O71" s="113" t="s">
        <v>7</v>
      </c>
      <c r="P71" s="113" t="s">
        <v>13</v>
      </c>
      <c r="Q71" s="113" t="s">
        <v>8</v>
      </c>
      <c r="R71" s="113" t="s">
        <v>1</v>
      </c>
      <c r="S71" s="113" t="s">
        <v>2</v>
      </c>
      <c r="T71" s="113" t="s">
        <v>3</v>
      </c>
      <c r="U71" s="113" t="s">
        <v>4</v>
      </c>
      <c r="V71" s="113" t="s">
        <v>5</v>
      </c>
      <c r="W71" s="113" t="s">
        <v>6</v>
      </c>
      <c r="X71" s="113" t="s">
        <v>11</v>
      </c>
      <c r="Y71" s="113" t="s">
        <v>0</v>
      </c>
      <c r="Z71" s="173">
        <v>44501</v>
      </c>
      <c r="AA71" s="115" t="s">
        <v>7</v>
      </c>
      <c r="AB71" s="173">
        <v>44562</v>
      </c>
      <c r="AC71" s="115" t="s">
        <v>8</v>
      </c>
      <c r="AD71" s="115" t="s">
        <v>1</v>
      </c>
      <c r="AE71" s="115" t="s">
        <v>2</v>
      </c>
      <c r="AF71" s="115" t="s">
        <v>3</v>
      </c>
      <c r="AG71" s="115" t="s">
        <v>9</v>
      </c>
      <c r="AH71" s="115" t="s">
        <v>10</v>
      </c>
      <c r="AI71" s="115" t="s">
        <v>6</v>
      </c>
      <c r="AJ71" s="115" t="s">
        <v>114</v>
      </c>
      <c r="AK71" s="115" t="s">
        <v>0</v>
      </c>
      <c r="AL71" s="115" t="s">
        <v>12</v>
      </c>
      <c r="AM71" s="115" t="s">
        <v>7</v>
      </c>
      <c r="AN71" s="115" t="s">
        <v>13</v>
      </c>
      <c r="AO71" s="115" t="s">
        <v>8</v>
      </c>
      <c r="AP71" s="115" t="s">
        <v>1</v>
      </c>
      <c r="AQ71" s="115" t="s">
        <v>2</v>
      </c>
      <c r="AR71" s="115" t="s">
        <v>3</v>
      </c>
      <c r="AS71" s="115" t="s">
        <v>9</v>
      </c>
      <c r="AT71" s="115" t="s">
        <v>10</v>
      </c>
      <c r="AU71" s="115" t="s">
        <v>6</v>
      </c>
      <c r="AV71" s="115" t="s">
        <v>11</v>
      </c>
      <c r="AW71" s="115" t="s">
        <v>0</v>
      </c>
      <c r="AX71" s="115" t="s">
        <v>12</v>
      </c>
      <c r="AY71" s="115" t="s">
        <v>7</v>
      </c>
      <c r="AZ71" s="115" t="s">
        <v>13</v>
      </c>
      <c r="BA71" s="115" t="s">
        <v>8</v>
      </c>
      <c r="BB71" s="115" t="s">
        <v>1</v>
      </c>
      <c r="BC71" s="115" t="s">
        <v>2</v>
      </c>
      <c r="BD71" s="115" t="s">
        <v>3</v>
      </c>
      <c r="BE71" s="115" t="s">
        <v>4</v>
      </c>
      <c r="BF71" s="115" t="s">
        <v>5</v>
      </c>
      <c r="BG71" s="115" t="s">
        <v>6</v>
      </c>
      <c r="BH71" s="115" t="s">
        <v>11</v>
      </c>
      <c r="BI71" s="115" t="s">
        <v>0</v>
      </c>
      <c r="BJ71" s="115" t="s">
        <v>12</v>
      </c>
      <c r="BK71" s="115" t="s">
        <v>7</v>
      </c>
      <c r="BL71" s="115" t="s">
        <v>13</v>
      </c>
      <c r="BM71" s="115" t="s">
        <v>8</v>
      </c>
      <c r="BN71" s="115" t="s">
        <v>1</v>
      </c>
      <c r="BO71" s="115" t="s">
        <v>2</v>
      </c>
      <c r="BP71" s="115" t="s">
        <v>3</v>
      </c>
      <c r="BQ71" s="115" t="s">
        <v>4</v>
      </c>
      <c r="BR71" s="115" t="s">
        <v>5</v>
      </c>
      <c r="BS71" s="115" t="s">
        <v>6</v>
      </c>
      <c r="BT71" s="115" t="s">
        <v>11</v>
      </c>
      <c r="BU71" s="115" t="s">
        <v>0</v>
      </c>
      <c r="BV71" s="115" t="s">
        <v>12</v>
      </c>
      <c r="BW71" s="115" t="s">
        <v>7</v>
      </c>
      <c r="BX71" s="115" t="s">
        <v>13</v>
      </c>
      <c r="BY71" s="115" t="s">
        <v>8</v>
      </c>
      <c r="BZ71" s="128"/>
    </row>
    <row r="72" spans="2:145" ht="18.75" customHeight="1">
      <c r="B72" s="71" t="s">
        <v>115</v>
      </c>
      <c r="C72" s="124"/>
      <c r="D72" s="124">
        <v>4.1949395499999991</v>
      </c>
      <c r="E72" s="124">
        <v>7.2117891799999967</v>
      </c>
      <c r="F72" s="124">
        <v>10.743821540000003</v>
      </c>
      <c r="G72" s="124">
        <v>5.9759127699999963</v>
      </c>
      <c r="H72" s="124">
        <v>2.2388024399999984</v>
      </c>
      <c r="I72" s="124">
        <v>3.7563064900000014</v>
      </c>
      <c r="J72" s="124">
        <v>6.2615372400000009</v>
      </c>
      <c r="K72" s="124">
        <v>7.1958474400000014</v>
      </c>
      <c r="L72" s="124">
        <v>7.7136965000000011</v>
      </c>
      <c r="M72" s="124">
        <v>7.5373258400000003</v>
      </c>
      <c r="N72" s="124">
        <v>7.9217733399999997</v>
      </c>
      <c r="O72" s="124">
        <v>8.3481743500000025</v>
      </c>
      <c r="P72" s="124">
        <v>9.1292779199999927</v>
      </c>
      <c r="Q72" s="124">
        <v>8.8315280600000037</v>
      </c>
      <c r="R72" s="124">
        <v>7.6096703200000073</v>
      </c>
      <c r="S72" s="124">
        <v>7.5446194600000016</v>
      </c>
      <c r="T72" s="124">
        <v>4.1901051299999992</v>
      </c>
      <c r="U72" s="124">
        <v>4.4869286200000005</v>
      </c>
      <c r="V72" s="124">
        <v>4.1231496999999981</v>
      </c>
      <c r="W72" s="124">
        <v>5.1563410699999999</v>
      </c>
      <c r="X72" s="124">
        <v>7.7181342099999997</v>
      </c>
      <c r="Y72" s="124">
        <v>5.7642973899999994</v>
      </c>
      <c r="Z72" s="127">
        <v>5.6565319399999971</v>
      </c>
      <c r="AA72" s="127">
        <v>12.453614479999999</v>
      </c>
      <c r="AB72" s="127">
        <v>8.8029104100000044</v>
      </c>
      <c r="AC72" s="127">
        <v>9.2511706800000013</v>
      </c>
      <c r="AD72" s="127">
        <v>6.5345910000000034</v>
      </c>
      <c r="AE72" s="127">
        <v>9.8757429000000023</v>
      </c>
      <c r="AF72" s="127">
        <v>3.8929324299999997</v>
      </c>
      <c r="AG72" s="127">
        <v>4.1093070499999964</v>
      </c>
      <c r="AH72" s="127">
        <v>2.26024</v>
      </c>
      <c r="AI72" s="127">
        <v>4.4820600499999985</v>
      </c>
      <c r="AJ72" s="127">
        <v>7.7</v>
      </c>
      <c r="AK72" s="127">
        <v>6.8808544899999964</v>
      </c>
      <c r="AL72" s="127">
        <v>9.932319360000001</v>
      </c>
      <c r="AM72" s="127">
        <v>7.3</v>
      </c>
      <c r="AN72" s="127">
        <v>11.037945429999995</v>
      </c>
      <c r="AO72" s="127">
        <v>12.61075688</v>
      </c>
      <c r="AP72" s="127">
        <v>9.3618250700000019</v>
      </c>
      <c r="AQ72" s="171">
        <v>8.1298925500000028</v>
      </c>
      <c r="AR72" s="171">
        <v>11.517162170000002</v>
      </c>
      <c r="AS72" s="171">
        <v>2.9574555700000005</v>
      </c>
      <c r="AT72" s="171">
        <v>3.1300224299999999</v>
      </c>
      <c r="AU72" s="171">
        <v>4.8431159000000017</v>
      </c>
      <c r="AV72" s="171">
        <v>4.0929205599999996</v>
      </c>
      <c r="AW72" s="171">
        <v>10.585183759999998</v>
      </c>
      <c r="AX72" s="171">
        <v>9.8981894500000003</v>
      </c>
      <c r="AY72" s="171">
        <v>7.9559246899999998</v>
      </c>
      <c r="AZ72" s="171">
        <v>8.7167169300000005</v>
      </c>
      <c r="BA72" s="171">
        <v>8.0079499999999992</v>
      </c>
      <c r="BB72" s="171">
        <v>5.2166384399999997</v>
      </c>
      <c r="BC72" s="171">
        <v>6.0538681400000014</v>
      </c>
      <c r="BD72" s="171">
        <v>3.8780301000000001</v>
      </c>
      <c r="BE72" s="171">
        <v>2.2000000000000002</v>
      </c>
      <c r="BF72" s="171">
        <v>0.4</v>
      </c>
      <c r="BG72" s="171">
        <v>2.5</v>
      </c>
      <c r="BH72" s="171">
        <v>2.6</v>
      </c>
      <c r="BI72" s="171">
        <v>2.7</v>
      </c>
      <c r="BJ72" s="171">
        <v>6.1</v>
      </c>
      <c r="BK72" s="171">
        <v>4.5999999999999996</v>
      </c>
      <c r="BL72" s="171">
        <v>9.9</v>
      </c>
      <c r="BM72" s="171">
        <v>12.2</v>
      </c>
      <c r="BN72" s="171">
        <v>7.4</v>
      </c>
      <c r="BO72" s="171">
        <v>8.1</v>
      </c>
      <c r="BP72" s="171">
        <v>9.5</v>
      </c>
      <c r="BQ72" s="171">
        <v>6.1</v>
      </c>
      <c r="BR72" s="171">
        <v>7.1</v>
      </c>
      <c r="BS72" s="171">
        <v>5.2</v>
      </c>
      <c r="BT72" s="171">
        <v>4</v>
      </c>
      <c r="BU72" s="171">
        <v>3.7</v>
      </c>
      <c r="BV72" s="171">
        <v>4.9000000000000004</v>
      </c>
      <c r="BW72" s="181">
        <v>10</v>
      </c>
      <c r="BX72" s="181">
        <v>4.8</v>
      </c>
      <c r="BY72" s="181">
        <v>2.1</v>
      </c>
      <c r="BZ72" s="128"/>
      <c r="CB72">
        <f>((L72/K72)-1)*100</f>
        <v>7.1964985961403327</v>
      </c>
      <c r="CD72">
        <v>8234.9839199999951</v>
      </c>
      <c r="CE72">
        <f>CD72/1000</f>
        <v>8.2349839199999959</v>
      </c>
    </row>
    <row r="73" spans="2:145" ht="18.75" customHeight="1">
      <c r="B73" s="57"/>
      <c r="C73" s="117" t="s">
        <v>116</v>
      </c>
      <c r="D73" s="118" t="e">
        <v>#REF!</v>
      </c>
      <c r="E73" s="118">
        <v>71.916402943160378</v>
      </c>
      <c r="F73" s="118">
        <v>48.975812684530084</v>
      </c>
      <c r="G73" s="118">
        <v>-44.378145636994681</v>
      </c>
      <c r="H73" s="118">
        <v>-62.536226244145801</v>
      </c>
      <c r="I73" s="118">
        <v>67.781954445252609</v>
      </c>
      <c r="J73" s="118">
        <v>66.693992001701602</v>
      </c>
      <c r="K73" s="118">
        <v>1.1117167226606162</v>
      </c>
      <c r="L73" s="118">
        <v>7.1964985961403327</v>
      </c>
      <c r="M73" s="118">
        <v>-2.2864609723755813</v>
      </c>
      <c r="N73" s="118">
        <v>5.1005821979960952</v>
      </c>
      <c r="O73" s="118">
        <v>5.3826459266000937</v>
      </c>
      <c r="P73" s="118">
        <v>9.3565795017205069</v>
      </c>
      <c r="Q73" s="118">
        <v>-3.2614831381975184</v>
      </c>
      <c r="R73" s="118">
        <v>-13.835179277004938</v>
      </c>
      <c r="S73" s="118">
        <v>-0.85484465508363083</v>
      </c>
      <c r="T73" s="118">
        <v>-44.462339655232938</v>
      </c>
      <c r="U73" s="118">
        <v>7.0839150997626943</v>
      </c>
      <c r="V73" s="118">
        <v>-8.1075263461624303</v>
      </c>
      <c r="W73" s="118">
        <v>25.058303607070155</v>
      </c>
      <c r="X73" s="118">
        <v>49.682383403702971</v>
      </c>
      <c r="Y73" s="118">
        <v>-25.314885266811139</v>
      </c>
      <c r="Z73" s="119">
        <v>-1.8695331401005766</v>
      </c>
      <c r="AA73" s="119" t="s">
        <v>22</v>
      </c>
      <c r="AB73" s="119">
        <v>-29.314413705859266</v>
      </c>
      <c r="AC73" s="119">
        <v>5.0921825751035543</v>
      </c>
      <c r="AD73" s="119">
        <v>-29.364712574949458</v>
      </c>
      <c r="AE73" s="119">
        <v>51.130237531316006</v>
      </c>
      <c r="AF73" s="119">
        <v>-60.58086495953637</v>
      </c>
      <c r="AG73" s="119">
        <v>5.5581396258654436</v>
      </c>
      <c r="AH73" s="119">
        <v>-44.997052483581093</v>
      </c>
      <c r="AI73" s="119">
        <v>98.300182723958443</v>
      </c>
      <c r="AJ73" s="119">
        <v>71.796002599295889</v>
      </c>
      <c r="AK73" s="119">
        <v>-10.63825337662343</v>
      </c>
      <c r="AL73" s="119">
        <v>44.347179182973932</v>
      </c>
      <c r="AM73" s="119">
        <v>-26.502564653740667</v>
      </c>
      <c r="AN73" s="119">
        <v>51.204731917808168</v>
      </c>
      <c r="AO73" s="119">
        <v>14.249132322445313</v>
      </c>
      <c r="AP73" s="119">
        <v>-25.763178538098963</v>
      </c>
      <c r="AQ73" s="119">
        <v>-13.159106379243624</v>
      </c>
      <c r="AR73" s="119">
        <v>41.664383620912645</v>
      </c>
      <c r="AS73" s="119">
        <v>-74.321316949902766</v>
      </c>
      <c r="AT73" s="119">
        <v>5.8349772605374994</v>
      </c>
      <c r="AU73" s="119">
        <v>54.731028556878478</v>
      </c>
      <c r="AV73" s="119">
        <v>-15.489931595483842</v>
      </c>
      <c r="AW73" s="119" t="s">
        <v>22</v>
      </c>
      <c r="AX73" s="119">
        <v>-6.4901500585758161</v>
      </c>
      <c r="AY73" s="119">
        <v>-19.622424583922271</v>
      </c>
      <c r="AZ73" s="119">
        <v>9.5625872496789555</v>
      </c>
      <c r="BA73" s="119">
        <v>-8.1311224821430717</v>
      </c>
      <c r="BB73" s="119">
        <v>-34.856755599123368</v>
      </c>
      <c r="BC73" s="119">
        <v>16.049218469509306</v>
      </c>
      <c r="BD73" s="119">
        <v>-35.941285632296591</v>
      </c>
      <c r="BE73" s="119">
        <v>-43.270166985037065</v>
      </c>
      <c r="BF73" s="119">
        <v>-81.818181818181813</v>
      </c>
      <c r="BG73" s="119">
        <v>525</v>
      </c>
      <c r="BH73" s="119">
        <v>4.0000000000000036</v>
      </c>
      <c r="BI73" s="119">
        <v>3.8461538461538547</v>
      </c>
      <c r="BJ73" s="119">
        <v>125.92592592592591</v>
      </c>
      <c r="BK73" s="119">
        <v>-24.590163934426236</v>
      </c>
      <c r="BL73" s="119">
        <v>115.21739130434784</v>
      </c>
      <c r="BM73" s="119">
        <v>23.232323232323225</v>
      </c>
      <c r="BN73" s="119">
        <v>-39.344262295081954</v>
      </c>
      <c r="BO73" s="119">
        <v>9.4594594594594525</v>
      </c>
      <c r="BP73" s="119">
        <v>17.28395061728396</v>
      </c>
      <c r="BQ73" s="119">
        <v>-35.789473684210527</v>
      </c>
      <c r="BR73" s="119">
        <v>16.393442622950815</v>
      </c>
      <c r="BS73" s="119">
        <v>-26.760563380281688</v>
      </c>
      <c r="BT73" s="119">
        <v>-23.076923076923084</v>
      </c>
      <c r="BU73" s="119">
        <v>-7.4999999999999956</v>
      </c>
      <c r="BV73" s="119">
        <v>32.432432432432435</v>
      </c>
      <c r="BW73" s="119">
        <v>104.08163265306123</v>
      </c>
      <c r="BX73" s="119">
        <v>-52</v>
      </c>
      <c r="BY73" s="119">
        <v>-56.25</v>
      </c>
      <c r="BZ73" s="128"/>
      <c r="CD73">
        <v>7664.1945600000026</v>
      </c>
      <c r="CE73">
        <f>CD73/1000</f>
        <v>7.664194560000003</v>
      </c>
    </row>
    <row r="74" spans="2:145" ht="18.75" customHeight="1">
      <c r="B74" s="71" t="s">
        <v>117</v>
      </c>
      <c r="C74" s="124"/>
      <c r="D74" s="124">
        <v>7.7</v>
      </c>
      <c r="E74" s="124">
        <v>5.3</v>
      </c>
      <c r="F74" s="124">
        <v>4.5</v>
      </c>
      <c r="G74" s="124">
        <v>6.6217050100000003</v>
      </c>
      <c r="H74" s="124">
        <v>3.2369554800000002</v>
      </c>
      <c r="I74" s="124">
        <v>3.7086177200000003</v>
      </c>
      <c r="J74" s="124">
        <v>1.9624582399999997</v>
      </c>
      <c r="K74" s="124">
        <v>5.9487711999999995</v>
      </c>
      <c r="L74" s="124">
        <v>2.1636264999999986</v>
      </c>
      <c r="M74" s="124">
        <v>9.2297443200000018</v>
      </c>
      <c r="N74" s="124">
        <v>3.5</v>
      </c>
      <c r="O74" s="124">
        <v>14.5</v>
      </c>
      <c r="P74" s="124">
        <v>4.6174233200000039</v>
      </c>
      <c r="Q74" s="124">
        <v>5.2326852699999966</v>
      </c>
      <c r="R74" s="124">
        <v>5.7908080000000002</v>
      </c>
      <c r="S74" s="124">
        <v>4.4410859100000017</v>
      </c>
      <c r="T74" s="124">
        <v>12.1</v>
      </c>
      <c r="U74" s="124">
        <v>4.7</v>
      </c>
      <c r="V74" s="124">
        <v>4.9000000000000004</v>
      </c>
      <c r="W74" s="124">
        <v>8.6999999999999993</v>
      </c>
      <c r="X74" s="124">
        <v>5.4</v>
      </c>
      <c r="Y74" s="124">
        <v>7.8</v>
      </c>
      <c r="Z74" s="127">
        <v>5.4901340999999997</v>
      </c>
      <c r="AA74" s="127">
        <v>7.40290158</v>
      </c>
      <c r="AB74" s="127">
        <v>10.044782849999999</v>
      </c>
      <c r="AC74" s="127">
        <v>7.6271795300000003</v>
      </c>
      <c r="AD74" s="127">
        <v>7.5126798399999997</v>
      </c>
      <c r="AE74" s="127">
        <v>5.7222254599999989</v>
      </c>
      <c r="AF74" s="127">
        <v>6.1187667200000009</v>
      </c>
      <c r="AG74" s="127">
        <v>7.9757915800000001</v>
      </c>
      <c r="AH74" s="127">
        <v>1.6552199400000003</v>
      </c>
      <c r="AI74" s="127">
        <v>3.0925358099999998</v>
      </c>
      <c r="AJ74" s="127">
        <v>4.8063051999999997</v>
      </c>
      <c r="AK74" s="127">
        <v>5.42387438</v>
      </c>
      <c r="AL74" s="127">
        <v>5.4131011799999991</v>
      </c>
      <c r="AM74" s="127">
        <v>10.7</v>
      </c>
      <c r="AN74" s="127">
        <v>8.6</v>
      </c>
      <c r="AO74" s="127">
        <v>7.1</v>
      </c>
      <c r="AP74" s="127">
        <v>11.9</v>
      </c>
      <c r="AQ74" s="171">
        <v>7.4</v>
      </c>
      <c r="AR74" s="171">
        <v>9.6</v>
      </c>
      <c r="AS74" s="171">
        <v>7.9</v>
      </c>
      <c r="AT74" s="171">
        <v>3.2</v>
      </c>
      <c r="AU74" s="171">
        <v>1.8</v>
      </c>
      <c r="AV74" s="171">
        <v>2.1</v>
      </c>
      <c r="AW74" s="171">
        <v>4.3</v>
      </c>
      <c r="AX74" s="171">
        <v>6.3</v>
      </c>
      <c r="AY74" s="171">
        <v>9.3000000000000007</v>
      </c>
      <c r="AZ74" s="171">
        <v>4.4828711399999985</v>
      </c>
      <c r="BA74" s="171">
        <v>6.1194355200000006</v>
      </c>
      <c r="BB74" s="171">
        <v>3.7871973000000008</v>
      </c>
      <c r="BC74" s="171">
        <v>4.7</v>
      </c>
      <c r="BD74" s="171">
        <v>4.4000000000000004</v>
      </c>
      <c r="BE74" s="171">
        <v>3.5</v>
      </c>
      <c r="BF74" s="171">
        <v>1.1000000000000001</v>
      </c>
      <c r="BG74" s="171">
        <v>2.2000000000000002</v>
      </c>
      <c r="BH74" s="171">
        <v>1.9</v>
      </c>
      <c r="BI74" s="171">
        <v>1.9</v>
      </c>
      <c r="BJ74" s="171">
        <v>3.2</v>
      </c>
      <c r="BK74" s="171">
        <v>2.8</v>
      </c>
      <c r="BL74" s="171">
        <v>5.7</v>
      </c>
      <c r="BM74" s="171">
        <v>8.5</v>
      </c>
      <c r="BN74" s="171">
        <v>7.4</v>
      </c>
      <c r="BO74" s="171">
        <v>9.6999999999999993</v>
      </c>
      <c r="BP74" s="171">
        <v>7.5</v>
      </c>
      <c r="BQ74" s="171">
        <v>6</v>
      </c>
      <c r="BR74" s="171">
        <v>7.8</v>
      </c>
      <c r="BS74" s="171">
        <v>4.7</v>
      </c>
      <c r="BT74" s="171">
        <v>4.0999999999999996</v>
      </c>
      <c r="BU74" s="171">
        <v>4.0999999999999996</v>
      </c>
      <c r="BV74" s="171">
        <v>3</v>
      </c>
      <c r="BW74" s="181">
        <v>6.8</v>
      </c>
      <c r="BX74" s="181">
        <v>3.7</v>
      </c>
      <c r="BY74" s="181" t="s">
        <v>56</v>
      </c>
      <c r="BZ74" s="128"/>
      <c r="CB74">
        <v>9229.7443200000016</v>
      </c>
      <c r="CD74">
        <v>5565.7980399999997</v>
      </c>
      <c r="CE74">
        <f>CD74/1000</f>
        <v>5.5657980399999998</v>
      </c>
    </row>
    <row r="75" spans="2:145" ht="18.75" customHeight="1">
      <c r="B75" s="57"/>
      <c r="C75" s="117" t="s">
        <v>118</v>
      </c>
      <c r="D75" s="118" t="e">
        <v>#REF!</v>
      </c>
      <c r="E75" s="118">
        <v>-31.168831168831169</v>
      </c>
      <c r="F75" s="118">
        <v>-15.094339622641506</v>
      </c>
      <c r="G75" s="118">
        <v>47.149000222222234</v>
      </c>
      <c r="H75" s="118">
        <v>-51.115981833808689</v>
      </c>
      <c r="I75" s="118">
        <v>14.571168584623241</v>
      </c>
      <c r="J75" s="118">
        <v>-47.083835861087366</v>
      </c>
      <c r="K75" s="118">
        <v>203.12854962967265</v>
      </c>
      <c r="L75" s="118">
        <v>-63.629018039893701</v>
      </c>
      <c r="M75" s="118">
        <v>326.58676624639276</v>
      </c>
      <c r="N75" s="118">
        <v>-62.079122902507457</v>
      </c>
      <c r="O75" s="118" t="s">
        <v>22</v>
      </c>
      <c r="P75" s="118">
        <v>-68.15570124137929</v>
      </c>
      <c r="Q75" s="118">
        <v>13.32478976608089</v>
      </c>
      <c r="R75" s="118">
        <v>10.666086362958428</v>
      </c>
      <c r="S75" s="118">
        <v>-23.308009693983955</v>
      </c>
      <c r="T75" s="118" t="s">
        <v>22</v>
      </c>
      <c r="U75" s="118">
        <v>-61.157024793388423</v>
      </c>
      <c r="V75" s="118">
        <v>4.2553191489361764</v>
      </c>
      <c r="W75" s="118">
        <v>77.551020408163239</v>
      </c>
      <c r="X75" s="118">
        <v>-37.931034482758605</v>
      </c>
      <c r="Y75" s="118">
        <v>44.444444444444443</v>
      </c>
      <c r="Z75" s="119">
        <v>-29.613665384615384</v>
      </c>
      <c r="AA75" s="119">
        <v>34.840086692964391</v>
      </c>
      <c r="AB75" s="119">
        <v>35.687105136415973</v>
      </c>
      <c r="AC75" s="119">
        <v>-24.068248722768548</v>
      </c>
      <c r="AD75" s="119">
        <v>-1.5012061739157812</v>
      </c>
      <c r="AE75" s="119">
        <v>-23.832432875244169</v>
      </c>
      <c r="AF75" s="119">
        <v>6.9298433410556637</v>
      </c>
      <c r="AG75" s="119">
        <v>30.349659416334141</v>
      </c>
      <c r="AH75" s="119">
        <v>-79.246950933991172</v>
      </c>
      <c r="AI75" s="119">
        <v>86.835340444243286</v>
      </c>
      <c r="AJ75" s="119">
        <v>55.416315130721159</v>
      </c>
      <c r="AK75" s="119">
        <v>12.849146159091184</v>
      </c>
      <c r="AL75" s="119">
        <v>-0.19862554412628519</v>
      </c>
      <c r="AM75" s="119">
        <v>97.668575631538459</v>
      </c>
      <c r="AN75" s="119">
        <v>-19.626168224299068</v>
      </c>
      <c r="AO75" s="119">
        <v>-17.441860465116278</v>
      </c>
      <c r="AP75" s="119">
        <v>67.605633802816925</v>
      </c>
      <c r="AQ75" s="119">
        <v>-37.815126050420169</v>
      </c>
      <c r="AR75" s="119">
        <v>29.729729729729716</v>
      </c>
      <c r="AS75" s="119">
        <v>-17.708333333333325</v>
      </c>
      <c r="AT75" s="119">
        <v>-59.493670886075954</v>
      </c>
      <c r="AU75" s="119">
        <v>-43.75</v>
      </c>
      <c r="AV75" s="119">
        <v>16.666666666666675</v>
      </c>
      <c r="AW75" s="119" t="s">
        <v>22</v>
      </c>
      <c r="AX75" s="119">
        <v>46.511627906976742</v>
      </c>
      <c r="AY75" s="119">
        <v>47.619047619047628</v>
      </c>
      <c r="AZ75" s="119">
        <v>-51.797084516129054</v>
      </c>
      <c r="BA75" s="119">
        <v>36.507058286756887</v>
      </c>
      <c r="BB75" s="119">
        <v>-38.111982917012575</v>
      </c>
      <c r="BC75" s="119">
        <v>24.102327597244511</v>
      </c>
      <c r="BD75" s="119">
        <v>-6.3829787234042534</v>
      </c>
      <c r="BE75" s="119">
        <v>-20.45454545454546</v>
      </c>
      <c r="BF75" s="119">
        <v>-68.571428571428569</v>
      </c>
      <c r="BG75" s="119">
        <v>100</v>
      </c>
      <c r="BH75" s="119">
        <v>-13.636363636363647</v>
      </c>
      <c r="BI75" s="119">
        <v>0</v>
      </c>
      <c r="BJ75" s="119">
        <v>68.421052631578959</v>
      </c>
      <c r="BK75" s="119">
        <v>-12.500000000000011</v>
      </c>
      <c r="BL75" s="119">
        <v>103.5714285714286</v>
      </c>
      <c r="BM75" s="119">
        <v>49.122807017543856</v>
      </c>
      <c r="BN75" s="119">
        <v>-12.941176470588234</v>
      </c>
      <c r="BO75" s="119">
        <v>31.081081081081074</v>
      </c>
      <c r="BP75" s="119">
        <v>-22.680412371134018</v>
      </c>
      <c r="BQ75" s="119">
        <v>-19.999999999999996</v>
      </c>
      <c r="BR75" s="119">
        <v>30.000000000000004</v>
      </c>
      <c r="BS75" s="119">
        <v>-39.743589743589737</v>
      </c>
      <c r="BT75" s="119">
        <v>-12.765957446808518</v>
      </c>
      <c r="BU75" s="119">
        <v>0</v>
      </c>
      <c r="BV75" s="119">
        <v>-26.829268292682919</v>
      </c>
      <c r="BW75" s="119">
        <v>126.66666666666666</v>
      </c>
      <c r="BX75" s="119">
        <v>-45.588235294117638</v>
      </c>
      <c r="BY75" s="119" t="s">
        <v>56</v>
      </c>
      <c r="BZ75" s="128"/>
      <c r="CA75" s="59" t="e">
        <f t="shared" ref="CA75" si="67">((CA74/BZ74)-1)*100</f>
        <v>#DIV/0!</v>
      </c>
      <c r="CB75" s="59" t="e">
        <f t="shared" ref="CB75" si="68">((CB74/CA74)-1)*100</f>
        <v>#DIV/0!</v>
      </c>
      <c r="CC75" s="59">
        <f t="shared" ref="CC75" si="69">((CC74/CB74)-1)*100</f>
        <v>-100</v>
      </c>
      <c r="CD75" s="59" t="e">
        <f t="shared" ref="CD75" si="70">((CD74/CC74)-1)*100</f>
        <v>#DIV/0!</v>
      </c>
      <c r="CE75" s="59">
        <f t="shared" ref="CE75" si="71">((CE74/CD74)-1)*100</f>
        <v>-99.9</v>
      </c>
      <c r="CF75" s="59">
        <f t="shared" ref="CF75" si="72">((CF74/CE74)-1)*100</f>
        <v>-100</v>
      </c>
      <c r="CG75" s="59" t="e">
        <f t="shared" ref="CG75" si="73">((CG74/CF74)-1)*100</f>
        <v>#DIV/0!</v>
      </c>
      <c r="CH75" s="59" t="e">
        <f t="shared" ref="CH75" si="74">((CH74/CG74)-1)*100</f>
        <v>#DIV/0!</v>
      </c>
      <c r="CI75" s="59" t="e">
        <f t="shared" ref="CI75" si="75">((CI74/CH74)-1)*100</f>
        <v>#DIV/0!</v>
      </c>
      <c r="CJ75" s="59" t="e">
        <f t="shared" ref="CJ75" si="76">((CJ74/CI74)-1)*100</f>
        <v>#DIV/0!</v>
      </c>
      <c r="CK75" s="59" t="e">
        <f t="shared" ref="CK75" si="77">((CK74/CJ74)-1)*100</f>
        <v>#DIV/0!</v>
      </c>
      <c r="CL75" s="59" t="e">
        <f t="shared" ref="CL75" si="78">((CL74/CK74)-1)*100</f>
        <v>#DIV/0!</v>
      </c>
      <c r="CM75" s="59" t="e">
        <f t="shared" ref="CM75" si="79">((CM74/CL74)-1)*100</f>
        <v>#DIV/0!</v>
      </c>
      <c r="CN75" s="59" t="e">
        <f t="shared" ref="CN75" si="80">((CN74/CM74)-1)*100</f>
        <v>#DIV/0!</v>
      </c>
      <c r="CO75" s="59" t="e">
        <f t="shared" ref="CO75" si="81">((CO74/CN74)-1)*100</f>
        <v>#DIV/0!</v>
      </c>
      <c r="CP75" s="59" t="e">
        <f t="shared" ref="CP75" si="82">((CP74/CO74)-1)*100</f>
        <v>#DIV/0!</v>
      </c>
      <c r="CQ75" s="59" t="e">
        <f t="shared" ref="CQ75" si="83">((CQ74/CP74)-1)*100</f>
        <v>#DIV/0!</v>
      </c>
      <c r="CR75" s="59" t="e">
        <f t="shared" ref="CR75" si="84">((CR74/CQ74)-1)*100</f>
        <v>#DIV/0!</v>
      </c>
      <c r="CS75" s="59" t="e">
        <f t="shared" ref="CS75" si="85">((CS74/CR74)-1)*100</f>
        <v>#DIV/0!</v>
      </c>
      <c r="CT75" s="59" t="e">
        <f t="shared" ref="CT75" si="86">((CT74/CS74)-1)*100</f>
        <v>#DIV/0!</v>
      </c>
      <c r="CU75" s="59" t="e">
        <f t="shared" ref="CU75" si="87">((CU74/CT74)-1)*100</f>
        <v>#DIV/0!</v>
      </c>
      <c r="CV75" s="59" t="e">
        <f t="shared" ref="CV75" si="88">((CV74/CU74)-1)*100</f>
        <v>#DIV/0!</v>
      </c>
      <c r="CW75" s="59" t="e">
        <f t="shared" ref="CW75" si="89">((CW74/CV74)-1)*100</f>
        <v>#DIV/0!</v>
      </c>
      <c r="CX75" s="59" t="e">
        <f t="shared" ref="CX75" si="90">((CX74/CW74)-1)*100</f>
        <v>#DIV/0!</v>
      </c>
      <c r="CY75" s="59" t="e">
        <f t="shared" ref="CY75" si="91">((CY74/CX74)-1)*100</f>
        <v>#DIV/0!</v>
      </c>
      <c r="CZ75" s="59" t="e">
        <f t="shared" ref="CZ75" si="92">((CZ74/CY74)-1)*100</f>
        <v>#DIV/0!</v>
      </c>
      <c r="DA75" s="59" t="e">
        <f t="shared" ref="DA75" si="93">((DA74/CZ74)-1)*100</f>
        <v>#DIV/0!</v>
      </c>
      <c r="DB75" s="59" t="e">
        <f t="shared" ref="DB75" si="94">((DB74/DA74)-1)*100</f>
        <v>#DIV/0!</v>
      </c>
      <c r="DC75" s="59" t="e">
        <f t="shared" ref="DC75" si="95">((DC74/DB74)-1)*100</f>
        <v>#DIV/0!</v>
      </c>
      <c r="DD75" s="59" t="e">
        <f t="shared" ref="DD75" si="96">((DD74/DC74)-1)*100</f>
        <v>#DIV/0!</v>
      </c>
      <c r="DE75" s="59" t="e">
        <f t="shared" ref="DE75" si="97">((DE74/DD74)-1)*100</f>
        <v>#DIV/0!</v>
      </c>
      <c r="DF75" s="59" t="e">
        <f t="shared" ref="DF75" si="98">((DF74/DE74)-1)*100</f>
        <v>#DIV/0!</v>
      </c>
      <c r="DG75" s="59" t="e">
        <f t="shared" ref="DG75" si="99">((DG74/DF74)-1)*100</f>
        <v>#DIV/0!</v>
      </c>
      <c r="DH75" s="59" t="e">
        <f t="shared" ref="DH75" si="100">((DH74/DG74)-1)*100</f>
        <v>#DIV/0!</v>
      </c>
      <c r="DI75" s="59" t="e">
        <f t="shared" ref="DI75" si="101">((DI74/DH74)-1)*100</f>
        <v>#DIV/0!</v>
      </c>
      <c r="DJ75" s="59" t="e">
        <f t="shared" ref="DJ75" si="102">((DJ74/DI74)-1)*100</f>
        <v>#DIV/0!</v>
      </c>
      <c r="DK75" s="59" t="e">
        <f t="shared" ref="DK75" si="103">((DK74/DJ74)-1)*100</f>
        <v>#DIV/0!</v>
      </c>
      <c r="DL75" s="59" t="e">
        <f t="shared" ref="DL75" si="104">((DL74/DK74)-1)*100</f>
        <v>#DIV/0!</v>
      </c>
      <c r="DM75" s="59" t="e">
        <f t="shared" ref="DM75" si="105">((DM74/DL74)-1)*100</f>
        <v>#DIV/0!</v>
      </c>
      <c r="DN75" s="59" t="e">
        <f t="shared" ref="DN75" si="106">((DN74/DM74)-1)*100</f>
        <v>#DIV/0!</v>
      </c>
      <c r="DO75" s="59" t="e">
        <f t="shared" ref="DO75" si="107">((DO74/DN74)-1)*100</f>
        <v>#DIV/0!</v>
      </c>
      <c r="DP75" s="59" t="e">
        <f t="shared" ref="DP75" si="108">((DP74/DO74)-1)*100</f>
        <v>#DIV/0!</v>
      </c>
      <c r="DQ75" s="59" t="e">
        <f t="shared" ref="DQ75" si="109">((DQ74/DP74)-1)*100</f>
        <v>#DIV/0!</v>
      </c>
      <c r="DR75" s="59" t="e">
        <f t="shared" ref="DR75" si="110">((DR74/DQ74)-1)*100</f>
        <v>#DIV/0!</v>
      </c>
      <c r="DS75" s="59" t="e">
        <f t="shared" ref="DS75" si="111">((DS74/DR74)-1)*100</f>
        <v>#DIV/0!</v>
      </c>
      <c r="DT75" s="59" t="e">
        <f t="shared" ref="DT75" si="112">((DT74/DS74)-1)*100</f>
        <v>#DIV/0!</v>
      </c>
      <c r="DU75" s="59" t="e">
        <f t="shared" ref="DU75" si="113">((DU74/DT74)-1)*100</f>
        <v>#DIV/0!</v>
      </c>
      <c r="DV75" s="59" t="e">
        <f t="shared" ref="DV75" si="114">((DV74/DU74)-1)*100</f>
        <v>#DIV/0!</v>
      </c>
      <c r="DW75" s="59" t="e">
        <f t="shared" ref="DW75" si="115">((DW74/DV74)-1)*100</f>
        <v>#DIV/0!</v>
      </c>
      <c r="DX75" s="59" t="e">
        <f t="shared" ref="DX75" si="116">((DX74/DW74)-1)*100</f>
        <v>#DIV/0!</v>
      </c>
      <c r="DY75" s="59" t="e">
        <f t="shared" ref="DY75" si="117">((DY74/DX74)-1)*100</f>
        <v>#DIV/0!</v>
      </c>
      <c r="DZ75" s="59" t="e">
        <f t="shared" ref="DZ75" si="118">((DZ74/DY74)-1)*100</f>
        <v>#DIV/0!</v>
      </c>
      <c r="EA75" s="59" t="e">
        <f t="shared" ref="EA75" si="119">((EA74/DZ74)-1)*100</f>
        <v>#DIV/0!</v>
      </c>
      <c r="EB75" s="59" t="e">
        <f t="shared" ref="EB75" si="120">((EB74/EA74)-1)*100</f>
        <v>#DIV/0!</v>
      </c>
      <c r="EC75" s="59" t="e">
        <f t="shared" ref="EC75" si="121">((EC74/EB74)-1)*100</f>
        <v>#DIV/0!</v>
      </c>
      <c r="ED75" s="59" t="e">
        <f t="shared" ref="ED75" si="122">((ED74/EC74)-1)*100</f>
        <v>#DIV/0!</v>
      </c>
      <c r="EE75" s="59" t="e">
        <f t="shared" ref="EE75" si="123">((EE74/ED74)-1)*100</f>
        <v>#DIV/0!</v>
      </c>
      <c r="EF75" s="59" t="e">
        <f t="shared" ref="EF75" si="124">((EF74/EE74)-1)*100</f>
        <v>#DIV/0!</v>
      </c>
      <c r="EG75" s="59" t="e">
        <f t="shared" ref="EG75" si="125">((EG74/EF74)-1)*100</f>
        <v>#DIV/0!</v>
      </c>
      <c r="EH75" s="59" t="e">
        <f t="shared" ref="EH75" si="126">((EH74/EG74)-1)*100</f>
        <v>#DIV/0!</v>
      </c>
      <c r="EI75" s="59" t="e">
        <f t="shared" ref="EI75" si="127">((EI74/EH74)-1)*100</f>
        <v>#DIV/0!</v>
      </c>
      <c r="EJ75" s="59" t="e">
        <f t="shared" ref="EJ75" si="128">((EJ74/EI74)-1)*100</f>
        <v>#DIV/0!</v>
      </c>
      <c r="EK75" s="59" t="e">
        <f t="shared" ref="EK75" si="129">((EK74/EJ74)-1)*100</f>
        <v>#DIV/0!</v>
      </c>
      <c r="EL75" s="59" t="e">
        <f t="shared" ref="EL75" si="130">((EL74/EK74)-1)*100</f>
        <v>#DIV/0!</v>
      </c>
      <c r="EM75" s="59" t="e">
        <f t="shared" ref="EM75" si="131">((EM74/EL74)-1)*100</f>
        <v>#DIV/0!</v>
      </c>
      <c r="EN75" s="59" t="e">
        <f t="shared" ref="EN75" si="132">((EN74/EM74)-1)*100</f>
        <v>#DIV/0!</v>
      </c>
      <c r="EO75" s="59" t="e">
        <f t="shared" ref="EO75" si="133">((EO74/EN74)-1)*100</f>
        <v>#DIV/0!</v>
      </c>
    </row>
    <row r="76" spans="2:145" ht="21" customHeight="1">
      <c r="B76" s="197" t="s">
        <v>135</v>
      </c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97"/>
      <c r="AP76" s="197"/>
      <c r="AQ76" s="197"/>
      <c r="AR76" s="197"/>
      <c r="AS76" s="197"/>
      <c r="AT76" s="197"/>
      <c r="AU76" s="197"/>
      <c r="AV76" s="197"/>
      <c r="AW76" s="197"/>
      <c r="AX76" s="197"/>
      <c r="AY76" s="197"/>
      <c r="AZ76" s="197"/>
      <c r="BA76" s="197"/>
      <c r="BB76" s="197"/>
      <c r="BC76" s="197"/>
      <c r="BD76" s="197"/>
      <c r="BE76" s="197"/>
      <c r="BF76" s="197"/>
      <c r="BG76" s="197"/>
      <c r="BH76" s="197"/>
      <c r="BI76" s="197"/>
      <c r="BJ76" s="197"/>
      <c r="BK76" s="197"/>
      <c r="BL76" s="197"/>
      <c r="BM76" s="197"/>
      <c r="BN76" s="197"/>
      <c r="BO76" s="197"/>
      <c r="BP76" s="197"/>
      <c r="BQ76" s="197"/>
      <c r="BR76" s="197"/>
      <c r="BS76" s="197"/>
      <c r="BT76" s="197"/>
      <c r="BU76" s="197"/>
      <c r="BV76" s="197"/>
      <c r="BW76" s="197"/>
      <c r="BX76" s="197"/>
      <c r="BY76" s="131"/>
      <c r="BZ76" s="128"/>
      <c r="CW76" t="s">
        <v>136</v>
      </c>
      <c r="CX76">
        <v>1582.5</v>
      </c>
      <c r="CY76">
        <v>2410.8433297900006</v>
      </c>
      <c r="CZ76">
        <v>1541.89775388</v>
      </c>
      <c r="DA76">
        <v>1701.7153332699997</v>
      </c>
      <c r="DB76">
        <v>1356.9512811699999</v>
      </c>
      <c r="DC76">
        <v>1831.85607205</v>
      </c>
      <c r="DD76">
        <v>1378.1175849599999</v>
      </c>
      <c r="DE76">
        <v>613.49127524999994</v>
      </c>
      <c r="DF76">
        <v>855.67413020999993</v>
      </c>
      <c r="DG76">
        <v>172.93855639999998</v>
      </c>
      <c r="DH76">
        <v>191.37414045</v>
      </c>
      <c r="DI76">
        <v>401.1011129499999</v>
      </c>
      <c r="DJ76">
        <v>558.92759920999993</v>
      </c>
    </row>
    <row r="77" spans="2:145" ht="17.25" customHeight="1">
      <c r="B77" s="65"/>
      <c r="C77" s="65"/>
      <c r="D77" s="65" t="s">
        <v>13</v>
      </c>
      <c r="E77" s="65" t="s">
        <v>8</v>
      </c>
      <c r="F77" s="65" t="s">
        <v>1</v>
      </c>
      <c r="G77" s="65" t="s">
        <v>2</v>
      </c>
      <c r="H77" s="65" t="s">
        <v>3</v>
      </c>
      <c r="I77" s="65" t="s">
        <v>9</v>
      </c>
      <c r="J77" s="65" t="s">
        <v>10</v>
      </c>
      <c r="K77" s="65" t="s">
        <v>6</v>
      </c>
      <c r="L77" s="65" t="s">
        <v>11</v>
      </c>
      <c r="M77" s="65" t="s">
        <v>0</v>
      </c>
      <c r="N77" s="65" t="s">
        <v>12</v>
      </c>
      <c r="O77" s="65" t="s">
        <v>7</v>
      </c>
      <c r="P77" s="65" t="s">
        <v>13</v>
      </c>
      <c r="Q77" s="65" t="s">
        <v>8</v>
      </c>
      <c r="R77" s="65" t="s">
        <v>1</v>
      </c>
      <c r="S77" s="65" t="s">
        <v>2</v>
      </c>
      <c r="T77" s="65" t="s">
        <v>3</v>
      </c>
      <c r="U77" s="65" t="s">
        <v>4</v>
      </c>
      <c r="V77" s="65" t="s">
        <v>5</v>
      </c>
      <c r="W77" s="65" t="s">
        <v>6</v>
      </c>
      <c r="X77" s="65" t="s">
        <v>11</v>
      </c>
      <c r="Y77" s="65" t="s">
        <v>0</v>
      </c>
      <c r="Z77" s="66">
        <v>44501</v>
      </c>
      <c r="AA77" s="67" t="s">
        <v>7</v>
      </c>
      <c r="AB77" s="66">
        <v>44562</v>
      </c>
      <c r="AC77" s="67" t="s">
        <v>8</v>
      </c>
      <c r="AD77" s="67" t="s">
        <v>1</v>
      </c>
      <c r="AE77" s="67" t="s">
        <v>2</v>
      </c>
      <c r="AF77" s="67" t="s">
        <v>3</v>
      </c>
      <c r="AG77" s="67" t="s">
        <v>9</v>
      </c>
      <c r="AH77" s="67" t="s">
        <v>10</v>
      </c>
      <c r="AI77" s="67" t="s">
        <v>6</v>
      </c>
      <c r="AJ77" s="67" t="s">
        <v>11</v>
      </c>
      <c r="AK77" s="67" t="s">
        <v>0</v>
      </c>
      <c r="AL77" s="67" t="s">
        <v>12</v>
      </c>
      <c r="AM77" s="67" t="s">
        <v>7</v>
      </c>
      <c r="AN77" s="66">
        <v>44927</v>
      </c>
      <c r="AO77" s="67" t="s">
        <v>8</v>
      </c>
      <c r="AP77" s="67" t="s">
        <v>1</v>
      </c>
      <c r="AQ77" s="67" t="s">
        <v>2</v>
      </c>
      <c r="AR77" s="67" t="s">
        <v>3</v>
      </c>
      <c r="AS77" s="67" t="s">
        <v>9</v>
      </c>
      <c r="AT77" s="67" t="s">
        <v>10</v>
      </c>
      <c r="AU77" s="67" t="s">
        <v>6</v>
      </c>
      <c r="AV77" s="67" t="s">
        <v>11</v>
      </c>
      <c r="AW77" s="67" t="s">
        <v>0</v>
      </c>
      <c r="AX77" s="67" t="s">
        <v>12</v>
      </c>
      <c r="AY77" s="67" t="s">
        <v>7</v>
      </c>
      <c r="AZ77" s="67" t="s">
        <v>13</v>
      </c>
      <c r="BA77" s="67" t="s">
        <v>8</v>
      </c>
      <c r="BB77" s="67" t="s">
        <v>1</v>
      </c>
      <c r="BC77" s="67" t="s">
        <v>14</v>
      </c>
      <c r="BD77" s="67" t="s">
        <v>3</v>
      </c>
      <c r="BE77" s="67" t="s">
        <v>4</v>
      </c>
      <c r="BF77" s="67" t="s">
        <v>5</v>
      </c>
      <c r="BG77" s="67" t="s">
        <v>6</v>
      </c>
      <c r="BH77" s="67" t="s">
        <v>11</v>
      </c>
      <c r="BI77" s="67" t="s">
        <v>0</v>
      </c>
      <c r="BJ77" s="67" t="s">
        <v>12</v>
      </c>
      <c r="BK77" s="67" t="s">
        <v>7</v>
      </c>
      <c r="BL77" s="67" t="s">
        <v>13</v>
      </c>
      <c r="BM77" s="67" t="s">
        <v>8</v>
      </c>
      <c r="BN77" s="67" t="s">
        <v>1</v>
      </c>
      <c r="BO77" s="67" t="s">
        <v>2</v>
      </c>
      <c r="BP77" s="67" t="s">
        <v>3</v>
      </c>
      <c r="BQ77" s="67" t="s">
        <v>4</v>
      </c>
      <c r="BR77" s="67" t="s">
        <v>5</v>
      </c>
      <c r="BS77" s="67" t="s">
        <v>6</v>
      </c>
      <c r="BT77" s="67" t="s">
        <v>11</v>
      </c>
      <c r="BU77" s="67" t="s">
        <v>0</v>
      </c>
      <c r="BV77" s="67" t="s">
        <v>12</v>
      </c>
      <c r="BW77" s="67" t="s">
        <v>7</v>
      </c>
      <c r="BX77" s="67" t="s">
        <v>800</v>
      </c>
      <c r="BY77" s="67" t="s">
        <v>8</v>
      </c>
      <c r="BZ77" s="128"/>
    </row>
    <row r="78" spans="2:145" ht="18.75" customHeight="1">
      <c r="B78" s="54" t="s">
        <v>137</v>
      </c>
      <c r="C78" s="124" t="s">
        <v>137</v>
      </c>
      <c r="D78" s="124">
        <v>37235.199999999997</v>
      </c>
      <c r="E78" s="124">
        <v>37585.699999999997</v>
      </c>
      <c r="F78" s="124">
        <v>37354</v>
      </c>
      <c r="G78" s="124">
        <v>38126.014998370003</v>
      </c>
      <c r="H78" s="124">
        <v>38656.558456459999</v>
      </c>
      <c r="I78" s="124">
        <v>37753.710463540003</v>
      </c>
      <c r="J78" s="124">
        <v>37661.122087219999</v>
      </c>
      <c r="K78" s="124">
        <v>37009</v>
      </c>
      <c r="L78" s="124">
        <v>37181.9</v>
      </c>
      <c r="M78" s="124">
        <v>37699.343641250001</v>
      </c>
      <c r="N78" s="124">
        <v>38418</v>
      </c>
      <c r="O78" s="124">
        <v>41394</v>
      </c>
      <c r="P78" s="124">
        <v>42090.745417589998</v>
      </c>
      <c r="Q78" s="124">
        <v>43103.74323249</v>
      </c>
      <c r="R78" s="124">
        <v>44428.7</v>
      </c>
      <c r="S78" s="124">
        <v>46315.417407399997</v>
      </c>
      <c r="T78" s="124">
        <v>46066.7</v>
      </c>
      <c r="U78" s="124">
        <v>45608.2</v>
      </c>
      <c r="V78" s="124">
        <v>45682.9</v>
      </c>
      <c r="W78" s="124">
        <v>46629.429964050003</v>
      </c>
      <c r="X78" s="124">
        <v>46410.8</v>
      </c>
      <c r="Y78" s="124">
        <v>47784.4</v>
      </c>
      <c r="Z78" s="127">
        <v>50667.199999999997</v>
      </c>
      <c r="AA78" s="127">
        <v>52415.1</v>
      </c>
      <c r="AB78" s="127">
        <v>53416.465575430004</v>
      </c>
      <c r="AC78" s="127">
        <v>54906.24403976</v>
      </c>
      <c r="AD78" s="127">
        <v>55883.054663150004</v>
      </c>
      <c r="AE78" s="127">
        <v>56155.151100460003</v>
      </c>
      <c r="AF78" s="127">
        <v>55485.365411859995</v>
      </c>
      <c r="AG78" s="127">
        <v>57740.006862169997</v>
      </c>
      <c r="AH78" s="127">
        <v>54963.351584279997</v>
      </c>
      <c r="AI78" s="127">
        <v>53655.394596899998</v>
      </c>
      <c r="AJ78" s="127">
        <v>51724.541569430003</v>
      </c>
      <c r="AK78" s="127">
        <v>52285.882222159998</v>
      </c>
      <c r="AL78" s="127">
        <v>53189.364256649998</v>
      </c>
      <c r="AM78" s="127">
        <v>55373.3</v>
      </c>
      <c r="AN78" s="127">
        <v>56284.4</v>
      </c>
      <c r="AO78" s="127">
        <v>57404.9</v>
      </c>
      <c r="AP78" s="127">
        <v>58663</v>
      </c>
      <c r="AQ78" s="127">
        <v>59986.419522379991</v>
      </c>
      <c r="AR78" s="127">
        <v>59052.370522639991</v>
      </c>
      <c r="AS78" s="127">
        <v>57423.763285919995</v>
      </c>
      <c r="AT78" s="127">
        <v>56382.556584329992</v>
      </c>
      <c r="AU78" s="127">
        <v>57383.199999999997</v>
      </c>
      <c r="AV78" s="127">
        <v>56563.444056699998</v>
      </c>
      <c r="AW78" s="127">
        <v>57290.400000000001</v>
      </c>
      <c r="AX78" s="127">
        <v>58312.1</v>
      </c>
      <c r="AY78" s="127">
        <v>59173.2</v>
      </c>
      <c r="AZ78" s="127">
        <v>60595.441824630005</v>
      </c>
      <c r="BA78" s="127">
        <v>60842.072330460011</v>
      </c>
      <c r="BB78" s="127">
        <v>60420.137619540001</v>
      </c>
      <c r="BC78" s="127">
        <v>60857.700644130004</v>
      </c>
      <c r="BD78" s="127">
        <v>58897.599469410001</v>
      </c>
      <c r="BE78" s="127">
        <v>58255.199999999997</v>
      </c>
      <c r="BF78" s="127">
        <v>56972.5</v>
      </c>
      <c r="BG78" s="127">
        <v>57440</v>
      </c>
      <c r="BH78" s="127">
        <v>56842</v>
      </c>
      <c r="BI78" s="127">
        <v>56473.910940509988</v>
      </c>
      <c r="BJ78" s="127">
        <v>59282.588482320003</v>
      </c>
      <c r="BK78" s="127">
        <v>59198.8</v>
      </c>
      <c r="BL78" s="127">
        <v>61609.4</v>
      </c>
      <c r="BM78" s="127">
        <v>63823.4</v>
      </c>
      <c r="BN78" s="127">
        <v>65065.7</v>
      </c>
      <c r="BO78" s="127">
        <v>65109.599999999999</v>
      </c>
      <c r="BP78" s="127">
        <v>64945.5</v>
      </c>
      <c r="BQ78" s="127">
        <v>64515.674462579998</v>
      </c>
      <c r="BR78" s="127">
        <v>64323.787322069998</v>
      </c>
      <c r="BS78" s="127">
        <v>65838.603326229902</v>
      </c>
      <c r="BT78" s="127">
        <v>66276.600000000006</v>
      </c>
      <c r="BU78" s="127">
        <v>67563.199999999997</v>
      </c>
      <c r="BV78" s="127">
        <v>70110</v>
      </c>
      <c r="BW78" s="127" t="s">
        <v>799</v>
      </c>
      <c r="BX78" s="127">
        <v>73705.3</v>
      </c>
      <c r="BY78" s="171" t="s">
        <v>56</v>
      </c>
      <c r="BZ78" s="128"/>
      <c r="CW78" t="s">
        <v>138</v>
      </c>
      <c r="CX78">
        <v>3795.8033153699998</v>
      </c>
      <c r="CY78">
        <v>1159.8073388199998</v>
      </c>
      <c r="CZ78">
        <v>1133.79497062</v>
      </c>
      <c r="DA78">
        <v>1529.8827139400003</v>
      </c>
      <c r="DB78">
        <v>1888.0924159099998</v>
      </c>
      <c r="DC78">
        <v>1604.6237228500004</v>
      </c>
      <c r="DD78">
        <v>1589.9803757299997</v>
      </c>
      <c r="DE78">
        <v>407.08019487999985</v>
      </c>
      <c r="DF78">
        <v>530.50372879999998</v>
      </c>
      <c r="DG78">
        <v>249.0160004</v>
      </c>
      <c r="DH78">
        <v>208.59409991999991</v>
      </c>
      <c r="DI78">
        <v>613.93418083999995</v>
      </c>
      <c r="DJ78">
        <v>981.52435834999994</v>
      </c>
    </row>
    <row r="79" spans="2:145" ht="18.75" customHeight="1">
      <c r="B79" s="54" t="s">
        <v>139</v>
      </c>
      <c r="C79" s="124" t="s">
        <v>139</v>
      </c>
      <c r="D79" s="124">
        <v>14395.08983661918</v>
      </c>
      <c r="E79" s="124">
        <v>13963.544246436548</v>
      </c>
      <c r="F79" s="124">
        <v>13336.622090649638</v>
      </c>
      <c r="G79" s="124">
        <v>13005.283073234321</v>
      </c>
      <c r="H79" s="124">
        <v>11374.270756500664</v>
      </c>
      <c r="I79" s="124">
        <v>9471.1862045637135</v>
      </c>
      <c r="J79" s="124">
        <v>8183.4831059304088</v>
      </c>
      <c r="K79" s="124">
        <v>6656.6645809985766</v>
      </c>
      <c r="L79" s="124">
        <v>4530.9876630607541</v>
      </c>
      <c r="M79" s="124">
        <v>3379.2054940019175</v>
      </c>
      <c r="N79" s="124">
        <v>3446.7</v>
      </c>
      <c r="O79" s="124">
        <v>6261.3</v>
      </c>
      <c r="P79" s="124">
        <v>6928.2906463738245</v>
      </c>
      <c r="Q79" s="124">
        <v>7690.8800880903236</v>
      </c>
      <c r="R79" s="124">
        <v>7759.7509162249999</v>
      </c>
      <c r="S79" s="124">
        <v>8870.1926458358612</v>
      </c>
      <c r="T79" s="124">
        <v>9598.2920958897066</v>
      </c>
      <c r="U79" s="124">
        <v>8331.4955972100215</v>
      </c>
      <c r="V79" s="124">
        <v>7160.1</v>
      </c>
      <c r="W79" s="124">
        <v>7358.0155968839799</v>
      </c>
      <c r="X79" s="124">
        <v>9485.7000000000007</v>
      </c>
      <c r="Y79" s="124">
        <v>9743.9</v>
      </c>
      <c r="Z79" s="127">
        <v>11587</v>
      </c>
      <c r="AA79" s="127">
        <v>13800.2</v>
      </c>
      <c r="AB79" s="127">
        <v>14879.183238735397</v>
      </c>
      <c r="AC79" s="127">
        <v>15387.225357683548</v>
      </c>
      <c r="AD79" s="127">
        <v>17745.830934989208</v>
      </c>
      <c r="AE79" s="127">
        <v>17464.913346099682</v>
      </c>
      <c r="AF79" s="127">
        <v>16401.97037575112</v>
      </c>
      <c r="AG79" s="127">
        <v>17352.121184214113</v>
      </c>
      <c r="AH79" s="127">
        <v>14905.226392583047</v>
      </c>
      <c r="AI79" s="127">
        <v>13603.397470942582</v>
      </c>
      <c r="AJ79" s="127">
        <v>10663.938521089111</v>
      </c>
      <c r="AK79" s="127">
        <v>9776.418152512797</v>
      </c>
      <c r="AL79" s="127">
        <v>10560.514406579277</v>
      </c>
      <c r="AM79" s="127">
        <v>12662.696098078139</v>
      </c>
      <c r="AN79" s="127">
        <v>14067.2</v>
      </c>
      <c r="AO79" s="127">
        <v>14078.2</v>
      </c>
      <c r="AP79" s="127">
        <v>13982.1</v>
      </c>
      <c r="AQ79" s="127">
        <v>13866</v>
      </c>
      <c r="AR79" s="127">
        <v>12725.4</v>
      </c>
      <c r="AS79" s="127">
        <v>10071.5</v>
      </c>
      <c r="AT79" s="127">
        <v>9063.2000000000007</v>
      </c>
      <c r="AU79" s="127">
        <v>9557.6</v>
      </c>
      <c r="AV79" s="127">
        <v>7601.74250048249</v>
      </c>
      <c r="AW79" s="127">
        <v>7760.5694634373594</v>
      </c>
      <c r="AX79" s="127">
        <v>8475</v>
      </c>
      <c r="AY79" s="127">
        <v>9416.5210775418655</v>
      </c>
      <c r="AZ79" s="127">
        <v>11049.367000674161</v>
      </c>
      <c r="BA79" s="127">
        <v>12096.88686070622</v>
      </c>
      <c r="BB79" s="127">
        <v>10904.493300721799</v>
      </c>
      <c r="BC79" s="127">
        <v>10761.06928979437</v>
      </c>
      <c r="BD79" s="127">
        <v>7959.3311802225362</v>
      </c>
      <c r="BE79" s="127">
        <v>6817.0832437615072</v>
      </c>
      <c r="BF79" s="127">
        <v>5204.2</v>
      </c>
      <c r="BG79" s="127">
        <v>5085.7</v>
      </c>
      <c r="BH79" s="127">
        <v>3972</v>
      </c>
      <c r="BI79" s="127">
        <v>3301.4</v>
      </c>
      <c r="BJ79" s="127">
        <v>5606</v>
      </c>
      <c r="BK79" s="127">
        <v>7393.7</v>
      </c>
      <c r="BL79" s="127">
        <v>9258</v>
      </c>
      <c r="BM79" s="127">
        <v>10590.1</v>
      </c>
      <c r="BN79" s="127">
        <v>11435.6</v>
      </c>
      <c r="BO79" s="127">
        <v>11077.1</v>
      </c>
      <c r="BP79" s="127">
        <v>8573.2999999999993</v>
      </c>
      <c r="BQ79" s="127">
        <v>7995.3325214938804</v>
      </c>
      <c r="BR79" s="127">
        <v>7038.7</v>
      </c>
      <c r="BS79" s="127">
        <v>7593.9</v>
      </c>
      <c r="BT79" s="127">
        <v>7264.1</v>
      </c>
      <c r="BU79" s="127">
        <v>6408.7</v>
      </c>
      <c r="BV79" s="127">
        <v>7802.7</v>
      </c>
      <c r="BW79" s="127">
        <v>8287.9</v>
      </c>
      <c r="BX79" s="127">
        <v>10272.700000000001</v>
      </c>
      <c r="BY79" s="171" t="s">
        <v>56</v>
      </c>
      <c r="BZ79" s="128"/>
    </row>
    <row r="80" spans="2:145" ht="18.75" customHeight="1">
      <c r="B80" s="54" t="s">
        <v>140</v>
      </c>
      <c r="C80" s="124" t="s">
        <v>140</v>
      </c>
      <c r="D80" s="124">
        <v>40587.795320520003</v>
      </c>
      <c r="E80" s="124">
        <v>41788.158939240006</v>
      </c>
      <c r="F80" s="124">
        <v>42296.385401389998</v>
      </c>
      <c r="G80" s="124">
        <v>43765.952394849999</v>
      </c>
      <c r="H80" s="124">
        <v>46006.247421100001</v>
      </c>
      <c r="I80" s="124">
        <v>47123.843878259999</v>
      </c>
      <c r="J80" s="124">
        <v>48049.731163230004</v>
      </c>
      <c r="K80" s="124">
        <v>49292.2</v>
      </c>
      <c r="L80" s="124">
        <v>51587.9</v>
      </c>
      <c r="M80" s="124">
        <v>53276.259873710005</v>
      </c>
      <c r="N80" s="124">
        <v>54688.7</v>
      </c>
      <c r="O80" s="124">
        <v>55079.191359410004</v>
      </c>
      <c r="P80" s="124">
        <v>55407.747069459998</v>
      </c>
      <c r="Q80" s="124">
        <v>55722.240029979992</v>
      </c>
      <c r="R80" s="124">
        <v>56598.112272820006</v>
      </c>
      <c r="S80" s="124">
        <v>57411.495313430001</v>
      </c>
      <c r="T80" s="124">
        <v>56669.645912499996</v>
      </c>
      <c r="U80" s="124">
        <v>57875.874802489998</v>
      </c>
      <c r="V80" s="124">
        <v>59138</v>
      </c>
      <c r="W80" s="124">
        <v>60053.445241460002</v>
      </c>
      <c r="X80" s="124">
        <v>58074.7</v>
      </c>
      <c r="Y80" s="124">
        <v>59378.6</v>
      </c>
      <c r="Z80" s="127">
        <v>60095.5</v>
      </c>
      <c r="AA80" s="127">
        <v>59741</v>
      </c>
      <c r="AB80" s="127">
        <v>56218.237393555355</v>
      </c>
      <c r="AC80" s="127">
        <v>57376.49048085387</v>
      </c>
      <c r="AD80" s="127">
        <v>56428.803413529735</v>
      </c>
      <c r="AE80" s="127">
        <v>57214.73150897013</v>
      </c>
      <c r="AF80" s="127">
        <v>57568.592268071545</v>
      </c>
      <c r="AG80" s="127">
        <v>59095.122082191701</v>
      </c>
      <c r="AH80" s="127">
        <v>58896.210536687082</v>
      </c>
      <c r="AI80" s="127">
        <v>58868.918644520658</v>
      </c>
      <c r="AJ80" s="127">
        <v>60075.552389837438</v>
      </c>
      <c r="AK80" s="127">
        <v>61632.288087047236</v>
      </c>
      <c r="AL80" s="127">
        <v>61866.837518837652</v>
      </c>
      <c r="AM80" s="127">
        <v>61788.687512323791</v>
      </c>
      <c r="AN80" s="127">
        <v>61728.866936442428</v>
      </c>
      <c r="AO80" s="127">
        <v>62906.112489512503</v>
      </c>
      <c r="AP80" s="127">
        <v>64369.997399462271</v>
      </c>
      <c r="AQ80" s="127">
        <v>65893.099466301865</v>
      </c>
      <c r="AR80" s="127">
        <v>66332.669133777817</v>
      </c>
      <c r="AS80" s="127">
        <v>67549.889994049518</v>
      </c>
      <c r="AT80" s="127">
        <v>67762.533861864969</v>
      </c>
      <c r="AU80" s="127">
        <v>68366.543568255889</v>
      </c>
      <c r="AV80" s="127">
        <v>69605.50181371806</v>
      </c>
      <c r="AW80" s="127">
        <v>70421.63306250672</v>
      </c>
      <c r="AX80" s="127">
        <v>70992.228408031719</v>
      </c>
      <c r="AY80" s="127">
        <v>70979.113080888041</v>
      </c>
      <c r="AZ80" s="127">
        <v>71182.715467523172</v>
      </c>
      <c r="BA80" s="127">
        <v>70611.015067784552</v>
      </c>
      <c r="BB80" s="127">
        <v>71467.26675384336</v>
      </c>
      <c r="BC80" s="127">
        <v>72219.985229812897</v>
      </c>
      <c r="BD80" s="127">
        <v>73559.261667253537</v>
      </c>
      <c r="BE80" s="127">
        <v>74305.252750486427</v>
      </c>
      <c r="BF80" s="127">
        <v>74805.8</v>
      </c>
      <c r="BG80" s="127">
        <v>75485.8</v>
      </c>
      <c r="BH80" s="127">
        <v>76043.7</v>
      </c>
      <c r="BI80" s="127">
        <v>76830</v>
      </c>
      <c r="BJ80" s="127">
        <v>77258.100000000006</v>
      </c>
      <c r="BK80" s="127">
        <v>75963.399999999994</v>
      </c>
      <c r="BL80" s="127">
        <v>76206.7</v>
      </c>
      <c r="BM80" s="127">
        <v>77015.199999999997</v>
      </c>
      <c r="BN80" s="127">
        <v>77512.2</v>
      </c>
      <c r="BO80" s="127">
        <v>77989.100000000006</v>
      </c>
      <c r="BP80" s="127">
        <v>80579.7</v>
      </c>
      <c r="BQ80" s="127">
        <v>81007.997276534807</v>
      </c>
      <c r="BR80" s="127">
        <v>82124.7</v>
      </c>
      <c r="BS80" s="127">
        <v>83252.399999999994</v>
      </c>
      <c r="BT80" s="127">
        <v>84093.6</v>
      </c>
      <c r="BU80" s="127">
        <v>85881.600000000006</v>
      </c>
      <c r="BV80" s="127">
        <v>87236</v>
      </c>
      <c r="BW80" s="127">
        <v>88914.4</v>
      </c>
      <c r="BX80" s="127">
        <v>88968</v>
      </c>
      <c r="BY80" s="171" t="s">
        <v>56</v>
      </c>
      <c r="BZ80" s="128"/>
    </row>
    <row r="81" spans="2:147" ht="18.75" customHeight="1">
      <c r="B81" s="57"/>
      <c r="C81" s="117" t="s">
        <v>141</v>
      </c>
      <c r="D81" s="118">
        <v>24838.955438630001</v>
      </c>
      <c r="E81" s="118">
        <v>24954.418012200003</v>
      </c>
      <c r="F81" s="118">
        <v>25167.867828890001</v>
      </c>
      <c r="G81" s="118">
        <v>25259.13752412</v>
      </c>
      <c r="H81" s="118">
        <v>25540.60908849</v>
      </c>
      <c r="I81" s="118">
        <v>25729.17846426</v>
      </c>
      <c r="J81" s="118">
        <v>26052.366346589999</v>
      </c>
      <c r="K81" s="118">
        <v>26484.7</v>
      </c>
      <c r="L81" s="118">
        <v>26751</v>
      </c>
      <c r="M81" s="118">
        <v>26811.47306977</v>
      </c>
      <c r="N81" s="118">
        <v>27097.4</v>
      </c>
      <c r="O81" s="118">
        <v>27142.550221760004</v>
      </c>
      <c r="P81" s="118">
        <v>26982.221258449998</v>
      </c>
      <c r="Q81" s="118">
        <v>27047.920859319998</v>
      </c>
      <c r="R81" s="118">
        <v>27428.358107880002</v>
      </c>
      <c r="S81" s="118">
        <v>27553.132650719996</v>
      </c>
      <c r="T81" s="118">
        <v>27701.6991992</v>
      </c>
      <c r="U81" s="118">
        <v>28003.447133859998</v>
      </c>
      <c r="V81" s="118">
        <v>28378.7</v>
      </c>
      <c r="W81" s="118">
        <v>28601.003463919998</v>
      </c>
      <c r="X81" s="118">
        <v>28986.799999999999</v>
      </c>
      <c r="Y81" s="118">
        <v>28951.4</v>
      </c>
      <c r="Z81" s="119">
        <v>28754.1</v>
      </c>
      <c r="AA81" s="119">
        <v>28357.8</v>
      </c>
      <c r="AB81" s="119">
        <v>31885.108616333753</v>
      </c>
      <c r="AC81" s="119">
        <v>31789.940045523748</v>
      </c>
      <c r="AD81" s="119">
        <v>31576.078781080003</v>
      </c>
      <c r="AE81" s="119">
        <v>31691.33837034</v>
      </c>
      <c r="AF81" s="119">
        <v>31788.208513850001</v>
      </c>
      <c r="AG81" s="119">
        <v>32066.517071240003</v>
      </c>
      <c r="AH81" s="119">
        <v>32221.92074646</v>
      </c>
      <c r="AI81" s="119">
        <v>32145.968223899996</v>
      </c>
      <c r="AJ81" s="119">
        <v>32547.741260020004</v>
      </c>
      <c r="AK81" s="119">
        <v>33035.749192520001</v>
      </c>
      <c r="AL81" s="119">
        <v>32857.253263730003</v>
      </c>
      <c r="AM81" s="119">
        <v>33471.997292680004</v>
      </c>
      <c r="AN81" s="119">
        <v>33205.905370699998</v>
      </c>
      <c r="AO81" s="119">
        <v>33483.568131519998</v>
      </c>
      <c r="AP81" s="119">
        <v>33731.121004590488</v>
      </c>
      <c r="AQ81" s="119">
        <v>33815.72770534845</v>
      </c>
      <c r="AR81" s="119">
        <v>34263.374939410001</v>
      </c>
      <c r="AS81" s="119">
        <v>34410.638359649995</v>
      </c>
      <c r="AT81" s="119">
        <v>34660.786789060003</v>
      </c>
      <c r="AU81" s="119">
        <v>35067.39933748333</v>
      </c>
      <c r="AV81" s="119">
        <v>35649.755462506342</v>
      </c>
      <c r="AW81" s="119">
        <v>35940.740867929999</v>
      </c>
      <c r="AX81" s="119">
        <v>36176.97028129</v>
      </c>
      <c r="AY81" s="119">
        <v>36490.488141470007</v>
      </c>
      <c r="AZ81" s="119">
        <v>36401.599999999999</v>
      </c>
      <c r="BA81" s="119">
        <v>36564.400000000001</v>
      </c>
      <c r="BB81" s="119">
        <v>36475.9</v>
      </c>
      <c r="BC81" s="119">
        <v>36950</v>
      </c>
      <c r="BD81" s="119">
        <v>37510</v>
      </c>
      <c r="BE81" s="119">
        <v>37914.1</v>
      </c>
      <c r="BF81" s="119">
        <v>38362.699999999997</v>
      </c>
      <c r="BG81" s="119">
        <v>38724.6</v>
      </c>
      <c r="BH81" s="119">
        <v>39088.1</v>
      </c>
      <c r="BI81" s="119">
        <v>39109.599999999999</v>
      </c>
      <c r="BJ81" s="119">
        <v>39093.5</v>
      </c>
      <c r="BK81" s="119">
        <v>38784.300000000003</v>
      </c>
      <c r="BL81" s="119">
        <v>38815.9</v>
      </c>
      <c r="BM81" s="119">
        <v>38958.934345629998</v>
      </c>
      <c r="BN81" s="119">
        <v>39071.5</v>
      </c>
      <c r="BO81" s="119">
        <v>39205.1</v>
      </c>
      <c r="BP81" s="119">
        <v>39510.1</v>
      </c>
      <c r="BQ81" s="119">
        <v>40143.6284449042</v>
      </c>
      <c r="BR81" s="119">
        <v>40626.9</v>
      </c>
      <c r="BS81" s="119">
        <v>41112.6</v>
      </c>
      <c r="BT81" s="119">
        <v>41914.9</v>
      </c>
      <c r="BU81" s="119">
        <v>42003.4</v>
      </c>
      <c r="BV81" s="119">
        <v>42260.3</v>
      </c>
      <c r="BW81" s="119">
        <v>43456.5</v>
      </c>
      <c r="BX81" s="119">
        <v>43497.599999999999</v>
      </c>
      <c r="BY81" s="119" t="s">
        <v>56</v>
      </c>
      <c r="BZ81" s="128"/>
      <c r="DE81" t="s">
        <v>2</v>
      </c>
      <c r="DF81" t="s">
        <v>3</v>
      </c>
      <c r="DG81" t="s">
        <v>9</v>
      </c>
      <c r="DH81" t="s">
        <v>10</v>
      </c>
      <c r="DI81" t="s">
        <v>6</v>
      </c>
      <c r="DJ81" t="s">
        <v>11</v>
      </c>
    </row>
    <row r="82" spans="2:147" ht="18.75" customHeight="1">
      <c r="B82" s="57"/>
      <c r="C82" s="117" t="s">
        <v>142</v>
      </c>
      <c r="D82" s="118">
        <v>13290.662881890001</v>
      </c>
      <c r="E82" s="118">
        <v>14337.82092704</v>
      </c>
      <c r="F82" s="118">
        <v>14641.558572500002</v>
      </c>
      <c r="G82" s="118">
        <v>15894.370870729999</v>
      </c>
      <c r="H82" s="118">
        <v>17812.715332610001</v>
      </c>
      <c r="I82" s="118">
        <v>18872.697413999998</v>
      </c>
      <c r="J82" s="118">
        <v>19457.769816640004</v>
      </c>
      <c r="K82" s="118">
        <v>20223.5</v>
      </c>
      <c r="L82" s="118">
        <v>22204.3</v>
      </c>
      <c r="M82" s="118">
        <v>23756.844803940003</v>
      </c>
      <c r="N82" s="118">
        <v>24881.7</v>
      </c>
      <c r="O82" s="118">
        <v>25207.5</v>
      </c>
      <c r="P82" s="118">
        <v>25699.57581101</v>
      </c>
      <c r="Q82" s="118">
        <v>25717.281170659997</v>
      </c>
      <c r="R82" s="118">
        <v>26092.846164940005</v>
      </c>
      <c r="S82" s="118">
        <v>26795.989662710002</v>
      </c>
      <c r="T82" s="118">
        <v>25887.438713300002</v>
      </c>
      <c r="U82" s="118">
        <v>26705.246668629999</v>
      </c>
      <c r="V82" s="118">
        <v>27449.3</v>
      </c>
      <c r="W82" s="118">
        <v>28115.80177754</v>
      </c>
      <c r="X82" s="118">
        <v>25659</v>
      </c>
      <c r="Y82" s="118">
        <v>26796.799999999999</v>
      </c>
      <c r="Z82" s="119">
        <v>27687.7</v>
      </c>
      <c r="AA82" s="119">
        <v>27782.3</v>
      </c>
      <c r="AB82" s="119">
        <v>45427.310876748816</v>
      </c>
      <c r="AC82" s="119">
        <v>46044.310219049796</v>
      </c>
      <c r="AD82" s="119">
        <v>45589.596604995219</v>
      </c>
      <c r="AE82" s="119">
        <v>46553.594754709709</v>
      </c>
      <c r="AF82" s="119">
        <v>47309.205467849271</v>
      </c>
      <c r="AG82" s="119">
        <v>48499.48561984035</v>
      </c>
      <c r="AH82" s="119">
        <v>48547.980002780721</v>
      </c>
      <c r="AI82" s="119">
        <v>48855.498166442943</v>
      </c>
      <c r="AJ82" s="119">
        <v>49643.221378807204</v>
      </c>
      <c r="AK82" s="119">
        <v>51177.113730849887</v>
      </c>
      <c r="AL82" s="119">
        <v>51186.931941109375</v>
      </c>
      <c r="AM82" s="119">
        <v>51319.122611441802</v>
      </c>
      <c r="AN82" s="119">
        <v>51657.387057515807</v>
      </c>
      <c r="AO82" s="119">
        <v>52609.198401398826</v>
      </c>
      <c r="AP82" s="119">
        <v>53906.385606549527</v>
      </c>
      <c r="AQ82" s="119">
        <v>55434.840310152089</v>
      </c>
      <c r="AR82" s="119">
        <v>55340.391912643398</v>
      </c>
      <c r="AS82" s="119">
        <v>56138.279996658988</v>
      </c>
      <c r="AT82" s="119">
        <v>55514.063148334149</v>
      </c>
      <c r="AU82" s="119">
        <v>55695.199999999997</v>
      </c>
      <c r="AV82" s="119">
        <v>56662.426285427748</v>
      </c>
      <c r="AW82" s="119">
        <v>57229.047553392753</v>
      </c>
      <c r="AX82" s="119">
        <v>57754.819067486809</v>
      </c>
      <c r="AY82" s="119">
        <v>57675.186972238836</v>
      </c>
      <c r="AZ82" s="119">
        <v>57252.338190186827</v>
      </c>
      <c r="BA82" s="119">
        <v>56963.780241149871</v>
      </c>
      <c r="BB82" s="119">
        <v>57659.42040518389</v>
      </c>
      <c r="BC82" s="119">
        <v>58145.15633552723</v>
      </c>
      <c r="BD82" s="119">
        <v>58429.704870324204</v>
      </c>
      <c r="BE82" s="119">
        <v>58878.222705142791</v>
      </c>
      <c r="BF82" s="119">
        <v>59117.599999999999</v>
      </c>
      <c r="BG82" s="119">
        <v>59938.5</v>
      </c>
      <c r="BH82" s="119">
        <v>60668.1</v>
      </c>
      <c r="BI82" s="119">
        <v>61465</v>
      </c>
      <c r="BJ82" s="119">
        <v>61740.7</v>
      </c>
      <c r="BK82" s="119">
        <v>62156.4</v>
      </c>
      <c r="BL82" s="119">
        <v>62005.1</v>
      </c>
      <c r="BM82" s="119">
        <v>62414.6</v>
      </c>
      <c r="BN82" s="119">
        <v>62981.7</v>
      </c>
      <c r="BO82" s="119">
        <v>63780.7</v>
      </c>
      <c r="BP82" s="119">
        <v>64592.7</v>
      </c>
      <c r="BQ82" s="119">
        <v>64865.1469880898</v>
      </c>
      <c r="BR82" s="119">
        <v>65524.9</v>
      </c>
      <c r="BS82" s="119">
        <v>66004.600000000006</v>
      </c>
      <c r="BT82" s="119">
        <v>65980.5</v>
      </c>
      <c r="BU82" s="119">
        <v>66534.399999999994</v>
      </c>
      <c r="BV82" s="119">
        <v>67193</v>
      </c>
      <c r="BW82" s="119">
        <v>68276.3</v>
      </c>
      <c r="BX82" s="119">
        <v>68251</v>
      </c>
      <c r="BY82" s="119" t="s">
        <v>56</v>
      </c>
      <c r="BZ82" s="128"/>
      <c r="DE82">
        <v>27.3</v>
      </c>
      <c r="DF82">
        <v>27</v>
      </c>
      <c r="DG82">
        <v>21.8</v>
      </c>
      <c r="DH82">
        <v>14.2</v>
      </c>
      <c r="DI82">
        <v>19.5</v>
      </c>
    </row>
    <row r="83" spans="2:147" ht="18.75" customHeight="1">
      <c r="C83" s="124" t="s">
        <v>143</v>
      </c>
      <c r="D83" s="124">
        <v>54.5</v>
      </c>
      <c r="E83" s="124">
        <v>54.3</v>
      </c>
      <c r="F83" s="124">
        <v>53</v>
      </c>
      <c r="G83" s="124">
        <v>51.176670315096352</v>
      </c>
      <c r="H83" s="124">
        <v>49.485535608520351</v>
      </c>
      <c r="I83" s="124">
        <v>48.2</v>
      </c>
      <c r="J83" s="124">
        <v>45.4</v>
      </c>
      <c r="K83" s="124">
        <v>44.4</v>
      </c>
      <c r="L83" s="124">
        <v>43.6</v>
      </c>
      <c r="M83" s="124">
        <v>42.616784400512948</v>
      </c>
      <c r="N83" s="124">
        <v>43.7</v>
      </c>
      <c r="O83" s="124">
        <v>45.8</v>
      </c>
      <c r="P83" s="124">
        <v>46.8</v>
      </c>
      <c r="Q83" s="124">
        <v>47.7</v>
      </c>
      <c r="R83" s="124">
        <v>47.2</v>
      </c>
      <c r="S83" s="124">
        <v>47.131970781963055</v>
      </c>
      <c r="T83" s="124">
        <v>45.7</v>
      </c>
      <c r="U83" s="124">
        <v>44.3</v>
      </c>
      <c r="V83" s="124" t="s">
        <v>144</v>
      </c>
      <c r="W83" s="124">
        <v>44.525753405106997</v>
      </c>
      <c r="X83" s="124">
        <v>43.2</v>
      </c>
      <c r="Y83" s="124">
        <v>44.6</v>
      </c>
      <c r="Z83" s="127">
        <v>46.4</v>
      </c>
      <c r="AA83" s="127">
        <v>46.6</v>
      </c>
      <c r="AB83" s="127">
        <v>48.031519351968029</v>
      </c>
      <c r="AC83" s="127">
        <v>48.623019962296979</v>
      </c>
      <c r="AD83" s="127">
        <v>49.116232398976813</v>
      </c>
      <c r="AE83" s="127">
        <v>48.897154511930559</v>
      </c>
      <c r="AF83" s="127">
        <v>47.986476798634918</v>
      </c>
      <c r="AG83" s="127">
        <v>49.592685481235904</v>
      </c>
      <c r="AH83" s="127">
        <v>49.254763801090419</v>
      </c>
      <c r="AI83" s="127">
        <v>47.847811376422676</v>
      </c>
      <c r="AJ83" s="127">
        <v>46.878313976842861</v>
      </c>
      <c r="AK83" s="127">
        <v>47.495442258168517</v>
      </c>
      <c r="AL83" s="127">
        <v>47.646835705187968</v>
      </c>
      <c r="AM83" s="127">
        <v>47.9</v>
      </c>
      <c r="AN83" s="127">
        <v>49.6</v>
      </c>
      <c r="AO83" s="127">
        <v>49.5</v>
      </c>
      <c r="AP83" s="127">
        <v>49.7</v>
      </c>
      <c r="AQ83" s="127">
        <v>49.568646098149834</v>
      </c>
      <c r="AR83" s="127">
        <v>47.962562297378525</v>
      </c>
      <c r="AS83" s="127">
        <v>45.872157261519639</v>
      </c>
      <c r="AT83" s="127">
        <v>45.95896775493464</v>
      </c>
      <c r="AU83" s="127">
        <v>45.5</v>
      </c>
      <c r="AV83" s="127">
        <v>44.857052860087606</v>
      </c>
      <c r="AW83" s="127">
        <v>45.944102913489594</v>
      </c>
      <c r="AX83" s="127">
        <v>46.599244374748004</v>
      </c>
      <c r="AY83" s="127">
        <v>46.7</v>
      </c>
      <c r="AZ83" s="127">
        <v>48.617543024540659</v>
      </c>
      <c r="BA83" s="127">
        <v>49.221735639348132</v>
      </c>
      <c r="BB83" s="127">
        <v>48.912871046560511</v>
      </c>
      <c r="BC83" s="127">
        <v>48.4</v>
      </c>
      <c r="BD83" s="127">
        <v>46.4</v>
      </c>
      <c r="BE83" s="127">
        <v>45.2</v>
      </c>
      <c r="BF83" s="127">
        <v>44.9</v>
      </c>
      <c r="BG83" s="127">
        <v>44.4</v>
      </c>
      <c r="BH83" s="127">
        <v>43.1</v>
      </c>
      <c r="BI83" s="127">
        <v>42.9</v>
      </c>
      <c r="BJ83" s="127">
        <v>44.3</v>
      </c>
      <c r="BK83" s="127">
        <v>44.7</v>
      </c>
      <c r="BL83" s="127">
        <v>45.6</v>
      </c>
      <c r="BM83" s="127">
        <v>45.6</v>
      </c>
      <c r="BN83" s="127">
        <v>46</v>
      </c>
      <c r="BO83" s="127">
        <v>45.3</v>
      </c>
      <c r="BP83" s="127">
        <v>41.8</v>
      </c>
      <c r="BQ83" s="127">
        <v>42.150015831846403</v>
      </c>
      <c r="BR83" s="127">
        <v>41.8</v>
      </c>
      <c r="BS83" s="127">
        <v>42.6534929072713</v>
      </c>
      <c r="BT83" s="127">
        <v>42.3</v>
      </c>
      <c r="BU83" s="127">
        <v>41.5</v>
      </c>
      <c r="BV83" s="127">
        <v>42</v>
      </c>
      <c r="BW83" s="127">
        <v>42.2</v>
      </c>
      <c r="BX83" s="127">
        <v>43.5</v>
      </c>
      <c r="BY83" s="171" t="s">
        <v>56</v>
      </c>
      <c r="BZ83" s="128"/>
      <c r="DE83">
        <v>-146.9</v>
      </c>
      <c r="DF83">
        <v>-158.30000000000001</v>
      </c>
      <c r="DG83">
        <v>-151.4</v>
      </c>
      <c r="DH83">
        <v>-172</v>
      </c>
      <c r="DI83">
        <v>-142.9</v>
      </c>
    </row>
    <row r="84" spans="2:147" ht="12" customHeight="1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128"/>
    </row>
    <row r="85" spans="2:147" ht="21" customHeight="1">
      <c r="B85" s="197" t="s">
        <v>145</v>
      </c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31"/>
      <c r="BZ85" s="128"/>
      <c r="DE85">
        <v>-119.60000000000001</v>
      </c>
      <c r="DF85">
        <v>-131.30000000000001</v>
      </c>
      <c r="DG85">
        <v>-129.6</v>
      </c>
      <c r="DH85">
        <v>-157.80000000000001</v>
      </c>
      <c r="DI85">
        <v>-123.4</v>
      </c>
    </row>
    <row r="86" spans="2:147" ht="18.75" customHeight="1">
      <c r="B86" s="54" t="s">
        <v>146</v>
      </c>
      <c r="C86" s="124"/>
      <c r="D86" s="124">
        <v>776.6</v>
      </c>
      <c r="E86" s="124">
        <v>757.4</v>
      </c>
      <c r="F86" s="124">
        <v>741.44832132045497</v>
      </c>
      <c r="G86" s="124">
        <v>889.39144760830879</v>
      </c>
      <c r="H86" s="124">
        <v>837.12244789519673</v>
      </c>
      <c r="I86" s="124">
        <v>702.52898676772941</v>
      </c>
      <c r="J86" s="124">
        <v>649.59505291160099</v>
      </c>
      <c r="K86" s="124">
        <v>569.82713741257703</v>
      </c>
      <c r="L86" s="124">
        <v>696.1305752915049</v>
      </c>
      <c r="M86" s="124">
        <v>638.10402436226991</v>
      </c>
      <c r="N86" s="124">
        <v>629.89536288348836</v>
      </c>
      <c r="O86" s="124">
        <v>984.8</v>
      </c>
      <c r="P86" s="124">
        <v>830.652742984469</v>
      </c>
      <c r="Q86" s="124">
        <v>855.711646143601</v>
      </c>
      <c r="R86" s="124">
        <v>844.73765927649799</v>
      </c>
      <c r="S86" s="124">
        <v>878.03574376428105</v>
      </c>
      <c r="T86" s="124">
        <v>926.05737866100787</v>
      </c>
      <c r="U86" s="124">
        <v>912.35993596308685</v>
      </c>
      <c r="V86" s="124">
        <v>857.13462373780408</v>
      </c>
      <c r="W86" s="124">
        <v>874.2683593546742</v>
      </c>
      <c r="X86" s="124">
        <v>1016.7466885069275</v>
      </c>
      <c r="Y86" s="124">
        <v>947.63889365106309</v>
      </c>
      <c r="Z86" s="127">
        <v>943.81585411907281</v>
      </c>
      <c r="AA86" s="127">
        <v>791.20201998339542</v>
      </c>
      <c r="AB86" s="127">
        <v>753.36992823526668</v>
      </c>
      <c r="AC86" s="127">
        <v>766.23063896461201</v>
      </c>
      <c r="AD86" s="127">
        <v>865.18806750532508</v>
      </c>
      <c r="AE86" s="127">
        <v>829.00085600955765</v>
      </c>
      <c r="AF86" s="127">
        <v>807.94728950308945</v>
      </c>
      <c r="AG86" s="127">
        <v>750.44386770158019</v>
      </c>
      <c r="AH86" s="127">
        <v>728.18443285824924</v>
      </c>
      <c r="AI86" s="127">
        <v>657.96608702066317</v>
      </c>
      <c r="AJ86" s="127">
        <v>540.27643837367054</v>
      </c>
      <c r="AK86" s="127">
        <v>499.62848500922451</v>
      </c>
      <c r="AL86" s="127">
        <v>604.19787153849654</v>
      </c>
      <c r="AM86" s="127">
        <v>827.7</v>
      </c>
      <c r="AN86" s="127">
        <v>790</v>
      </c>
      <c r="AO86" s="127">
        <v>795.8</v>
      </c>
      <c r="AP86" s="127">
        <v>764.6</v>
      </c>
      <c r="AQ86" s="127">
        <v>756.80716663415956</v>
      </c>
      <c r="AR86" s="127">
        <v>748.15222453832223</v>
      </c>
      <c r="AS86" s="127">
        <v>702.16121283279654</v>
      </c>
      <c r="AT86" s="127">
        <v>594.13614079951617</v>
      </c>
      <c r="AU86" s="127">
        <v>694.17745276022174</v>
      </c>
      <c r="AV86" s="127">
        <v>592.73580499605987</v>
      </c>
      <c r="AW86" s="127">
        <v>552.24545525252688</v>
      </c>
      <c r="AX86" s="127">
        <v>581.17407030547622</v>
      </c>
      <c r="AY86" s="127">
        <v>588.6</v>
      </c>
      <c r="AZ86" s="127">
        <v>551.07725202287497</v>
      </c>
      <c r="BA86" s="127">
        <v>588.81948588181854</v>
      </c>
      <c r="BB86" s="127">
        <v>541.7576131061536</v>
      </c>
      <c r="BC86" s="127">
        <v>622.06568827245621</v>
      </c>
      <c r="BD86" s="127">
        <v>492.17911391105201</v>
      </c>
      <c r="BE86" s="127">
        <v>509.2</v>
      </c>
      <c r="BF86" s="127">
        <v>395.4</v>
      </c>
      <c r="BG86" s="127">
        <v>443.9</v>
      </c>
      <c r="BH86" s="127">
        <v>371.2</v>
      </c>
      <c r="BI86" s="127">
        <v>614.6</v>
      </c>
      <c r="BJ86" s="127">
        <v>616.16980447758658</v>
      </c>
      <c r="BK86" s="127">
        <v>673.20338499259196</v>
      </c>
      <c r="BL86" s="127">
        <v>708.07173801665294</v>
      </c>
      <c r="BM86" s="127">
        <v>832.075639951933</v>
      </c>
      <c r="BN86" s="127">
        <v>791</v>
      </c>
      <c r="BO86" s="127">
        <v>856.3</v>
      </c>
      <c r="BP86" s="127">
        <v>815.8</v>
      </c>
      <c r="BQ86" s="127">
        <v>832.41927957824896</v>
      </c>
      <c r="BR86" s="127">
        <v>774.5</v>
      </c>
      <c r="BS86" s="127">
        <v>810</v>
      </c>
      <c r="BT86" s="127">
        <v>859.5</v>
      </c>
      <c r="BU86" s="127">
        <v>866.3</v>
      </c>
      <c r="BV86" s="127">
        <v>886.5</v>
      </c>
      <c r="BW86" s="127">
        <v>983</v>
      </c>
      <c r="BX86" s="182">
        <v>1026.0999999999999</v>
      </c>
      <c r="BY86" s="182">
        <v>1271.5999999999999</v>
      </c>
      <c r="BZ86" s="128"/>
      <c r="CM86" t="e">
        <f>((#REF!/#REF!)-1)*100</f>
        <v>#REF!</v>
      </c>
    </row>
    <row r="87" spans="2:147" ht="24" hidden="1" customHeight="1">
      <c r="B87" s="196" t="s">
        <v>147</v>
      </c>
      <c r="C87" s="196"/>
      <c r="BZ87" s="128"/>
      <c r="EQ87" s="98">
        <v>832.075639951933</v>
      </c>
    </row>
    <row r="88" spans="2:147" ht="15.75" customHeight="1">
      <c r="B88" s="212" t="s">
        <v>804</v>
      </c>
      <c r="C88" s="212"/>
      <c r="D88" s="212"/>
      <c r="E88" s="212"/>
      <c r="F88" s="212"/>
      <c r="G88" s="212"/>
      <c r="H88" s="212"/>
      <c r="I88" s="212"/>
      <c r="J88" s="212"/>
      <c r="K88" s="212"/>
      <c r="L88" s="212"/>
      <c r="M88" s="212"/>
      <c r="N88" s="212"/>
      <c r="O88" s="212"/>
      <c r="P88" s="212"/>
      <c r="Q88" s="212"/>
      <c r="R88" s="212"/>
      <c r="S88" s="212"/>
      <c r="T88" s="212"/>
      <c r="U88" s="212"/>
      <c r="V88" s="212"/>
      <c r="W88" s="212"/>
      <c r="X88" s="212"/>
      <c r="Y88" s="212"/>
      <c r="Z88" s="212"/>
      <c r="AA88" s="212"/>
      <c r="AB88" s="212"/>
      <c r="AC88" s="212"/>
      <c r="AD88" s="212"/>
      <c r="AE88" s="212"/>
      <c r="AF88" s="212"/>
      <c r="AG88" s="212"/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  <c r="BI88" s="212"/>
      <c r="BJ88" s="212"/>
      <c r="BK88" s="212"/>
      <c r="BL88" s="212"/>
      <c r="BM88" s="212"/>
      <c r="BN88" s="212"/>
      <c r="BO88" s="212"/>
      <c r="BP88" s="212"/>
      <c r="BQ88" s="212"/>
      <c r="BR88" s="212"/>
      <c r="BS88" s="212"/>
      <c r="BT88" s="212"/>
      <c r="BU88" s="212"/>
      <c r="BV88" s="212"/>
      <c r="BW88" s="212"/>
      <c r="BX88" s="212"/>
      <c r="BY88" s="191"/>
      <c r="BZ88" s="128"/>
    </row>
    <row r="89" spans="2:147" ht="27" customHeight="1">
      <c r="B89" s="212"/>
      <c r="C89" s="212"/>
      <c r="D89" s="212"/>
      <c r="E89" s="212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  <c r="AA89" s="212"/>
      <c r="AB89" s="212"/>
      <c r="AC89" s="212"/>
      <c r="AD89" s="212"/>
      <c r="AE89" s="212"/>
      <c r="AF89" s="212"/>
      <c r="AG89" s="212"/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  <c r="BI89" s="212"/>
      <c r="BJ89" s="212"/>
      <c r="BK89" s="212"/>
      <c r="BL89" s="212"/>
      <c r="BM89" s="212"/>
      <c r="BN89" s="212"/>
      <c r="BO89" s="212"/>
      <c r="BP89" s="212"/>
      <c r="BQ89" s="212"/>
      <c r="BR89" s="212"/>
      <c r="BS89" s="212"/>
      <c r="BT89" s="212"/>
      <c r="BU89" s="212"/>
      <c r="BV89" s="212"/>
      <c r="BW89" s="212"/>
      <c r="BX89" s="212"/>
      <c r="BY89" s="191"/>
      <c r="BZ89" s="128"/>
    </row>
    <row r="90" spans="2:147" ht="4.5" customHeight="1">
      <c r="B90" s="212"/>
      <c r="C90" s="212"/>
      <c r="D90" s="212"/>
      <c r="E90" s="212"/>
      <c r="F90" s="212"/>
      <c r="G90" s="212"/>
      <c r="H90" s="212"/>
      <c r="I90" s="212"/>
      <c r="J90" s="212"/>
      <c r="K90" s="212"/>
      <c r="L90" s="212"/>
      <c r="M90" s="212"/>
      <c r="N90" s="212"/>
      <c r="O90" s="212"/>
      <c r="P90" s="212"/>
      <c r="Q90" s="212"/>
      <c r="R90" s="212"/>
      <c r="S90" s="212"/>
      <c r="T90" s="212"/>
      <c r="U90" s="212"/>
      <c r="V90" s="212"/>
      <c r="W90" s="212"/>
      <c r="X90" s="212"/>
      <c r="Y90" s="212"/>
      <c r="Z90" s="212"/>
      <c r="AA90" s="212"/>
      <c r="AB90" s="212"/>
      <c r="AC90" s="212"/>
      <c r="AD90" s="212"/>
      <c r="AE90" s="212"/>
      <c r="AF90" s="212"/>
      <c r="AG90" s="212"/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  <c r="BI90" s="212"/>
      <c r="BJ90" s="212"/>
      <c r="BK90" s="212"/>
      <c r="BL90" s="212"/>
      <c r="BM90" s="212"/>
      <c r="BN90" s="212"/>
      <c r="BO90" s="212"/>
      <c r="BP90" s="212"/>
      <c r="BQ90" s="212"/>
      <c r="BR90" s="212"/>
      <c r="BS90" s="212"/>
      <c r="BT90" s="212"/>
      <c r="BU90" s="212"/>
      <c r="BV90" s="212"/>
      <c r="BW90" s="212"/>
      <c r="BX90" s="212"/>
      <c r="BY90" s="191"/>
      <c r="BZ90" s="128"/>
    </row>
    <row r="91" spans="2:147" ht="0.75" customHeight="1">
      <c r="B91">
        <v>2</v>
      </c>
      <c r="BZ91" s="128"/>
    </row>
    <row r="92" spans="2:147" ht="21" customHeight="1">
      <c r="B92" s="197" t="s">
        <v>148</v>
      </c>
      <c r="C92" s="197"/>
      <c r="D92" s="197"/>
      <c r="E92" s="197"/>
      <c r="F92" s="197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197"/>
      <c r="AG92" s="197"/>
      <c r="AH92" s="197"/>
      <c r="AI92" s="197"/>
      <c r="AJ92" s="197"/>
      <c r="AK92" s="197"/>
      <c r="AL92" s="197"/>
      <c r="AM92" s="197"/>
      <c r="AN92" s="197"/>
      <c r="AO92" s="197"/>
      <c r="AP92" s="197"/>
      <c r="AQ92" s="197"/>
      <c r="AR92" s="197"/>
      <c r="AS92" s="197"/>
      <c r="AT92" s="197"/>
      <c r="AU92" s="197"/>
      <c r="AV92" s="197"/>
      <c r="AW92" s="197"/>
      <c r="AX92" s="197"/>
      <c r="AY92" s="197"/>
      <c r="AZ92" s="197"/>
      <c r="BA92" s="197"/>
      <c r="BB92" s="197"/>
      <c r="BC92" s="197"/>
      <c r="BD92" s="197"/>
      <c r="BE92" s="197"/>
      <c r="BF92" s="197"/>
      <c r="BG92" s="197"/>
      <c r="BH92" s="197"/>
      <c r="BI92" s="197"/>
      <c r="BJ92" s="197"/>
      <c r="BK92" s="197"/>
      <c r="BL92" s="197"/>
      <c r="BM92" s="197"/>
      <c r="BN92" s="197"/>
      <c r="BO92" s="197"/>
      <c r="BP92" s="197"/>
      <c r="BQ92" s="197"/>
      <c r="BR92" s="197"/>
      <c r="BS92" s="197"/>
      <c r="BT92" s="197"/>
      <c r="BU92" s="197"/>
      <c r="BV92" s="197"/>
      <c r="BW92" s="197"/>
      <c r="BX92" s="197"/>
      <c r="BY92" s="131"/>
      <c r="BZ92" s="128"/>
    </row>
    <row r="93" spans="2:147" ht="18.75" customHeight="1">
      <c r="B93" s="65"/>
      <c r="C93" s="65"/>
      <c r="D93" s="65" t="s">
        <v>13</v>
      </c>
      <c r="E93" s="65" t="s">
        <v>8</v>
      </c>
      <c r="F93" s="65" t="s">
        <v>1</v>
      </c>
      <c r="G93" s="65" t="s">
        <v>2</v>
      </c>
      <c r="H93" s="65" t="s">
        <v>3</v>
      </c>
      <c r="I93" s="65" t="s">
        <v>9</v>
      </c>
      <c r="J93" s="65" t="s">
        <v>10</v>
      </c>
      <c r="K93" s="65" t="s">
        <v>6</v>
      </c>
      <c r="L93" s="65" t="s">
        <v>11</v>
      </c>
      <c r="M93" s="65" t="s">
        <v>0</v>
      </c>
      <c r="N93" s="65" t="s">
        <v>149</v>
      </c>
      <c r="O93" s="65" t="s">
        <v>7</v>
      </c>
      <c r="P93" s="65" t="s">
        <v>13</v>
      </c>
      <c r="Q93" s="65" t="s">
        <v>150</v>
      </c>
      <c r="R93" s="65" t="s">
        <v>1</v>
      </c>
      <c r="S93" s="65" t="s">
        <v>2</v>
      </c>
      <c r="T93" s="65" t="s">
        <v>3</v>
      </c>
      <c r="U93" s="65" t="s">
        <v>4</v>
      </c>
      <c r="V93" s="65" t="s">
        <v>5</v>
      </c>
      <c r="W93" s="65" t="s">
        <v>6</v>
      </c>
      <c r="X93" s="65" t="s">
        <v>11</v>
      </c>
      <c r="Y93" s="65" t="s">
        <v>0</v>
      </c>
      <c r="Z93" s="66">
        <v>44501</v>
      </c>
      <c r="AA93" s="67" t="s">
        <v>7</v>
      </c>
      <c r="AB93" s="66">
        <v>44562</v>
      </c>
      <c r="AC93" s="67" t="s">
        <v>8</v>
      </c>
      <c r="AD93" s="67" t="s">
        <v>1</v>
      </c>
      <c r="AE93" s="67" t="s">
        <v>2</v>
      </c>
      <c r="AF93" s="67" t="s">
        <v>3</v>
      </c>
      <c r="AG93" s="67" t="s">
        <v>9</v>
      </c>
      <c r="AH93" s="67" t="s">
        <v>10</v>
      </c>
      <c r="AI93" s="67" t="s">
        <v>6</v>
      </c>
      <c r="AJ93" s="67" t="s">
        <v>11</v>
      </c>
      <c r="AK93" s="67" t="s">
        <v>0</v>
      </c>
      <c r="AL93" s="67" t="s">
        <v>12</v>
      </c>
      <c r="AM93" s="67" t="s">
        <v>7</v>
      </c>
      <c r="AN93" s="66">
        <v>44927</v>
      </c>
      <c r="AO93" s="67" t="s">
        <v>8</v>
      </c>
      <c r="AP93" s="67" t="s">
        <v>1</v>
      </c>
      <c r="AQ93" s="67" t="s">
        <v>2</v>
      </c>
      <c r="AR93" s="67" t="s">
        <v>3</v>
      </c>
      <c r="AS93" s="67" t="s">
        <v>9</v>
      </c>
      <c r="AT93" s="67" t="s">
        <v>10</v>
      </c>
      <c r="AU93" s="67" t="s">
        <v>6</v>
      </c>
      <c r="AV93" s="67" t="s">
        <v>11</v>
      </c>
      <c r="AW93" s="67" t="s">
        <v>0</v>
      </c>
      <c r="AX93" s="67" t="s">
        <v>12</v>
      </c>
      <c r="AY93" s="67" t="s">
        <v>7</v>
      </c>
      <c r="AZ93" s="67" t="s">
        <v>13</v>
      </c>
      <c r="BA93" s="67" t="s">
        <v>8</v>
      </c>
      <c r="BB93" s="67" t="s">
        <v>1</v>
      </c>
      <c r="BC93" s="67" t="s">
        <v>2</v>
      </c>
      <c r="BD93" s="67" t="s">
        <v>3</v>
      </c>
      <c r="BE93" s="67" t="s">
        <v>4</v>
      </c>
      <c r="BF93" s="67" t="s">
        <v>5</v>
      </c>
      <c r="BG93" s="67" t="s">
        <v>6</v>
      </c>
      <c r="BH93" s="67" t="s">
        <v>11</v>
      </c>
      <c r="BI93" s="67" t="s">
        <v>0</v>
      </c>
      <c r="BJ93" s="67" t="s">
        <v>12</v>
      </c>
      <c r="BK93" s="67" t="s">
        <v>7</v>
      </c>
      <c r="BL93" s="67" t="s">
        <v>13</v>
      </c>
      <c r="BM93" s="67" t="s">
        <v>8</v>
      </c>
      <c r="BN93" s="67" t="s">
        <v>1</v>
      </c>
      <c r="BO93" s="67" t="s">
        <v>2</v>
      </c>
      <c r="BP93" s="67" t="s">
        <v>3</v>
      </c>
      <c r="BQ93" s="67" t="s">
        <v>4</v>
      </c>
      <c r="BR93" s="67" t="s">
        <v>5</v>
      </c>
      <c r="BS93" s="67" t="s">
        <v>6</v>
      </c>
      <c r="BT93" s="67" t="s">
        <v>11</v>
      </c>
      <c r="BU93" s="67" t="s">
        <v>0</v>
      </c>
      <c r="BV93" s="67" t="s">
        <v>12</v>
      </c>
      <c r="BW93" s="67" t="s">
        <v>7</v>
      </c>
      <c r="BX93" s="67" t="s">
        <v>13</v>
      </c>
      <c r="BY93" s="67" t="s">
        <v>8</v>
      </c>
      <c r="BZ93" s="128"/>
    </row>
    <row r="94" spans="2:147" ht="18.75" customHeight="1">
      <c r="B94" s="54" t="s">
        <v>151</v>
      </c>
      <c r="C94" s="124"/>
      <c r="D94" s="124">
        <v>15.35</v>
      </c>
      <c r="E94" s="124">
        <v>15.34</v>
      </c>
      <c r="F94" s="124">
        <v>15.31</v>
      </c>
      <c r="G94" s="124">
        <v>15.41</v>
      </c>
      <c r="H94" s="124">
        <v>15.39</v>
      </c>
      <c r="I94" s="124">
        <v>15.41</v>
      </c>
      <c r="J94" s="124">
        <v>15.41</v>
      </c>
      <c r="K94" s="124">
        <v>15.4</v>
      </c>
      <c r="L94" s="124">
        <v>15.4</v>
      </c>
      <c r="M94" s="124">
        <v>15.37</v>
      </c>
      <c r="N94" s="124">
        <v>15.36</v>
      </c>
      <c r="O94" s="124">
        <v>15.41</v>
      </c>
      <c r="P94" s="124">
        <v>15.42</v>
      </c>
      <c r="Q94" s="124">
        <v>15.33</v>
      </c>
      <c r="R94" s="124">
        <v>15.35</v>
      </c>
      <c r="S94" s="124">
        <v>15.34</v>
      </c>
      <c r="T94" s="124">
        <v>15.3</v>
      </c>
      <c r="U94" s="124">
        <v>15.32</v>
      </c>
      <c r="V94" s="124">
        <v>15.42</v>
      </c>
      <c r="W94" s="124">
        <v>15.41</v>
      </c>
      <c r="X94" s="124">
        <v>15.4</v>
      </c>
      <c r="Y94" s="124">
        <v>15.41</v>
      </c>
      <c r="Z94" s="161">
        <v>15.41</v>
      </c>
      <c r="AA94" s="161">
        <v>15.39</v>
      </c>
      <c r="AB94" s="161">
        <v>15.42</v>
      </c>
      <c r="AC94" s="161">
        <v>15.4</v>
      </c>
      <c r="AD94" s="161">
        <v>15.37</v>
      </c>
      <c r="AE94" s="161">
        <v>15.39</v>
      </c>
      <c r="AF94" s="161">
        <v>15.4</v>
      </c>
      <c r="AG94" s="161">
        <v>15.41</v>
      </c>
      <c r="AH94" s="161">
        <v>15.4</v>
      </c>
      <c r="AI94" s="161">
        <v>15.38</v>
      </c>
      <c r="AJ94" s="161">
        <v>15.39</v>
      </c>
      <c r="AK94" s="161">
        <v>15.4</v>
      </c>
      <c r="AL94" s="161">
        <v>15.37</v>
      </c>
      <c r="AM94" s="161">
        <v>15.4</v>
      </c>
      <c r="AN94" s="161">
        <v>15.4</v>
      </c>
      <c r="AO94" s="161">
        <v>15.4</v>
      </c>
      <c r="AP94" s="161">
        <v>15.39</v>
      </c>
      <c r="AQ94" s="161">
        <v>15.31</v>
      </c>
      <c r="AR94" s="161">
        <v>15.4</v>
      </c>
      <c r="AS94" s="161">
        <v>15.38</v>
      </c>
      <c r="AT94" s="161">
        <v>15.37</v>
      </c>
      <c r="AU94" s="161">
        <v>15.41</v>
      </c>
      <c r="AV94" s="161">
        <v>15.42</v>
      </c>
      <c r="AW94" s="161">
        <v>15.41</v>
      </c>
      <c r="AX94" s="161">
        <v>15.39</v>
      </c>
      <c r="AY94" s="161">
        <v>15.4</v>
      </c>
      <c r="AZ94" s="161">
        <v>15.39</v>
      </c>
      <c r="BA94" s="161">
        <v>15.41</v>
      </c>
      <c r="BB94" s="161">
        <v>15.41</v>
      </c>
      <c r="BC94" s="161">
        <v>15.41</v>
      </c>
      <c r="BD94" s="161">
        <v>15.4</v>
      </c>
      <c r="BE94" s="161">
        <v>15.42</v>
      </c>
      <c r="BF94" s="161">
        <v>15.41</v>
      </c>
      <c r="BG94" s="161">
        <v>15.41</v>
      </c>
      <c r="BH94" s="161">
        <v>15.38</v>
      </c>
      <c r="BI94" s="161">
        <v>15.41</v>
      </c>
      <c r="BJ94" s="161">
        <v>15.39</v>
      </c>
      <c r="BK94" s="161">
        <v>15.42</v>
      </c>
      <c r="BL94" s="161">
        <v>15.42</v>
      </c>
      <c r="BM94" s="161">
        <v>15.41</v>
      </c>
      <c r="BN94" s="161">
        <v>15.42</v>
      </c>
      <c r="BO94" s="161">
        <v>15.42</v>
      </c>
      <c r="BP94" s="161">
        <v>15.42</v>
      </c>
      <c r="BQ94" s="161">
        <v>15.42</v>
      </c>
      <c r="BR94" s="161">
        <v>15.42</v>
      </c>
      <c r="BS94" s="161">
        <v>15.42</v>
      </c>
      <c r="BT94" s="161">
        <v>15.42</v>
      </c>
      <c r="BU94" s="161">
        <v>15.42</v>
      </c>
      <c r="BV94" s="161">
        <v>15.42</v>
      </c>
      <c r="BW94" s="161">
        <v>15.42</v>
      </c>
      <c r="BX94" s="183">
        <v>15.42</v>
      </c>
      <c r="BY94" s="183">
        <v>15.42</v>
      </c>
      <c r="BZ94" s="128"/>
    </row>
    <row r="95" spans="2:147" ht="23.25" customHeight="1">
      <c r="B95" s="197" t="s">
        <v>152</v>
      </c>
      <c r="C95" s="197"/>
      <c r="D95" s="197"/>
      <c r="E95" s="197"/>
      <c r="F95" s="197"/>
      <c r="G95" s="197"/>
      <c r="H95" s="197"/>
      <c r="I95" s="197"/>
      <c r="J95" s="197"/>
      <c r="K95" s="197"/>
      <c r="L95" s="197"/>
      <c r="M95" s="197"/>
      <c r="N95" s="197"/>
      <c r="O95" s="197"/>
      <c r="P95" s="197"/>
      <c r="Q95" s="197"/>
      <c r="R95" s="197"/>
      <c r="S95" s="197"/>
      <c r="T95" s="197"/>
      <c r="U95" s="197"/>
      <c r="V95" s="197"/>
      <c r="W95" s="197"/>
      <c r="X95" s="197"/>
      <c r="Y95" s="197"/>
      <c r="Z95" s="197"/>
      <c r="AA95" s="197"/>
      <c r="AB95" s="197"/>
      <c r="AC95" s="197"/>
      <c r="AD95" s="197"/>
      <c r="AE95" s="197"/>
      <c r="AF95" s="197"/>
      <c r="AG95" s="197"/>
      <c r="AH95" s="197"/>
      <c r="AI95" s="197"/>
      <c r="AJ95" s="197"/>
      <c r="AK95" s="197"/>
      <c r="AL95" s="197"/>
      <c r="AM95" s="197"/>
      <c r="AN95" s="197"/>
      <c r="AO95" s="197"/>
      <c r="AP95" s="197"/>
      <c r="AQ95" s="197"/>
      <c r="AR95" s="197"/>
      <c r="AS95" s="197"/>
      <c r="AT95" s="197"/>
      <c r="AU95" s="197"/>
      <c r="AV95" s="197"/>
      <c r="AW95" s="197"/>
      <c r="AX95" s="197"/>
      <c r="AY95" s="197"/>
      <c r="AZ95" s="197"/>
      <c r="BA95" s="197"/>
      <c r="BB95" s="197"/>
      <c r="BC95" s="197"/>
      <c r="BD95" s="197"/>
      <c r="BE95" s="197"/>
      <c r="BF95" s="197"/>
      <c r="BG95" s="197"/>
      <c r="BH95" s="197"/>
      <c r="BI95" s="197"/>
      <c r="BJ95" s="197"/>
      <c r="BK95" s="197"/>
      <c r="BL95" s="197"/>
      <c r="BM95" s="197"/>
      <c r="BN95" s="197"/>
      <c r="BO95" s="197"/>
      <c r="BP95" s="197"/>
      <c r="BQ95" s="197"/>
      <c r="BR95" s="197"/>
      <c r="BS95" s="197"/>
      <c r="BT95" s="197"/>
      <c r="BU95" s="197"/>
      <c r="BV95" s="197"/>
      <c r="BW95" s="197"/>
      <c r="BX95" s="197"/>
      <c r="BY95" s="131"/>
      <c r="BZ95" s="128"/>
    </row>
    <row r="96" spans="2:147" ht="3" customHeight="1"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211"/>
      <c r="AJ96" s="211"/>
      <c r="AK96" s="211"/>
      <c r="AL96" s="211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28"/>
    </row>
    <row r="97" spans="2:146" ht="18.75" customHeight="1">
      <c r="B97" s="65"/>
      <c r="C97" s="113"/>
      <c r="D97" s="113" t="s">
        <v>13</v>
      </c>
      <c r="E97" s="113" t="s">
        <v>8</v>
      </c>
      <c r="F97" s="113" t="s">
        <v>1</v>
      </c>
      <c r="G97" s="113" t="s">
        <v>2</v>
      </c>
      <c r="H97" s="113" t="s">
        <v>3</v>
      </c>
      <c r="I97" s="113" t="s">
        <v>9</v>
      </c>
      <c r="J97" s="113" t="s">
        <v>10</v>
      </c>
      <c r="K97" s="113" t="s">
        <v>6</v>
      </c>
      <c r="L97" s="113" t="s">
        <v>11</v>
      </c>
      <c r="M97" s="113" t="s">
        <v>0</v>
      </c>
      <c r="N97" s="113" t="s">
        <v>12</v>
      </c>
      <c r="O97" s="113" t="s">
        <v>7</v>
      </c>
      <c r="P97" s="113" t="s">
        <v>13</v>
      </c>
      <c r="Q97" s="113" t="s">
        <v>8</v>
      </c>
      <c r="R97" s="113" t="s">
        <v>1</v>
      </c>
      <c r="S97" s="113" t="s">
        <v>2</v>
      </c>
      <c r="T97" s="113" t="s">
        <v>3</v>
      </c>
      <c r="U97" s="113" t="s">
        <v>4</v>
      </c>
      <c r="V97" s="113" t="s">
        <v>5</v>
      </c>
      <c r="W97" s="113" t="s">
        <v>54</v>
      </c>
      <c r="X97" s="113" t="s">
        <v>11</v>
      </c>
      <c r="Y97" s="113" t="s">
        <v>0</v>
      </c>
      <c r="Z97" s="173">
        <v>44501</v>
      </c>
      <c r="AA97" s="115" t="s">
        <v>7</v>
      </c>
      <c r="AB97" s="173">
        <v>44562</v>
      </c>
      <c r="AC97" s="115" t="s">
        <v>8</v>
      </c>
      <c r="AD97" s="115" t="s">
        <v>1</v>
      </c>
      <c r="AE97" s="115" t="s">
        <v>2</v>
      </c>
      <c r="AF97" s="115" t="s">
        <v>3</v>
      </c>
      <c r="AG97" s="115" t="s">
        <v>9</v>
      </c>
      <c r="AH97" s="115" t="s">
        <v>10</v>
      </c>
      <c r="AI97" s="115" t="s">
        <v>6</v>
      </c>
      <c r="AJ97" s="115" t="s">
        <v>11</v>
      </c>
      <c r="AK97" s="115" t="s">
        <v>0</v>
      </c>
      <c r="AL97" s="115" t="s">
        <v>12</v>
      </c>
      <c r="AM97" s="115" t="s">
        <v>153</v>
      </c>
      <c r="AN97" s="173">
        <v>44927</v>
      </c>
      <c r="AO97" s="115" t="s">
        <v>8</v>
      </c>
      <c r="AP97" s="115" t="s">
        <v>1</v>
      </c>
      <c r="AQ97" s="115" t="s">
        <v>2</v>
      </c>
      <c r="AR97" s="115" t="s">
        <v>3</v>
      </c>
      <c r="AS97" s="115" t="s">
        <v>9</v>
      </c>
      <c r="AT97" s="115" t="s">
        <v>10</v>
      </c>
      <c r="AU97" s="115" t="s">
        <v>6</v>
      </c>
      <c r="AV97" s="115" t="s">
        <v>11</v>
      </c>
      <c r="AW97" s="115" t="s">
        <v>0</v>
      </c>
      <c r="AX97" s="115" t="s">
        <v>12</v>
      </c>
      <c r="AY97" s="115" t="s">
        <v>7</v>
      </c>
      <c r="AZ97" s="115" t="s">
        <v>13</v>
      </c>
      <c r="BA97" s="115" t="s">
        <v>8</v>
      </c>
      <c r="BB97" s="115" t="s">
        <v>1</v>
      </c>
      <c r="BC97" s="115" t="s">
        <v>14</v>
      </c>
      <c r="BD97" s="115" t="s">
        <v>3</v>
      </c>
      <c r="BE97" s="115" t="s">
        <v>4</v>
      </c>
      <c r="BF97" s="115" t="s">
        <v>5</v>
      </c>
      <c r="BG97" s="115" t="s">
        <v>6</v>
      </c>
      <c r="BH97" s="115" t="s">
        <v>11</v>
      </c>
      <c r="BI97" s="115" t="s">
        <v>0</v>
      </c>
      <c r="BJ97" s="115" t="s">
        <v>12</v>
      </c>
      <c r="BK97" s="115" t="s">
        <v>7</v>
      </c>
      <c r="BL97" s="115" t="s">
        <v>13</v>
      </c>
      <c r="BM97" s="115" t="s">
        <v>292</v>
      </c>
      <c r="BN97" s="115" t="s">
        <v>1</v>
      </c>
      <c r="BO97" s="115" t="s">
        <v>14</v>
      </c>
      <c r="BP97" s="115" t="s">
        <v>3</v>
      </c>
      <c r="BQ97" s="115" t="s">
        <v>4</v>
      </c>
      <c r="BR97" s="115" t="s">
        <v>5</v>
      </c>
      <c r="BS97" s="115" t="s">
        <v>6</v>
      </c>
      <c r="BT97" s="115" t="s">
        <v>11</v>
      </c>
      <c r="BU97" s="115" t="s">
        <v>0</v>
      </c>
      <c r="BV97" s="115" t="s">
        <v>12</v>
      </c>
      <c r="BW97" s="115" t="s">
        <v>7</v>
      </c>
      <c r="BX97" s="115" t="s">
        <v>13</v>
      </c>
      <c r="BY97" s="115" t="s">
        <v>8</v>
      </c>
      <c r="BZ97" s="128"/>
      <c r="CA97" s="16" t="s">
        <v>11</v>
      </c>
      <c r="CB97" s="16" t="s">
        <v>0</v>
      </c>
      <c r="CC97" s="16" t="s">
        <v>12</v>
      </c>
      <c r="CD97" s="16" t="s">
        <v>7</v>
      </c>
      <c r="CE97" s="16" t="s">
        <v>13</v>
      </c>
      <c r="CF97" s="16" t="s">
        <v>8</v>
      </c>
      <c r="CG97" s="16" t="s">
        <v>1</v>
      </c>
      <c r="CH97" s="16" t="s">
        <v>2</v>
      </c>
      <c r="CI97" s="16" t="s">
        <v>3</v>
      </c>
      <c r="CJ97" s="16" t="s">
        <v>9</v>
      </c>
      <c r="CK97" s="16" t="s">
        <v>10</v>
      </c>
      <c r="CL97" s="16" t="s">
        <v>6</v>
      </c>
      <c r="CM97" s="16" t="s">
        <v>11</v>
      </c>
      <c r="CN97" s="16" t="s">
        <v>0</v>
      </c>
      <c r="CO97" s="16" t="s">
        <v>12</v>
      </c>
      <c r="CP97" s="16" t="s">
        <v>7</v>
      </c>
      <c r="CQ97" s="16" t="s">
        <v>13</v>
      </c>
      <c r="CR97" s="16" t="s">
        <v>8</v>
      </c>
      <c r="CS97" s="16" t="s">
        <v>1</v>
      </c>
      <c r="CT97" s="16" t="s">
        <v>2</v>
      </c>
      <c r="CU97" s="16" t="s">
        <v>3</v>
      </c>
      <c r="CV97" s="16" t="s">
        <v>9</v>
      </c>
      <c r="CW97" s="16" t="s">
        <v>10</v>
      </c>
      <c r="CX97" s="16" t="s">
        <v>6</v>
      </c>
      <c r="CY97" s="16" t="s">
        <v>11</v>
      </c>
      <c r="CZ97" s="16" t="s">
        <v>0</v>
      </c>
      <c r="DA97" s="16" t="s">
        <v>12</v>
      </c>
      <c r="DB97" s="16" t="s">
        <v>7</v>
      </c>
      <c r="DC97" s="16" t="s">
        <v>13</v>
      </c>
      <c r="DD97" s="16" t="s">
        <v>8</v>
      </c>
      <c r="DE97" s="16" t="s">
        <v>1</v>
      </c>
      <c r="DF97" s="16" t="s">
        <v>2</v>
      </c>
      <c r="DG97" s="16" t="s">
        <v>3</v>
      </c>
      <c r="DH97" s="16" t="s">
        <v>9</v>
      </c>
      <c r="DI97" s="16" t="s">
        <v>10</v>
      </c>
      <c r="DJ97" s="16" t="s">
        <v>6</v>
      </c>
      <c r="DK97" s="16" t="s">
        <v>11</v>
      </c>
      <c r="DL97" s="16" t="s">
        <v>0</v>
      </c>
      <c r="DM97" s="16" t="s">
        <v>12</v>
      </c>
      <c r="DN97" s="16" t="s">
        <v>7</v>
      </c>
      <c r="DO97" s="16" t="s">
        <v>13</v>
      </c>
      <c r="DP97" s="16" t="s">
        <v>8</v>
      </c>
      <c r="DQ97" s="16" t="s">
        <v>1</v>
      </c>
      <c r="DR97" s="16" t="s">
        <v>2</v>
      </c>
      <c r="DS97" s="16" t="s">
        <v>3</v>
      </c>
      <c r="DT97" s="16" t="s">
        <v>9</v>
      </c>
      <c r="DU97" s="16" t="s">
        <v>10</v>
      </c>
      <c r="DV97" s="16" t="s">
        <v>6</v>
      </c>
      <c r="DW97" s="16" t="s">
        <v>11</v>
      </c>
      <c r="DX97" s="16" t="s">
        <v>0</v>
      </c>
      <c r="DY97" s="16" t="s">
        <v>12</v>
      </c>
      <c r="DZ97" s="16" t="s">
        <v>7</v>
      </c>
      <c r="EA97" s="16" t="s">
        <v>13</v>
      </c>
      <c r="EB97" s="16" t="s">
        <v>8</v>
      </c>
      <c r="EC97" s="16" t="s">
        <v>1</v>
      </c>
      <c r="ED97" s="16" t="s">
        <v>2</v>
      </c>
      <c r="EE97" s="16" t="s">
        <v>3</v>
      </c>
      <c r="EF97" s="16" t="s">
        <v>9</v>
      </c>
      <c r="EG97" s="16" t="s">
        <v>10</v>
      </c>
      <c r="EH97" s="16" t="s">
        <v>6</v>
      </c>
      <c r="EI97" s="16" t="s">
        <v>11</v>
      </c>
      <c r="EJ97" s="16" t="s">
        <v>0</v>
      </c>
      <c r="EK97" s="16" t="s">
        <v>12</v>
      </c>
      <c r="EL97" s="16" t="s">
        <v>7</v>
      </c>
      <c r="EM97" s="16" t="s">
        <v>13</v>
      </c>
      <c r="EN97" s="16" t="s">
        <v>8</v>
      </c>
      <c r="EO97" s="16" t="s">
        <v>1</v>
      </c>
      <c r="EP97" s="16"/>
    </row>
    <row r="98" spans="2:146" ht="18.75" customHeight="1">
      <c r="B98" s="54" t="s">
        <v>154</v>
      </c>
      <c r="C98" s="124"/>
      <c r="D98" s="124">
        <v>10.130000000000001</v>
      </c>
      <c r="E98" s="124">
        <v>10.130000000000001</v>
      </c>
      <c r="F98" s="124">
        <v>8.07</v>
      </c>
      <c r="G98" s="124">
        <v>8.07</v>
      </c>
      <c r="H98" s="124">
        <v>8.07</v>
      </c>
      <c r="I98" s="124">
        <v>8.07</v>
      </c>
      <c r="J98" s="124">
        <v>8.07</v>
      </c>
      <c r="K98" s="124">
        <v>8.07</v>
      </c>
      <c r="L98" s="124">
        <v>8.07</v>
      </c>
      <c r="M98" s="124">
        <v>8.07</v>
      </c>
      <c r="N98" s="124">
        <v>8.07</v>
      </c>
      <c r="O98" s="124">
        <v>8.07</v>
      </c>
      <c r="P98" s="124">
        <v>8.07</v>
      </c>
      <c r="Q98" s="124">
        <v>8.44</v>
      </c>
      <c r="R98" s="124">
        <v>8.85</v>
      </c>
      <c r="S98" s="124">
        <v>8.85</v>
      </c>
      <c r="T98" s="124">
        <v>8.85</v>
      </c>
      <c r="U98" s="124">
        <v>9.74</v>
      </c>
      <c r="V98" s="124">
        <v>10.72</v>
      </c>
      <c r="W98" s="124">
        <v>10.72</v>
      </c>
      <c r="X98" s="124">
        <v>10.72</v>
      </c>
      <c r="Y98" s="124">
        <v>11.16</v>
      </c>
      <c r="Z98" s="161">
        <v>11.16</v>
      </c>
      <c r="AA98" s="161">
        <v>11.16</v>
      </c>
      <c r="AB98" s="161">
        <v>12.06</v>
      </c>
      <c r="AC98" s="161">
        <v>12.98</v>
      </c>
      <c r="AD98" s="161">
        <v>14.6</v>
      </c>
      <c r="AE98" s="161">
        <v>14.6</v>
      </c>
      <c r="AF98" s="161">
        <v>14.6</v>
      </c>
      <c r="AG98" s="161">
        <v>14.6</v>
      </c>
      <c r="AH98" s="161">
        <v>16.55</v>
      </c>
      <c r="AI98" s="161">
        <v>16.55</v>
      </c>
      <c r="AJ98" s="161">
        <v>15.96</v>
      </c>
      <c r="AK98" s="161">
        <v>15.97</v>
      </c>
      <c r="AL98" s="161">
        <v>15.97</v>
      </c>
      <c r="AM98" s="161">
        <v>15.97</v>
      </c>
      <c r="AN98" s="161">
        <v>15.97</v>
      </c>
      <c r="AO98" s="161">
        <v>15.97</v>
      </c>
      <c r="AP98" s="161">
        <v>15.97</v>
      </c>
      <c r="AQ98" s="161">
        <v>15.97</v>
      </c>
      <c r="AR98" s="161">
        <v>15.97</v>
      </c>
      <c r="AS98" s="161">
        <v>15.97</v>
      </c>
      <c r="AT98" s="161">
        <v>15.97</v>
      </c>
      <c r="AU98" s="161">
        <v>15.97</v>
      </c>
      <c r="AV98" s="161">
        <v>15.97</v>
      </c>
      <c r="AW98" s="161">
        <v>15.97</v>
      </c>
      <c r="AX98" s="161">
        <v>15.97</v>
      </c>
      <c r="AY98" s="161">
        <v>15.97</v>
      </c>
      <c r="AZ98" s="161">
        <v>14.73</v>
      </c>
      <c r="BA98" s="161">
        <v>14.73</v>
      </c>
      <c r="BB98" s="161">
        <v>14.73</v>
      </c>
      <c r="BC98" s="161">
        <v>14.73</v>
      </c>
      <c r="BD98" s="161">
        <v>14.73</v>
      </c>
      <c r="BE98" s="161">
        <v>13.98</v>
      </c>
      <c r="BF98" s="161">
        <v>13.98</v>
      </c>
      <c r="BG98" s="161">
        <v>13.98</v>
      </c>
      <c r="BH98" s="161">
        <v>13.98</v>
      </c>
      <c r="BI98" s="161">
        <v>13.98</v>
      </c>
      <c r="BJ98" s="161">
        <v>13.98</v>
      </c>
      <c r="BK98" s="161">
        <v>13.98</v>
      </c>
      <c r="BL98" s="161">
        <v>13.98</v>
      </c>
      <c r="BM98" s="161">
        <v>13.98</v>
      </c>
      <c r="BN98" s="161">
        <v>13.98</v>
      </c>
      <c r="BO98" s="161">
        <v>13.98</v>
      </c>
      <c r="BP98" s="161">
        <v>13.98</v>
      </c>
      <c r="BQ98" s="161">
        <v>13.98</v>
      </c>
      <c r="BR98" s="161">
        <v>13.98</v>
      </c>
      <c r="BS98" s="161">
        <v>13.98</v>
      </c>
      <c r="BT98" s="161">
        <v>13.98</v>
      </c>
      <c r="BU98" s="161">
        <v>13.98</v>
      </c>
      <c r="BV98" s="161">
        <v>13.98</v>
      </c>
      <c r="BW98" s="161">
        <v>13.98</v>
      </c>
      <c r="BX98" s="161">
        <v>13.98</v>
      </c>
      <c r="BY98" s="161">
        <v>13.98</v>
      </c>
      <c r="BZ98" s="128"/>
    </row>
    <row r="99" spans="2:146" ht="18.75" customHeight="1">
      <c r="B99" s="54" t="s">
        <v>155</v>
      </c>
      <c r="C99" s="124"/>
      <c r="D99" s="124">
        <v>11.19</v>
      </c>
      <c r="E99" s="124">
        <v>10.89</v>
      </c>
      <c r="F99" s="124">
        <v>8.7100000000000009</v>
      </c>
      <c r="G99" s="124">
        <v>8.7100000000000009</v>
      </c>
      <c r="H99" s="124">
        <v>8.7100000000000009</v>
      </c>
      <c r="I99" s="124">
        <v>8.7100000000000009</v>
      </c>
      <c r="J99" s="124">
        <v>8.7100000000000009</v>
      </c>
      <c r="K99" s="124">
        <v>8.7100000000000009</v>
      </c>
      <c r="L99" s="124">
        <v>8.7100000000000009</v>
      </c>
      <c r="M99" s="124">
        <v>8.7100000000000009</v>
      </c>
      <c r="N99" s="124">
        <v>8.7100000000000009</v>
      </c>
      <c r="O99" s="124">
        <v>8.7100000000000009</v>
      </c>
      <c r="P99" s="124">
        <v>8.7100000000000009</v>
      </c>
      <c r="Q99" s="124">
        <v>8.7100000000000009</v>
      </c>
      <c r="R99" s="124">
        <v>8.7100000000000009</v>
      </c>
      <c r="S99" s="124">
        <v>8.7100000000000009</v>
      </c>
      <c r="T99" s="124">
        <v>8.7100000000000009</v>
      </c>
      <c r="U99" s="124">
        <v>9.19</v>
      </c>
      <c r="V99" s="124">
        <v>10.95</v>
      </c>
      <c r="W99" s="124">
        <v>10.95</v>
      </c>
      <c r="X99" s="124">
        <v>10.95</v>
      </c>
      <c r="Y99" s="124">
        <v>11.84</v>
      </c>
      <c r="Z99" s="161">
        <v>11.84</v>
      </c>
      <c r="AA99" s="161">
        <v>11.84</v>
      </c>
      <c r="AB99" s="161">
        <v>11.84</v>
      </c>
      <c r="AC99" s="161">
        <v>11.84</v>
      </c>
      <c r="AD99" s="161">
        <v>11.84</v>
      </c>
      <c r="AE99" s="161">
        <v>11.84</v>
      </c>
      <c r="AF99" s="161">
        <v>14.8</v>
      </c>
      <c r="AG99" s="161">
        <v>14.8</v>
      </c>
      <c r="AH99" s="161">
        <v>16.760000000000002</v>
      </c>
      <c r="AI99" s="161">
        <v>16.760000000000002</v>
      </c>
      <c r="AJ99" s="161">
        <v>16.32</v>
      </c>
      <c r="AK99" s="161">
        <v>16.32</v>
      </c>
      <c r="AL99" s="161">
        <v>16.32</v>
      </c>
      <c r="AM99" s="161">
        <v>16.32</v>
      </c>
      <c r="AN99" s="161">
        <v>16.32</v>
      </c>
      <c r="AO99" s="161">
        <v>16.32</v>
      </c>
      <c r="AP99" s="161">
        <v>16.32</v>
      </c>
      <c r="AQ99" s="161">
        <v>16.32</v>
      </c>
      <c r="AR99" s="161">
        <v>16.32</v>
      </c>
      <c r="AS99" s="161">
        <v>16.32</v>
      </c>
      <c r="AT99" s="161">
        <v>16.32</v>
      </c>
      <c r="AU99" s="161">
        <v>16.32</v>
      </c>
      <c r="AV99" s="161">
        <v>16.32</v>
      </c>
      <c r="AW99" s="161">
        <v>16.32</v>
      </c>
      <c r="AX99" s="161">
        <v>16.32</v>
      </c>
      <c r="AY99" s="161">
        <v>16.32</v>
      </c>
      <c r="AZ99" s="161">
        <v>16.32</v>
      </c>
      <c r="BA99" s="161">
        <v>16.32</v>
      </c>
      <c r="BB99" s="161">
        <v>16.32</v>
      </c>
      <c r="BC99" s="161">
        <v>16.32</v>
      </c>
      <c r="BD99" s="161">
        <v>16.32</v>
      </c>
      <c r="BE99" s="161">
        <v>13.92</v>
      </c>
      <c r="BF99" s="161">
        <v>13.92</v>
      </c>
      <c r="BG99" s="161">
        <v>13.92</v>
      </c>
      <c r="BH99" s="161">
        <v>13.92</v>
      </c>
      <c r="BI99" s="161">
        <v>13.92</v>
      </c>
      <c r="BJ99" s="161">
        <v>13.92</v>
      </c>
      <c r="BK99" s="161">
        <v>13.92</v>
      </c>
      <c r="BL99" s="161">
        <v>13.92</v>
      </c>
      <c r="BM99" s="161">
        <v>13.92</v>
      </c>
      <c r="BN99" s="161">
        <v>13.92</v>
      </c>
      <c r="BO99" s="161">
        <v>13.92</v>
      </c>
      <c r="BP99" s="161">
        <v>13.92</v>
      </c>
      <c r="BQ99" s="161">
        <v>13.92</v>
      </c>
      <c r="BR99" s="161">
        <v>13.92</v>
      </c>
      <c r="BS99" s="161">
        <v>13.92</v>
      </c>
      <c r="BT99" s="161">
        <v>13.92</v>
      </c>
      <c r="BU99" s="161">
        <v>13.92</v>
      </c>
      <c r="BV99" s="161">
        <v>13.92</v>
      </c>
      <c r="BW99" s="161">
        <v>13.92</v>
      </c>
      <c r="BX99" s="161">
        <v>13.92</v>
      </c>
      <c r="BY99" s="161">
        <v>13.92</v>
      </c>
      <c r="BZ99" s="128"/>
    </row>
    <row r="100" spans="2:146" ht="21.75" hidden="1" customHeight="1">
      <c r="B100" s="196" t="s">
        <v>156</v>
      </c>
      <c r="C100" s="196"/>
      <c r="BZ100" s="128"/>
    </row>
    <row r="101" spans="2:146" ht="18.75" hidden="1" customHeight="1">
      <c r="B101" s="196" t="s">
        <v>157</v>
      </c>
      <c r="C101" s="196"/>
      <c r="BZ101" s="128"/>
    </row>
    <row r="102" spans="2:146" ht="18.75" hidden="1" customHeight="1">
      <c r="C102" t="s">
        <v>158</v>
      </c>
      <c r="BZ102" s="128"/>
    </row>
    <row r="103" spans="2:146" ht="18.75" hidden="1" customHeight="1">
      <c r="C103" t="s">
        <v>159</v>
      </c>
      <c r="BZ103" s="128"/>
    </row>
    <row r="104" spans="2:146" ht="18.75" hidden="1" customHeight="1">
      <c r="C104" t="s">
        <v>160</v>
      </c>
      <c r="BZ104" s="128"/>
    </row>
    <row r="105" spans="2:146" ht="18.75" hidden="1" customHeight="1">
      <c r="C105" t="s">
        <v>161</v>
      </c>
      <c r="BZ105" s="128"/>
      <c r="CL105" t="s">
        <v>162</v>
      </c>
    </row>
    <row r="106" spans="2:146" ht="18.75" hidden="1" customHeight="1">
      <c r="B106" s="196" t="s">
        <v>163</v>
      </c>
      <c r="C106" s="196"/>
      <c r="BZ106" s="128"/>
    </row>
    <row r="107" spans="2:146" ht="18.75" hidden="1" customHeight="1">
      <c r="C107" t="s">
        <v>164</v>
      </c>
      <c r="BZ107" s="128"/>
    </row>
    <row r="108" spans="2:146" ht="18.75" hidden="1" customHeight="1">
      <c r="C108" t="s">
        <v>165</v>
      </c>
      <c r="BZ108" s="128"/>
    </row>
    <row r="109" spans="2:146" ht="18.75" hidden="1" customHeight="1">
      <c r="C109" t="s">
        <v>166</v>
      </c>
      <c r="BZ109" s="128"/>
    </row>
    <row r="110" spans="2:146" ht="18.75" hidden="1" customHeight="1">
      <c r="C110" t="s">
        <v>167</v>
      </c>
      <c r="BZ110" s="128"/>
    </row>
    <row r="111" spans="2:146" ht="33.75" hidden="1" customHeight="1">
      <c r="BZ111" s="128"/>
    </row>
    <row r="112" spans="2:146" ht="15.75" hidden="1" customHeight="1">
      <c r="BZ112" s="128"/>
    </row>
    <row r="113" spans="2:78" ht="15.75" hidden="1" customHeight="1">
      <c r="BZ113" s="128"/>
    </row>
    <row r="114" spans="2:78" ht="15.75" hidden="1" customHeight="1">
      <c r="BZ114" s="128"/>
    </row>
    <row r="115" spans="2:78" ht="15.75" hidden="1" customHeight="1">
      <c r="BZ115" s="128"/>
    </row>
    <row r="116" spans="2:78" ht="21.75" hidden="1" customHeight="1">
      <c r="BZ116" s="128"/>
    </row>
    <row r="117" spans="2:78" ht="21.75" hidden="1" customHeight="1">
      <c r="BZ117" s="128"/>
    </row>
    <row r="118" spans="2:78" ht="21.75" hidden="1" customHeight="1">
      <c r="BZ118" s="128"/>
    </row>
    <row r="119" spans="2:78" ht="21.75" hidden="1" customHeight="1">
      <c r="BZ119" s="128"/>
    </row>
    <row r="120" spans="2:78" ht="9" hidden="1" customHeight="1">
      <c r="BZ120" s="128"/>
    </row>
    <row r="121" spans="2:78" ht="21" hidden="1" customHeight="1">
      <c r="B121" s="196" t="s">
        <v>168</v>
      </c>
      <c r="C121" s="196"/>
      <c r="BZ121" s="128"/>
    </row>
    <row r="122" spans="2:78" ht="21.75" hidden="1" customHeight="1">
      <c r="B122" t="s">
        <v>169</v>
      </c>
      <c r="BZ122" s="128"/>
    </row>
    <row r="123" spans="2:78" ht="21.75" hidden="1" customHeight="1">
      <c r="B123" t="s">
        <v>170</v>
      </c>
      <c r="BZ123" s="128"/>
    </row>
    <row r="124" spans="2:78" ht="21.75" hidden="1" customHeight="1">
      <c r="B124" t="s">
        <v>171</v>
      </c>
      <c r="BZ124" s="128"/>
    </row>
    <row r="125" spans="2:78" ht="21.75" hidden="1" customHeight="1">
      <c r="B125" t="s">
        <v>172</v>
      </c>
      <c r="BZ125" s="128"/>
    </row>
    <row r="126" spans="2:78" ht="21.75" hidden="1" customHeight="1">
      <c r="B126" t="s">
        <v>173</v>
      </c>
      <c r="BZ126" s="128"/>
    </row>
    <row r="127" spans="2:78" ht="21.75" hidden="1" customHeight="1">
      <c r="B127" t="s">
        <v>174</v>
      </c>
      <c r="BZ127" s="128"/>
    </row>
    <row r="128" spans="2:78" ht="24" hidden="1" customHeight="1">
      <c r="BZ128" s="128"/>
    </row>
    <row r="129" spans="1:78" ht="21.75" hidden="1" customHeight="1">
      <c r="BZ129" s="128"/>
    </row>
    <row r="130" spans="1:78" ht="21.75" hidden="1" customHeight="1">
      <c r="BZ130" s="128"/>
    </row>
    <row r="131" spans="1:78" ht="21.75" hidden="1" customHeight="1">
      <c r="BZ131" s="128"/>
    </row>
    <row r="132" spans="1:78" ht="21.75" hidden="1" customHeight="1">
      <c r="BZ132" s="128"/>
    </row>
    <row r="133" spans="1:78" ht="21.75" hidden="1" customHeight="1">
      <c r="BZ133" s="128"/>
    </row>
    <row r="134" spans="1:78" ht="21.75" hidden="1" customHeight="1">
      <c r="BZ134" s="128"/>
    </row>
    <row r="135" spans="1:78" ht="21.75" hidden="1" customHeight="1">
      <c r="BZ135" s="128"/>
    </row>
    <row r="136" spans="1:78" ht="28.5" hidden="1" customHeight="1">
      <c r="BZ136" s="128"/>
    </row>
    <row r="137" spans="1:78" ht="21" hidden="1" customHeight="1">
      <c r="A137" s="196" t="s">
        <v>175</v>
      </c>
      <c r="B137" s="196"/>
      <c r="C137" s="19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BZ137" s="128"/>
    </row>
    <row r="138" spans="1:78" ht="17.25" hidden="1" customHeight="1">
      <c r="D138" t="s">
        <v>13</v>
      </c>
      <c r="E138" t="s">
        <v>8</v>
      </c>
      <c r="F138" t="s">
        <v>1</v>
      </c>
      <c r="G138" t="s">
        <v>2</v>
      </c>
      <c r="H138" t="s">
        <v>3</v>
      </c>
      <c r="I138" t="s">
        <v>9</v>
      </c>
      <c r="J138" t="s">
        <v>10</v>
      </c>
      <c r="K138" t="s">
        <v>6</v>
      </c>
      <c r="L138" t="s">
        <v>11</v>
      </c>
      <c r="M138" t="s">
        <v>0</v>
      </c>
      <c r="N138" t="s">
        <v>12</v>
      </c>
      <c r="O138" t="s">
        <v>7</v>
      </c>
      <c r="BZ138" s="128"/>
    </row>
    <row r="139" spans="1:78" ht="21.75" hidden="1" customHeight="1">
      <c r="B139" t="s">
        <v>176</v>
      </c>
      <c r="D139">
        <v>16562</v>
      </c>
      <c r="E139">
        <v>16487</v>
      </c>
      <c r="F139">
        <v>16036</v>
      </c>
      <c r="G139">
        <v>16048</v>
      </c>
      <c r="H139">
        <v>15971</v>
      </c>
      <c r="I139">
        <v>15947.999999999991</v>
      </c>
      <c r="J139">
        <v>15875.999999999991</v>
      </c>
      <c r="K139">
        <v>15380.999999999991</v>
      </c>
      <c r="L139">
        <v>14982.999999999989</v>
      </c>
      <c r="M139" t="s">
        <v>76</v>
      </c>
      <c r="N139" t="s">
        <v>76</v>
      </c>
      <c r="O139" t="s">
        <v>76</v>
      </c>
      <c r="BZ139" s="128"/>
    </row>
    <row r="140" spans="1:78" ht="21.75" hidden="1" customHeight="1">
      <c r="B140" t="s">
        <v>177</v>
      </c>
      <c r="D140">
        <v>829584</v>
      </c>
      <c r="E140">
        <v>824937</v>
      </c>
      <c r="F140">
        <v>814742</v>
      </c>
      <c r="G140">
        <v>803161</v>
      </c>
      <c r="H140">
        <v>784939</v>
      </c>
      <c r="I140">
        <v>766632</v>
      </c>
      <c r="J140">
        <v>759759</v>
      </c>
      <c r="K140">
        <v>746566</v>
      </c>
      <c r="L140">
        <v>735249</v>
      </c>
      <c r="M140" t="s">
        <v>76</v>
      </c>
      <c r="N140" t="s">
        <v>76</v>
      </c>
      <c r="O140" t="s">
        <v>76</v>
      </c>
      <c r="BZ140" s="128"/>
    </row>
    <row r="141" spans="1:78" ht="21.75" hidden="1" customHeight="1">
      <c r="C141" t="s">
        <v>178</v>
      </c>
      <c r="D141">
        <v>157216</v>
      </c>
      <c r="E141">
        <v>159508</v>
      </c>
      <c r="F141">
        <v>160547</v>
      </c>
      <c r="G141">
        <v>160163</v>
      </c>
      <c r="H141">
        <v>159100</v>
      </c>
      <c r="I141">
        <v>158447</v>
      </c>
      <c r="J141">
        <v>159569</v>
      </c>
      <c r="K141">
        <v>160792</v>
      </c>
      <c r="L141">
        <v>161914</v>
      </c>
      <c r="M141" t="s">
        <v>76</v>
      </c>
      <c r="N141" t="s">
        <v>76</v>
      </c>
      <c r="O141" t="s">
        <v>76</v>
      </c>
      <c r="BZ141" s="128"/>
    </row>
    <row r="142" spans="1:78" ht="21.75" hidden="1" customHeight="1">
      <c r="C142" t="s">
        <v>179</v>
      </c>
      <c r="D142">
        <v>672368</v>
      </c>
      <c r="E142">
        <v>665429</v>
      </c>
      <c r="F142">
        <v>654195</v>
      </c>
      <c r="G142">
        <v>642998</v>
      </c>
      <c r="H142">
        <v>625839</v>
      </c>
      <c r="I142">
        <v>608185</v>
      </c>
      <c r="J142">
        <v>600190</v>
      </c>
      <c r="K142">
        <v>585774</v>
      </c>
      <c r="L142">
        <v>573335</v>
      </c>
      <c r="M142" t="s">
        <v>76</v>
      </c>
      <c r="N142" t="s">
        <v>76</v>
      </c>
      <c r="O142" t="s">
        <v>76</v>
      </c>
      <c r="BZ142" s="128"/>
    </row>
    <row r="143" spans="1:78" ht="21.75" hidden="1" customHeight="1">
      <c r="B143" t="s">
        <v>180</v>
      </c>
      <c r="BZ143" s="128"/>
    </row>
    <row r="144" spans="1:78" ht="21.75" hidden="1" customHeight="1">
      <c r="C144" t="s">
        <v>181</v>
      </c>
      <c r="D144">
        <v>53712</v>
      </c>
      <c r="E144">
        <v>55051</v>
      </c>
      <c r="F144">
        <v>54971</v>
      </c>
      <c r="G144">
        <v>55726</v>
      </c>
      <c r="H144">
        <v>55794</v>
      </c>
      <c r="I144">
        <v>56768</v>
      </c>
      <c r="J144">
        <v>56809</v>
      </c>
      <c r="K144">
        <v>58191</v>
      </c>
      <c r="L144">
        <v>60464</v>
      </c>
      <c r="M144" t="s">
        <v>76</v>
      </c>
      <c r="N144" t="s">
        <v>76</v>
      </c>
      <c r="O144" t="s">
        <v>76</v>
      </c>
      <c r="BZ144" s="128"/>
    </row>
    <row r="145" spans="1:158" ht="21.75" hidden="1" customHeight="1">
      <c r="C145" t="s">
        <v>182</v>
      </c>
      <c r="D145">
        <v>270106</v>
      </c>
      <c r="E145">
        <v>279101</v>
      </c>
      <c r="F145">
        <v>266152</v>
      </c>
      <c r="G145">
        <v>259522</v>
      </c>
      <c r="H145">
        <v>260537</v>
      </c>
      <c r="I145">
        <v>257415</v>
      </c>
      <c r="J145">
        <v>260014</v>
      </c>
      <c r="K145">
        <v>253198</v>
      </c>
      <c r="L145">
        <v>252679</v>
      </c>
      <c r="M145" t="s">
        <v>76</v>
      </c>
      <c r="N145" t="s">
        <v>76</v>
      </c>
      <c r="O145" t="s">
        <v>76</v>
      </c>
      <c r="BZ145" s="128"/>
    </row>
    <row r="146" spans="1:158" ht="21.75" hidden="1" customHeight="1">
      <c r="C146" t="s">
        <v>183</v>
      </c>
      <c r="D146">
        <v>323818</v>
      </c>
      <c r="E146">
        <v>334152</v>
      </c>
      <c r="F146">
        <v>321123</v>
      </c>
      <c r="G146">
        <v>315248</v>
      </c>
      <c r="H146">
        <v>316331</v>
      </c>
      <c r="I146">
        <v>314183</v>
      </c>
      <c r="J146">
        <v>316823</v>
      </c>
      <c r="K146">
        <v>311389</v>
      </c>
      <c r="L146">
        <v>313143</v>
      </c>
      <c r="M146" t="s">
        <v>76</v>
      </c>
      <c r="N146" t="s">
        <v>76</v>
      </c>
      <c r="O146" t="s">
        <v>76</v>
      </c>
      <c r="BZ146" s="128"/>
    </row>
    <row r="147" spans="1:158" ht="21" customHeight="1">
      <c r="A147" s="197" t="s">
        <v>184</v>
      </c>
      <c r="B147" s="197"/>
      <c r="C147" s="197"/>
      <c r="D147" s="197"/>
      <c r="E147" s="197"/>
      <c r="F147" s="197"/>
      <c r="G147" s="197"/>
      <c r="H147" s="197"/>
      <c r="I147" s="197"/>
      <c r="J147" s="197"/>
      <c r="K147" s="197"/>
      <c r="L147" s="197"/>
      <c r="M147" s="197"/>
      <c r="N147" s="197"/>
      <c r="O147" s="197"/>
      <c r="P147" s="197"/>
      <c r="Q147" s="197"/>
      <c r="R147" s="197"/>
      <c r="S147" s="197"/>
      <c r="T147" s="197"/>
      <c r="U147" s="197"/>
      <c r="V147" s="197"/>
      <c r="W147" s="197"/>
      <c r="X147" s="197"/>
      <c r="Y147" s="197"/>
      <c r="Z147" s="197"/>
      <c r="AA147" s="197"/>
      <c r="AB147" s="197"/>
      <c r="AC147" s="197"/>
      <c r="AD147" s="197"/>
      <c r="AE147" s="197"/>
      <c r="AF147" s="197"/>
      <c r="AG147" s="197"/>
      <c r="AH147" s="197"/>
      <c r="AI147" s="197"/>
      <c r="AJ147" s="197"/>
      <c r="AK147" s="197"/>
      <c r="AL147" s="197"/>
      <c r="AM147" s="197"/>
      <c r="AN147" s="197"/>
      <c r="AO147" s="197"/>
      <c r="AP147" s="197"/>
      <c r="AQ147" s="197"/>
      <c r="AR147" s="197"/>
      <c r="AS147" s="197"/>
      <c r="AT147" s="197"/>
      <c r="AU147" s="197"/>
      <c r="AV147" s="197"/>
      <c r="AW147" s="197"/>
      <c r="AX147" s="197"/>
      <c r="AY147" s="197"/>
      <c r="AZ147" s="197"/>
      <c r="BA147" s="197"/>
      <c r="BB147" s="197"/>
      <c r="BC147" s="197"/>
      <c r="BD147" s="197"/>
      <c r="BE147" s="197"/>
      <c r="BF147" s="197"/>
      <c r="BG147" s="197"/>
      <c r="BH147" s="197"/>
      <c r="BI147" s="197"/>
      <c r="BJ147" s="197"/>
      <c r="BK147" s="197"/>
      <c r="BL147" s="197"/>
      <c r="BM147" s="197"/>
      <c r="BN147" s="197"/>
      <c r="BO147" s="197"/>
      <c r="BP147" s="197"/>
      <c r="BQ147" s="197"/>
      <c r="BR147" s="197"/>
      <c r="BS147" s="197"/>
      <c r="BT147" s="197"/>
      <c r="BU147" s="197"/>
      <c r="BV147" s="197"/>
      <c r="BW147" s="197"/>
      <c r="BX147" s="197"/>
      <c r="BY147" s="131"/>
      <c r="BZ147" s="128"/>
    </row>
    <row r="148" spans="1:158" ht="17.25" customHeight="1">
      <c r="B148" s="65"/>
      <c r="C148" s="113"/>
      <c r="D148" s="113" t="s">
        <v>13</v>
      </c>
      <c r="E148" s="113" t="s">
        <v>8</v>
      </c>
      <c r="F148" s="113" t="s">
        <v>1</v>
      </c>
      <c r="G148" s="113" t="s">
        <v>2</v>
      </c>
      <c r="H148" s="113" t="s">
        <v>3</v>
      </c>
      <c r="I148" s="113" t="s">
        <v>9</v>
      </c>
      <c r="J148" s="113" t="s">
        <v>10</v>
      </c>
      <c r="K148" s="113" t="s">
        <v>6</v>
      </c>
      <c r="L148" s="113" t="s">
        <v>11</v>
      </c>
      <c r="M148" s="113" t="s">
        <v>0</v>
      </c>
      <c r="N148" s="113" t="s">
        <v>12</v>
      </c>
      <c r="O148" s="113" t="s">
        <v>7</v>
      </c>
      <c r="P148" s="113" t="s">
        <v>13</v>
      </c>
      <c r="Q148" s="113" t="s">
        <v>8</v>
      </c>
      <c r="R148" s="113" t="s">
        <v>1</v>
      </c>
      <c r="S148" s="113" t="s">
        <v>2</v>
      </c>
      <c r="T148" s="113" t="s">
        <v>3</v>
      </c>
      <c r="U148" s="113" t="s">
        <v>4</v>
      </c>
      <c r="V148" s="113" t="s">
        <v>5</v>
      </c>
      <c r="W148" s="113" t="s">
        <v>6</v>
      </c>
      <c r="X148" s="113" t="s">
        <v>11</v>
      </c>
      <c r="Y148" s="113" t="s">
        <v>0</v>
      </c>
      <c r="Z148" s="173">
        <v>44501</v>
      </c>
      <c r="AA148" s="115" t="s">
        <v>7</v>
      </c>
      <c r="AB148" s="173">
        <v>44562</v>
      </c>
      <c r="AC148" s="115" t="s">
        <v>8</v>
      </c>
      <c r="AD148" s="115" t="s">
        <v>1</v>
      </c>
      <c r="AE148" s="115" t="s">
        <v>2</v>
      </c>
      <c r="AF148" s="115" t="s">
        <v>3</v>
      </c>
      <c r="AG148" s="115" t="s">
        <v>9</v>
      </c>
      <c r="AH148" s="115" t="s">
        <v>10</v>
      </c>
      <c r="AI148" s="115" t="s">
        <v>6</v>
      </c>
      <c r="AJ148" s="115" t="s">
        <v>11</v>
      </c>
      <c r="AK148" s="115" t="s">
        <v>0</v>
      </c>
      <c r="AL148" s="115" t="s">
        <v>12</v>
      </c>
      <c r="AM148" s="115" t="s">
        <v>7</v>
      </c>
      <c r="AN148" s="115" t="s">
        <v>13</v>
      </c>
      <c r="AO148" s="115" t="s">
        <v>8</v>
      </c>
      <c r="AP148" s="115" t="s">
        <v>1</v>
      </c>
      <c r="AQ148" s="115" t="s">
        <v>2</v>
      </c>
      <c r="AR148" s="115" t="s">
        <v>3</v>
      </c>
      <c r="AS148" s="115" t="s">
        <v>9</v>
      </c>
      <c r="AT148" s="115" t="s">
        <v>10</v>
      </c>
      <c r="AU148" s="115" t="s">
        <v>6</v>
      </c>
      <c r="AV148" s="115" t="s">
        <v>11</v>
      </c>
      <c r="AW148" s="115" t="s">
        <v>0</v>
      </c>
      <c r="AX148" s="115" t="s">
        <v>12</v>
      </c>
      <c r="AY148" s="115" t="s">
        <v>7</v>
      </c>
      <c r="AZ148" s="115" t="s">
        <v>13</v>
      </c>
      <c r="BA148" s="115" t="s">
        <v>8</v>
      </c>
      <c r="BB148" s="115" t="s">
        <v>1</v>
      </c>
      <c r="BC148" s="115" t="s">
        <v>2</v>
      </c>
      <c r="BD148" s="115" t="s">
        <v>3</v>
      </c>
      <c r="BE148" s="115" t="s">
        <v>4</v>
      </c>
      <c r="BF148" s="115" t="s">
        <v>5</v>
      </c>
      <c r="BG148" s="115" t="s">
        <v>6</v>
      </c>
      <c r="BH148" s="115" t="s">
        <v>11</v>
      </c>
      <c r="BI148" s="115" t="s">
        <v>0</v>
      </c>
      <c r="BJ148" s="115" t="s">
        <v>12</v>
      </c>
      <c r="BK148" s="115" t="s">
        <v>7</v>
      </c>
      <c r="BL148" s="115" t="s">
        <v>13</v>
      </c>
      <c r="BM148" s="115" t="s">
        <v>8</v>
      </c>
      <c r="BN148" s="115" t="s">
        <v>1</v>
      </c>
      <c r="BO148" s="115" t="s">
        <v>2</v>
      </c>
      <c r="BP148" s="115" t="s">
        <v>3</v>
      </c>
      <c r="BQ148" s="115" t="s">
        <v>4</v>
      </c>
      <c r="BR148" s="115" t="s">
        <v>5</v>
      </c>
      <c r="BS148" s="115" t="s">
        <v>6</v>
      </c>
      <c r="BT148" s="115" t="s">
        <v>11</v>
      </c>
      <c r="BU148" s="115" t="s">
        <v>0</v>
      </c>
      <c r="BV148" s="115" t="s">
        <v>12</v>
      </c>
      <c r="BW148" s="115" t="s">
        <v>7</v>
      </c>
      <c r="BX148" s="115" t="s">
        <v>800</v>
      </c>
      <c r="BY148" s="115" t="s">
        <v>8</v>
      </c>
      <c r="BZ148" s="128"/>
    </row>
    <row r="149" spans="1:158" ht="18.75" customHeight="1">
      <c r="B149" s="209" t="s">
        <v>797</v>
      </c>
      <c r="C149" s="209"/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  <c r="BI149" s="209"/>
      <c r="BJ149" s="209"/>
      <c r="BK149" s="209"/>
      <c r="BL149" s="209"/>
      <c r="BM149" s="209"/>
      <c r="BN149" s="209"/>
      <c r="BO149" s="209"/>
      <c r="BP149" s="209"/>
      <c r="BQ149" s="209"/>
      <c r="BR149" s="209"/>
      <c r="BS149" s="209"/>
      <c r="BT149" s="209"/>
      <c r="BU149" s="209"/>
      <c r="BV149" s="209"/>
      <c r="BW149" s="209"/>
      <c r="BX149" s="209"/>
      <c r="BY149" s="131"/>
      <c r="BZ149" s="128"/>
    </row>
    <row r="150" spans="1:158" ht="18.75" customHeight="1">
      <c r="B150" s="57"/>
      <c r="C150" s="117" t="s">
        <v>185</v>
      </c>
      <c r="D150" s="118">
        <v>10256</v>
      </c>
      <c r="E150" s="118">
        <v>8050</v>
      </c>
      <c r="F150" s="118">
        <v>7567</v>
      </c>
      <c r="G150" s="118">
        <v>4407</v>
      </c>
      <c r="H150" s="118">
        <v>0</v>
      </c>
      <c r="I150" s="118">
        <v>3168</v>
      </c>
      <c r="J150" s="118">
        <v>5951</v>
      </c>
      <c r="K150" s="118">
        <v>5370</v>
      </c>
      <c r="L150" s="118">
        <v>4762</v>
      </c>
      <c r="M150" s="118">
        <v>4135</v>
      </c>
      <c r="N150" s="118">
        <v>6211</v>
      </c>
      <c r="O150" s="118">
        <v>9588</v>
      </c>
      <c r="P150" s="118">
        <v>7773</v>
      </c>
      <c r="Q150" s="118">
        <v>5400</v>
      </c>
      <c r="R150" s="118">
        <v>6122</v>
      </c>
      <c r="S150" s="118">
        <v>5304</v>
      </c>
      <c r="T150" s="118">
        <v>365</v>
      </c>
      <c r="U150" s="118">
        <v>771</v>
      </c>
      <c r="V150" s="118">
        <v>2838</v>
      </c>
      <c r="W150" s="118">
        <v>2881</v>
      </c>
      <c r="X150" s="118">
        <v>3379</v>
      </c>
      <c r="Y150" s="118">
        <v>3871</v>
      </c>
      <c r="Z150" s="120">
        <v>2714</v>
      </c>
      <c r="AA150" s="120">
        <v>4387</v>
      </c>
      <c r="AB150" s="120">
        <v>3878</v>
      </c>
      <c r="AC150" s="120">
        <v>2384</v>
      </c>
      <c r="AD150" s="120">
        <v>2213</v>
      </c>
      <c r="AE150" s="120">
        <v>3240</v>
      </c>
      <c r="AF150" s="120">
        <v>2759</v>
      </c>
      <c r="AG150" s="120">
        <v>3121</v>
      </c>
      <c r="AH150" s="120">
        <v>2244</v>
      </c>
      <c r="AI150" s="120">
        <v>1537</v>
      </c>
      <c r="AJ150" s="120">
        <v>1964</v>
      </c>
      <c r="AK150" s="120">
        <v>2182</v>
      </c>
      <c r="AL150" s="120">
        <v>2650</v>
      </c>
      <c r="AM150" s="120">
        <v>2392</v>
      </c>
      <c r="AN150" s="120">
        <v>2236</v>
      </c>
      <c r="AO150" s="120">
        <v>2402</v>
      </c>
      <c r="AP150" s="120">
        <v>2318</v>
      </c>
      <c r="AQ150" s="120">
        <v>1402</v>
      </c>
      <c r="AR150" s="120">
        <v>1744</v>
      </c>
      <c r="AS150" s="120">
        <v>1380</v>
      </c>
      <c r="AT150" s="120">
        <v>1305</v>
      </c>
      <c r="AU150" s="120">
        <v>2025</v>
      </c>
      <c r="AV150" s="120">
        <v>1222</v>
      </c>
      <c r="AW150" s="120">
        <v>1934</v>
      </c>
      <c r="AX150" s="120">
        <v>1805</v>
      </c>
      <c r="AY150" s="120">
        <v>1402</v>
      </c>
      <c r="AZ150" s="120">
        <v>1487</v>
      </c>
      <c r="BA150" s="120">
        <v>1727</v>
      </c>
      <c r="BB150" s="120">
        <v>1875</v>
      </c>
      <c r="BC150" s="120">
        <v>1172</v>
      </c>
      <c r="BD150" s="120">
        <v>1275</v>
      </c>
      <c r="BE150" s="120">
        <v>944</v>
      </c>
      <c r="BF150" s="120">
        <v>1044</v>
      </c>
      <c r="BG150" s="120">
        <v>1081</v>
      </c>
      <c r="BH150" s="120">
        <v>1319</v>
      </c>
      <c r="BI150" s="120">
        <v>1248</v>
      </c>
      <c r="BJ150" s="120">
        <v>1519</v>
      </c>
      <c r="BK150" s="120">
        <v>1795</v>
      </c>
      <c r="BL150" s="120">
        <v>933</v>
      </c>
      <c r="BM150" s="120">
        <v>1665</v>
      </c>
      <c r="BN150" s="120">
        <v>1070</v>
      </c>
      <c r="BO150" s="120">
        <v>1584</v>
      </c>
      <c r="BP150" s="120">
        <v>1225</v>
      </c>
      <c r="BQ150" s="120">
        <v>657</v>
      </c>
      <c r="BR150" s="120">
        <v>1461</v>
      </c>
      <c r="BS150" s="120">
        <v>1661</v>
      </c>
      <c r="BT150" s="120">
        <v>1730</v>
      </c>
      <c r="BU150" s="120">
        <v>1357</v>
      </c>
      <c r="BV150" s="120">
        <v>2199</v>
      </c>
      <c r="BW150" s="120">
        <v>1528</v>
      </c>
      <c r="BX150" s="120">
        <v>3441</v>
      </c>
      <c r="BY150" s="120">
        <v>2535</v>
      </c>
      <c r="BZ150" s="128"/>
      <c r="CH150">
        <v>3632</v>
      </c>
      <c r="CI150">
        <v>1083</v>
      </c>
      <c r="CJ150">
        <v>3130</v>
      </c>
      <c r="CK150">
        <v>514</v>
      </c>
    </row>
    <row r="151" spans="1:158" ht="18.75" customHeight="1">
      <c r="B151" s="57"/>
      <c r="C151" s="117" t="s">
        <v>186</v>
      </c>
      <c r="D151" s="118">
        <v>12245</v>
      </c>
      <c r="E151" s="118">
        <v>11380</v>
      </c>
      <c r="F151" s="118">
        <v>9957</v>
      </c>
      <c r="G151" s="118">
        <v>3924</v>
      </c>
      <c r="H151" s="118">
        <v>0</v>
      </c>
      <c r="I151" s="118">
        <v>5763</v>
      </c>
      <c r="J151" s="118">
        <v>8293</v>
      </c>
      <c r="K151" s="118">
        <v>5212</v>
      </c>
      <c r="L151" s="118">
        <v>8980</v>
      </c>
      <c r="M151" s="118">
        <v>12669</v>
      </c>
      <c r="N151" s="118">
        <v>12259</v>
      </c>
      <c r="O151" s="118">
        <v>13235</v>
      </c>
      <c r="P151" s="118">
        <v>11032</v>
      </c>
      <c r="Q151" s="118">
        <v>8362</v>
      </c>
      <c r="R151" s="118">
        <v>8829</v>
      </c>
      <c r="S151" s="118">
        <v>3218</v>
      </c>
      <c r="T151" s="118">
        <v>729</v>
      </c>
      <c r="U151" s="118">
        <v>365</v>
      </c>
      <c r="V151" s="118">
        <v>6063</v>
      </c>
      <c r="W151" s="118">
        <v>6891</v>
      </c>
      <c r="X151" s="118">
        <v>5759</v>
      </c>
      <c r="Y151" s="118">
        <v>7155</v>
      </c>
      <c r="Z151" s="120">
        <v>4572</v>
      </c>
      <c r="AA151" s="120">
        <v>6003</v>
      </c>
      <c r="AB151" s="120">
        <v>5535</v>
      </c>
      <c r="AC151" s="120">
        <v>4858</v>
      </c>
      <c r="AD151" s="120">
        <v>8146</v>
      </c>
      <c r="AE151" s="120">
        <v>4488</v>
      </c>
      <c r="AF151" s="120">
        <v>5167</v>
      </c>
      <c r="AG151" s="120">
        <v>8276</v>
      </c>
      <c r="AH151" s="120">
        <v>7459</v>
      </c>
      <c r="AI151" s="120">
        <v>7919</v>
      </c>
      <c r="AJ151" s="120">
        <v>9144</v>
      </c>
      <c r="AK151" s="120">
        <v>9740</v>
      </c>
      <c r="AL151" s="120">
        <v>8100</v>
      </c>
      <c r="AM151" s="120">
        <v>9830</v>
      </c>
      <c r="AN151" s="120">
        <v>10886</v>
      </c>
      <c r="AO151" s="120">
        <v>9344</v>
      </c>
      <c r="AP151" s="120">
        <v>9064</v>
      </c>
      <c r="AQ151" s="120">
        <v>6540</v>
      </c>
      <c r="AR151" s="120">
        <v>9738</v>
      </c>
      <c r="AS151" s="120">
        <v>6871</v>
      </c>
      <c r="AT151" s="120">
        <v>11097</v>
      </c>
      <c r="AU151" s="120">
        <v>9690</v>
      </c>
      <c r="AV151" s="120">
        <v>7273</v>
      </c>
      <c r="AW151" s="120">
        <v>9342</v>
      </c>
      <c r="AX151" s="120">
        <v>9020</v>
      </c>
      <c r="AY151" s="120">
        <v>7615</v>
      </c>
      <c r="AZ151" s="120">
        <v>8567</v>
      </c>
      <c r="BA151" s="120">
        <v>6267</v>
      </c>
      <c r="BB151" s="120">
        <v>7019</v>
      </c>
      <c r="BC151" s="120">
        <v>4779</v>
      </c>
      <c r="BD151" s="120">
        <v>6484</v>
      </c>
      <c r="BE151" s="120">
        <v>6772</v>
      </c>
      <c r="BF151" s="120">
        <v>5512</v>
      </c>
      <c r="BG151" s="120">
        <v>4012</v>
      </c>
      <c r="BH151" s="120">
        <v>7035</v>
      </c>
      <c r="BI151" s="120">
        <v>7218</v>
      </c>
      <c r="BJ151" s="120">
        <v>7767</v>
      </c>
      <c r="BK151" s="120">
        <v>9463</v>
      </c>
      <c r="BL151" s="120">
        <v>4739</v>
      </c>
      <c r="BM151" s="120">
        <v>6086</v>
      </c>
      <c r="BN151" s="120">
        <v>3669</v>
      </c>
      <c r="BO151" s="120">
        <v>3932</v>
      </c>
      <c r="BP151" s="120">
        <v>5043</v>
      </c>
      <c r="BQ151" s="120">
        <v>6907</v>
      </c>
      <c r="BR151" s="120">
        <v>6436</v>
      </c>
      <c r="BS151" s="120">
        <v>6262</v>
      </c>
      <c r="BT151" s="120">
        <v>4774</v>
      </c>
      <c r="BU151" s="120">
        <v>3630</v>
      </c>
      <c r="BV151" s="120">
        <v>6590</v>
      </c>
      <c r="BW151" s="120">
        <v>4986</v>
      </c>
      <c r="BX151" s="120">
        <v>7919</v>
      </c>
      <c r="BY151" s="120">
        <v>3873</v>
      </c>
      <c r="BZ151" s="128"/>
      <c r="EQ151" s="30"/>
      <c r="ER151" s="30"/>
      <c r="ES151" s="30"/>
      <c r="ET151" s="30"/>
      <c r="EU151" s="30"/>
      <c r="EV151" s="30"/>
      <c r="EW151" s="30"/>
      <c r="EX151" s="30"/>
      <c r="EZ151" s="30"/>
      <c r="FA151" s="30"/>
      <c r="FB151" s="30"/>
    </row>
    <row r="152" spans="1:158" ht="18.75" customHeight="1">
      <c r="B152" s="57"/>
      <c r="C152" s="117" t="s">
        <v>187</v>
      </c>
      <c r="D152" s="118">
        <v>11864</v>
      </c>
      <c r="E152" s="118">
        <v>8583</v>
      </c>
      <c r="F152" s="118">
        <v>4619</v>
      </c>
      <c r="G152" s="118">
        <v>1089</v>
      </c>
      <c r="H152" s="118">
        <v>0</v>
      </c>
      <c r="I152" s="118">
        <v>1429</v>
      </c>
      <c r="J152" s="118">
        <v>2547</v>
      </c>
      <c r="K152" s="118">
        <v>3191</v>
      </c>
      <c r="L152" s="118">
        <v>3099</v>
      </c>
      <c r="M152" s="118">
        <v>3422</v>
      </c>
      <c r="N152" s="118">
        <v>3110</v>
      </c>
      <c r="O152" s="118">
        <v>9095</v>
      </c>
      <c r="P152" s="118">
        <v>2109</v>
      </c>
      <c r="Q152" s="118">
        <v>2469</v>
      </c>
      <c r="R152" s="118">
        <v>1906</v>
      </c>
      <c r="S152" s="118">
        <v>1339</v>
      </c>
      <c r="T152" s="118">
        <v>250</v>
      </c>
      <c r="U152" s="118">
        <v>708</v>
      </c>
      <c r="V152" s="118">
        <v>3632</v>
      </c>
      <c r="W152" s="118">
        <v>2446</v>
      </c>
      <c r="X152" s="118">
        <v>1779</v>
      </c>
      <c r="Y152" s="118">
        <v>2552</v>
      </c>
      <c r="Z152" s="120">
        <v>2603</v>
      </c>
      <c r="AA152" s="120">
        <v>2165</v>
      </c>
      <c r="AB152" s="120">
        <v>2676</v>
      </c>
      <c r="AC152" s="120">
        <v>2301</v>
      </c>
      <c r="AD152" s="120">
        <v>3234</v>
      </c>
      <c r="AE152" s="120">
        <v>1376</v>
      </c>
      <c r="AF152" s="120">
        <v>2481</v>
      </c>
      <c r="AG152" s="120">
        <v>5046</v>
      </c>
      <c r="AH152" s="120">
        <v>8361</v>
      </c>
      <c r="AI152" s="120">
        <v>6791</v>
      </c>
      <c r="AJ152" s="120">
        <v>6885</v>
      </c>
      <c r="AK152" s="120">
        <v>9807</v>
      </c>
      <c r="AL152" s="120">
        <v>10086</v>
      </c>
      <c r="AM152" s="120">
        <v>12459</v>
      </c>
      <c r="AN152" s="120">
        <v>15442</v>
      </c>
      <c r="AO152" s="120">
        <v>12730</v>
      </c>
      <c r="AP152" s="120">
        <v>10354</v>
      </c>
      <c r="AQ152" s="120">
        <v>8855</v>
      </c>
      <c r="AR152" s="120">
        <v>8372</v>
      </c>
      <c r="AS152" s="120">
        <v>9126</v>
      </c>
      <c r="AT152" s="120">
        <v>15099</v>
      </c>
      <c r="AU152" s="120">
        <v>11058</v>
      </c>
      <c r="AV152" s="120">
        <v>9190</v>
      </c>
      <c r="AW152" s="120">
        <v>10529</v>
      </c>
      <c r="AX152" s="120">
        <v>11334</v>
      </c>
      <c r="AY152" s="120">
        <v>12409</v>
      </c>
      <c r="AZ152" s="120">
        <v>14519</v>
      </c>
      <c r="BA152" s="120">
        <v>12729</v>
      </c>
      <c r="BB152" s="120">
        <v>11250</v>
      </c>
      <c r="BC152" s="120">
        <v>7644</v>
      </c>
      <c r="BD152" s="120">
        <v>7753</v>
      </c>
      <c r="BE152" s="120">
        <v>8964</v>
      </c>
      <c r="BF152" s="120">
        <v>10601</v>
      </c>
      <c r="BG152" s="120">
        <v>7835</v>
      </c>
      <c r="BH152" s="120">
        <v>11494</v>
      </c>
      <c r="BI152" s="120">
        <v>9065</v>
      </c>
      <c r="BJ152" s="120">
        <v>10994</v>
      </c>
      <c r="BK152" s="120">
        <v>13436</v>
      </c>
      <c r="BL152" s="120">
        <v>8556</v>
      </c>
      <c r="BM152" s="120">
        <v>12060</v>
      </c>
      <c r="BN152" s="120">
        <v>8977</v>
      </c>
      <c r="BO152" s="120">
        <v>6694</v>
      </c>
      <c r="BP152" s="120">
        <v>7075</v>
      </c>
      <c r="BQ152" s="120">
        <v>7783</v>
      </c>
      <c r="BR152" s="120">
        <v>7749</v>
      </c>
      <c r="BS152" s="120">
        <v>7589</v>
      </c>
      <c r="BT152" s="120">
        <v>9929</v>
      </c>
      <c r="BU152" s="120">
        <v>4850</v>
      </c>
      <c r="BV152" s="120">
        <v>11016</v>
      </c>
      <c r="BW152" s="120">
        <v>9540</v>
      </c>
      <c r="BX152" s="120">
        <v>11845</v>
      </c>
      <c r="BY152" s="120">
        <v>12264</v>
      </c>
      <c r="BZ152" s="128"/>
    </row>
    <row r="153" spans="1:158" ht="18.75" customHeight="1">
      <c r="B153" s="57"/>
      <c r="C153" s="117" t="s">
        <v>188</v>
      </c>
      <c r="D153" s="118">
        <v>3121</v>
      </c>
      <c r="E153" s="118">
        <v>2503</v>
      </c>
      <c r="F153" s="118">
        <v>1656</v>
      </c>
      <c r="G153" s="118">
        <v>1132</v>
      </c>
      <c r="H153" s="118">
        <v>0</v>
      </c>
      <c r="I153" s="118">
        <v>2228</v>
      </c>
      <c r="J153" s="118">
        <v>2977</v>
      </c>
      <c r="K153" s="118">
        <v>2598</v>
      </c>
      <c r="L153" s="118">
        <v>2493</v>
      </c>
      <c r="M153" s="118">
        <v>3275</v>
      </c>
      <c r="N153" s="118">
        <v>2367</v>
      </c>
      <c r="O153" s="118">
        <v>3374</v>
      </c>
      <c r="P153" s="118">
        <v>2913</v>
      </c>
      <c r="Q153" s="118">
        <v>2075</v>
      </c>
      <c r="R153" s="118">
        <v>2726</v>
      </c>
      <c r="S153" s="118">
        <v>1522</v>
      </c>
      <c r="T153" s="118">
        <v>140</v>
      </c>
      <c r="U153" s="118">
        <v>191</v>
      </c>
      <c r="V153" s="118">
        <v>1083</v>
      </c>
      <c r="W153" s="118">
        <v>1298</v>
      </c>
      <c r="X153" s="118">
        <v>1805</v>
      </c>
      <c r="Y153" s="118">
        <v>758</v>
      </c>
      <c r="Z153" s="120">
        <v>891</v>
      </c>
      <c r="AA153" s="120">
        <v>1374</v>
      </c>
      <c r="AB153" s="120">
        <v>1649</v>
      </c>
      <c r="AC153" s="120">
        <v>1086</v>
      </c>
      <c r="AD153" s="120">
        <v>1758</v>
      </c>
      <c r="AE153" s="120">
        <v>1212</v>
      </c>
      <c r="AF153" s="120">
        <v>1411</v>
      </c>
      <c r="AG153" s="120">
        <v>1918</v>
      </c>
      <c r="AH153" s="120">
        <v>1933</v>
      </c>
      <c r="AI153" s="120">
        <v>1621</v>
      </c>
      <c r="AJ153" s="120">
        <v>2030</v>
      </c>
      <c r="AK153" s="120">
        <v>1663</v>
      </c>
      <c r="AL153" s="120">
        <v>2197</v>
      </c>
      <c r="AM153" s="120">
        <v>2361</v>
      </c>
      <c r="AN153" s="120">
        <v>2367</v>
      </c>
      <c r="AO153" s="120">
        <v>1493</v>
      </c>
      <c r="AP153" s="120">
        <v>1703</v>
      </c>
      <c r="AQ153" s="120">
        <v>1530</v>
      </c>
      <c r="AR153" s="120">
        <v>1689</v>
      </c>
      <c r="AS153" s="120">
        <v>1972</v>
      </c>
      <c r="AT153" s="120">
        <v>3725</v>
      </c>
      <c r="AU153" s="120">
        <v>2388</v>
      </c>
      <c r="AV153" s="120">
        <v>1944</v>
      </c>
      <c r="AW153" s="120">
        <v>2079</v>
      </c>
      <c r="AX153" s="120">
        <v>1815</v>
      </c>
      <c r="AY153" s="120">
        <v>1336</v>
      </c>
      <c r="AZ153" s="120">
        <v>2109</v>
      </c>
      <c r="BA153" s="120">
        <v>1200</v>
      </c>
      <c r="BB153" s="120">
        <v>972</v>
      </c>
      <c r="BC153" s="120">
        <v>1368</v>
      </c>
      <c r="BD153" s="120">
        <v>1846</v>
      </c>
      <c r="BE153" s="120">
        <v>2237</v>
      </c>
      <c r="BF153" s="120">
        <v>1935</v>
      </c>
      <c r="BG153" s="120">
        <v>1760</v>
      </c>
      <c r="BH153" s="120">
        <v>1938</v>
      </c>
      <c r="BI153" s="120">
        <v>2211</v>
      </c>
      <c r="BJ153" s="120">
        <v>2188</v>
      </c>
      <c r="BK153" s="120">
        <v>2739</v>
      </c>
      <c r="BL153" s="120">
        <v>2184</v>
      </c>
      <c r="BM153" s="120">
        <v>2244</v>
      </c>
      <c r="BN153" s="120">
        <v>1392</v>
      </c>
      <c r="BO153" s="120">
        <v>1315</v>
      </c>
      <c r="BP153" s="120">
        <v>1795</v>
      </c>
      <c r="BQ153" s="120">
        <v>1926</v>
      </c>
      <c r="BR153" s="120">
        <v>1823</v>
      </c>
      <c r="BS153" s="120">
        <v>1779</v>
      </c>
      <c r="BT153" s="120">
        <v>2065</v>
      </c>
      <c r="BU153" s="120">
        <v>994</v>
      </c>
      <c r="BV153" s="120">
        <v>1496</v>
      </c>
      <c r="BW153" s="120">
        <v>1160</v>
      </c>
      <c r="BX153" s="120">
        <v>2956</v>
      </c>
      <c r="BY153" s="120">
        <v>1476</v>
      </c>
      <c r="BZ153" s="128"/>
    </row>
    <row r="154" spans="1:158" ht="18.75" customHeight="1">
      <c r="B154" s="57"/>
      <c r="C154" s="117" t="s">
        <v>189</v>
      </c>
      <c r="D154" s="118">
        <v>5705</v>
      </c>
      <c r="E154" s="118">
        <v>4620</v>
      </c>
      <c r="F154" s="118">
        <v>4263</v>
      </c>
      <c r="G154" s="118">
        <v>2483</v>
      </c>
      <c r="H154" s="118">
        <v>0</v>
      </c>
      <c r="I154" s="118">
        <v>2174</v>
      </c>
      <c r="J154" s="118">
        <v>3738</v>
      </c>
      <c r="K154" s="118">
        <v>3633</v>
      </c>
      <c r="L154" s="118">
        <v>3611</v>
      </c>
      <c r="M154" s="118">
        <v>4220</v>
      </c>
      <c r="N154" s="118">
        <v>4387</v>
      </c>
      <c r="O154" s="118">
        <v>6378</v>
      </c>
      <c r="P154" s="118">
        <v>4769</v>
      </c>
      <c r="Q154" s="118">
        <v>4047</v>
      </c>
      <c r="R154" s="118">
        <v>3939</v>
      </c>
      <c r="S154" s="118">
        <v>1547</v>
      </c>
      <c r="T154" s="118">
        <v>89</v>
      </c>
      <c r="U154" s="118">
        <v>272</v>
      </c>
      <c r="V154" s="118">
        <v>3130</v>
      </c>
      <c r="W154" s="118">
        <v>3159</v>
      </c>
      <c r="X154" s="118">
        <v>2655</v>
      </c>
      <c r="Y154" s="118">
        <v>1950</v>
      </c>
      <c r="Z154" s="120">
        <v>2005</v>
      </c>
      <c r="AA154" s="120">
        <v>3509</v>
      </c>
      <c r="AB154" s="120">
        <v>3355</v>
      </c>
      <c r="AC154" s="120">
        <v>1696</v>
      </c>
      <c r="AD154" s="120">
        <v>4449</v>
      </c>
      <c r="AE154" s="120">
        <v>2839</v>
      </c>
      <c r="AF154" s="120">
        <v>3642</v>
      </c>
      <c r="AG154" s="120">
        <v>4581</v>
      </c>
      <c r="AH154" s="120">
        <v>5594</v>
      </c>
      <c r="AI154" s="120">
        <v>5412</v>
      </c>
      <c r="AJ154" s="120">
        <v>3782</v>
      </c>
      <c r="AK154" s="120">
        <v>5004</v>
      </c>
      <c r="AL154" s="120">
        <v>5734</v>
      </c>
      <c r="AM154" s="120">
        <v>1070</v>
      </c>
      <c r="AN154" s="120">
        <v>6973</v>
      </c>
      <c r="AO154" s="120">
        <v>5048</v>
      </c>
      <c r="AP154" s="120">
        <v>5824</v>
      </c>
      <c r="AQ154" s="120">
        <v>3733</v>
      </c>
      <c r="AR154" s="120">
        <v>5598</v>
      </c>
      <c r="AS154" s="120">
        <v>6007</v>
      </c>
      <c r="AT154" s="120">
        <v>8519</v>
      </c>
      <c r="AU154" s="120">
        <v>6193</v>
      </c>
      <c r="AV154" s="120">
        <v>4704</v>
      </c>
      <c r="AW154" s="120">
        <v>4739</v>
      </c>
      <c r="AX154" s="120">
        <v>3432</v>
      </c>
      <c r="AY154" s="120">
        <v>3991</v>
      </c>
      <c r="AZ154" s="120">
        <v>4035</v>
      </c>
      <c r="BA154" s="120">
        <v>4146</v>
      </c>
      <c r="BB154" s="120">
        <v>3459</v>
      </c>
      <c r="BC154" s="120">
        <v>3300</v>
      </c>
      <c r="BD154" s="120">
        <v>3987</v>
      </c>
      <c r="BE154" s="120">
        <v>4794</v>
      </c>
      <c r="BF154" s="120">
        <v>3344</v>
      </c>
      <c r="BG154" s="120">
        <v>1965</v>
      </c>
      <c r="BH154" s="120">
        <v>5037</v>
      </c>
      <c r="BI154" s="120">
        <v>4420</v>
      </c>
      <c r="BJ154" s="120">
        <v>4413</v>
      </c>
      <c r="BK154" s="120">
        <v>6012</v>
      </c>
      <c r="BL154" s="120">
        <v>4042</v>
      </c>
      <c r="BM154" s="120">
        <v>4746</v>
      </c>
      <c r="BN154" s="120">
        <v>2564</v>
      </c>
      <c r="BO154" s="120">
        <v>2639</v>
      </c>
      <c r="BP154" s="120">
        <v>3705</v>
      </c>
      <c r="BQ154" s="120">
        <v>4894</v>
      </c>
      <c r="BR154" s="120">
        <v>4410</v>
      </c>
      <c r="BS154" s="120">
        <v>5157</v>
      </c>
      <c r="BT154" s="120">
        <v>4553</v>
      </c>
      <c r="BU154" s="120">
        <v>2672</v>
      </c>
      <c r="BV154" s="120">
        <v>1140</v>
      </c>
      <c r="BW154" s="120">
        <v>1203</v>
      </c>
      <c r="BX154" s="120">
        <v>3360</v>
      </c>
      <c r="BY154" s="120">
        <v>2320</v>
      </c>
      <c r="BZ154" s="128"/>
    </row>
    <row r="155" spans="1:158" ht="18.75" customHeight="1">
      <c r="B155" s="57"/>
      <c r="C155" s="117" t="s">
        <v>190</v>
      </c>
      <c r="D155" s="118">
        <v>4116</v>
      </c>
      <c r="E155" s="118">
        <v>3776</v>
      </c>
      <c r="F155" s="118">
        <v>2506</v>
      </c>
      <c r="G155" s="118">
        <v>731</v>
      </c>
      <c r="H155" s="118">
        <v>0</v>
      </c>
      <c r="I155" s="118">
        <v>1075</v>
      </c>
      <c r="J155" s="118">
        <v>2503</v>
      </c>
      <c r="K155" s="118">
        <v>2466</v>
      </c>
      <c r="L155" s="118">
        <v>2154</v>
      </c>
      <c r="M155" s="118">
        <v>3384</v>
      </c>
      <c r="N155" s="118">
        <v>2495</v>
      </c>
      <c r="O155" s="118">
        <v>3789</v>
      </c>
      <c r="P155" s="118">
        <v>2694</v>
      </c>
      <c r="Q155" s="118">
        <v>1762</v>
      </c>
      <c r="R155" s="118">
        <v>2472</v>
      </c>
      <c r="S155" s="118">
        <v>1569</v>
      </c>
      <c r="T155" s="118">
        <v>165</v>
      </c>
      <c r="U155" s="118">
        <v>10</v>
      </c>
      <c r="V155" s="118">
        <v>514</v>
      </c>
      <c r="W155" s="118">
        <v>7791</v>
      </c>
      <c r="X155" s="118">
        <v>4286</v>
      </c>
      <c r="Y155" s="118">
        <v>6795</v>
      </c>
      <c r="Z155" s="120">
        <v>6292</v>
      </c>
      <c r="AA155" s="120">
        <v>8846</v>
      </c>
      <c r="AB155" s="120">
        <v>2303</v>
      </c>
      <c r="AC155" s="120">
        <v>1794</v>
      </c>
      <c r="AD155" s="120">
        <v>4397</v>
      </c>
      <c r="AE155" s="120">
        <v>2247</v>
      </c>
      <c r="AF155" s="120">
        <v>3232</v>
      </c>
      <c r="AG155" s="120">
        <v>3881</v>
      </c>
      <c r="AH155" s="120">
        <v>4650</v>
      </c>
      <c r="AI155" s="120">
        <v>2351</v>
      </c>
      <c r="AJ155" s="120">
        <v>3321</v>
      </c>
      <c r="AK155" s="120">
        <v>3150</v>
      </c>
      <c r="AL155" s="120">
        <v>3483</v>
      </c>
      <c r="AM155" s="120">
        <v>4682</v>
      </c>
      <c r="AN155" s="120">
        <v>4696</v>
      </c>
      <c r="AO155" s="120">
        <v>3429</v>
      </c>
      <c r="AP155" s="120">
        <v>3659</v>
      </c>
      <c r="AQ155" s="120">
        <v>2840</v>
      </c>
      <c r="AR155" s="120">
        <v>2501</v>
      </c>
      <c r="AS155" s="120">
        <v>3627</v>
      </c>
      <c r="AT155" s="120">
        <v>4030</v>
      </c>
      <c r="AU155" s="120">
        <v>1472</v>
      </c>
      <c r="AV155" s="120">
        <v>1095</v>
      </c>
      <c r="AW155" s="120">
        <v>1410</v>
      </c>
      <c r="AX155" s="120">
        <v>8484</v>
      </c>
      <c r="AY155" s="120">
        <v>1633</v>
      </c>
      <c r="AZ155" s="120">
        <v>1364</v>
      </c>
      <c r="BA155" s="120">
        <v>1013</v>
      </c>
      <c r="BB155" s="120">
        <v>1204</v>
      </c>
      <c r="BC155" s="120">
        <v>1344</v>
      </c>
      <c r="BD155" s="120">
        <v>1549</v>
      </c>
      <c r="BE155" s="120">
        <v>1288</v>
      </c>
      <c r="BF155" s="120">
        <v>1240</v>
      </c>
      <c r="BG155" s="120">
        <v>998</v>
      </c>
      <c r="BH155" s="120">
        <v>823</v>
      </c>
      <c r="BI155" s="120">
        <v>1165</v>
      </c>
      <c r="BJ155" s="120">
        <v>1199</v>
      </c>
      <c r="BK155" s="120">
        <v>1620</v>
      </c>
      <c r="BL155" s="120">
        <v>1225</v>
      </c>
      <c r="BM155" s="120">
        <v>1323</v>
      </c>
      <c r="BN155" s="120">
        <v>661</v>
      </c>
      <c r="BO155" s="120">
        <v>760</v>
      </c>
      <c r="BP155" s="120">
        <v>1893</v>
      </c>
      <c r="BQ155" s="120">
        <v>1239</v>
      </c>
      <c r="BR155" s="120">
        <v>1332</v>
      </c>
      <c r="BS155" s="120">
        <v>1653</v>
      </c>
      <c r="BT155" s="120">
        <v>1174</v>
      </c>
      <c r="BU155" s="120">
        <v>788</v>
      </c>
      <c r="BV155" s="120">
        <v>1363</v>
      </c>
      <c r="BW155" s="120">
        <v>245</v>
      </c>
      <c r="BX155" s="120">
        <v>3082</v>
      </c>
      <c r="BY155" s="120">
        <v>1877</v>
      </c>
      <c r="BZ155" s="128"/>
    </row>
    <row r="156" spans="1:158" ht="18.75" customHeight="1">
      <c r="B156" s="57"/>
      <c r="C156" s="117" t="s">
        <v>191</v>
      </c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20" t="s">
        <v>56</v>
      </c>
      <c r="AA156" s="120" t="s">
        <v>56</v>
      </c>
      <c r="AB156" s="120">
        <v>7833</v>
      </c>
      <c r="AC156" s="120">
        <v>5720</v>
      </c>
      <c r="AD156" s="120">
        <v>7881</v>
      </c>
      <c r="AE156" s="120">
        <v>5091</v>
      </c>
      <c r="AF156" s="120">
        <v>8849</v>
      </c>
      <c r="AG156" s="120">
        <v>8087</v>
      </c>
      <c r="AH156" s="120">
        <v>10509</v>
      </c>
      <c r="AI156" s="120">
        <v>9634</v>
      </c>
      <c r="AJ156" s="120">
        <v>7768</v>
      </c>
      <c r="AK156" s="120">
        <v>8557</v>
      </c>
      <c r="AL156" s="120">
        <v>8664</v>
      </c>
      <c r="AM156" s="120">
        <v>10194</v>
      </c>
      <c r="AN156" s="120">
        <v>9872</v>
      </c>
      <c r="AO156" s="120">
        <v>8786</v>
      </c>
      <c r="AP156" s="120">
        <v>8759</v>
      </c>
      <c r="AQ156" s="120">
        <v>6777</v>
      </c>
      <c r="AR156" s="120">
        <v>9549</v>
      </c>
      <c r="AS156" s="120">
        <v>10464</v>
      </c>
      <c r="AT156" s="120">
        <v>7250</v>
      </c>
      <c r="AU156" s="120">
        <v>9375</v>
      </c>
      <c r="AV156" s="120">
        <v>8211</v>
      </c>
      <c r="AW156" s="120">
        <v>8484</v>
      </c>
      <c r="AX156" s="120">
        <v>7358</v>
      </c>
      <c r="AY156" s="120">
        <v>8100</v>
      </c>
      <c r="AZ156" s="120">
        <v>8100</v>
      </c>
      <c r="BA156" s="120">
        <v>8039</v>
      </c>
      <c r="BB156" s="120">
        <v>6732</v>
      </c>
      <c r="BC156" s="120">
        <v>6898</v>
      </c>
      <c r="BD156" s="120">
        <v>10459</v>
      </c>
      <c r="BE156" s="120">
        <v>10703</v>
      </c>
      <c r="BF156" s="120">
        <v>7418</v>
      </c>
      <c r="BG156" s="120">
        <v>5969</v>
      </c>
      <c r="BH156" s="120">
        <v>8472</v>
      </c>
      <c r="BI156" s="120">
        <v>10284</v>
      </c>
      <c r="BJ156" s="120">
        <v>10532</v>
      </c>
      <c r="BK156" s="120">
        <v>11296</v>
      </c>
      <c r="BL156" s="120">
        <v>10453</v>
      </c>
      <c r="BM156" s="120">
        <v>10030</v>
      </c>
      <c r="BN156" s="120">
        <v>7553</v>
      </c>
      <c r="BO156" s="120">
        <v>8429</v>
      </c>
      <c r="BP156" s="120">
        <v>9153</v>
      </c>
      <c r="BQ156" s="120">
        <v>8895</v>
      </c>
      <c r="BR156" s="120">
        <v>8434</v>
      </c>
      <c r="BS156" s="120">
        <v>9672</v>
      </c>
      <c r="BT156" s="120">
        <v>9399</v>
      </c>
      <c r="BU156" s="120">
        <v>8059</v>
      </c>
      <c r="BV156" s="120">
        <v>6972</v>
      </c>
      <c r="BW156" s="120">
        <v>8418</v>
      </c>
      <c r="BX156" s="120">
        <v>11300</v>
      </c>
      <c r="BY156" s="120">
        <v>6593</v>
      </c>
      <c r="BZ156" s="128"/>
    </row>
    <row r="157" spans="1:158" ht="18.75" customHeight="1">
      <c r="B157" s="63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134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4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4"/>
      <c r="BF157" s="134"/>
      <c r="BG157" s="134"/>
      <c r="BH157" s="134"/>
      <c r="BI157" s="134"/>
      <c r="BJ157" s="134"/>
      <c r="BK157" s="134"/>
      <c r="BL157" s="134"/>
      <c r="BM157" s="120"/>
      <c r="BN157" s="120"/>
      <c r="BO157" s="120"/>
      <c r="BP157" s="120"/>
      <c r="BQ157" s="120"/>
      <c r="BR157" s="184"/>
      <c r="BS157" s="184"/>
      <c r="BT157" s="184"/>
      <c r="BU157" s="184"/>
      <c r="BV157" s="184"/>
      <c r="BW157" s="184"/>
      <c r="BX157" s="184"/>
      <c r="BY157" s="184"/>
      <c r="BZ157" s="128"/>
    </row>
    <row r="158" spans="1:158" ht="18.75" customHeight="1">
      <c r="B158" s="209" t="s">
        <v>192</v>
      </c>
      <c r="C158" s="209"/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  <c r="BI158" s="209"/>
      <c r="BJ158" s="209"/>
      <c r="BK158" s="209"/>
      <c r="BL158" s="209"/>
      <c r="BM158" s="209"/>
      <c r="BN158" s="209"/>
      <c r="BO158" s="209"/>
      <c r="BP158" s="209"/>
      <c r="BQ158" s="209"/>
      <c r="BR158" s="209"/>
      <c r="BS158" s="209"/>
      <c r="BT158" s="209"/>
      <c r="BU158" s="209"/>
      <c r="BV158" s="209"/>
      <c r="BW158" s="209"/>
      <c r="BX158" s="209"/>
      <c r="BY158" s="131"/>
      <c r="BZ158" s="128"/>
    </row>
    <row r="159" spans="1:158" ht="18.75" customHeight="1">
      <c r="B159" s="57"/>
      <c r="C159" s="117" t="s">
        <v>193</v>
      </c>
      <c r="D159" s="118">
        <v>70296</v>
      </c>
      <c r="E159" s="118">
        <v>57560</v>
      </c>
      <c r="F159" s="118">
        <v>31978</v>
      </c>
      <c r="G159" s="118">
        <v>9757</v>
      </c>
      <c r="H159" s="118">
        <v>0</v>
      </c>
      <c r="I159" s="118">
        <v>8402</v>
      </c>
      <c r="J159" s="118">
        <v>15975</v>
      </c>
      <c r="K159" s="118">
        <v>18487</v>
      </c>
      <c r="L159" s="118">
        <v>18729</v>
      </c>
      <c r="M159" s="118">
        <v>23293</v>
      </c>
      <c r="N159" s="118">
        <v>21076</v>
      </c>
      <c r="O159" s="118">
        <v>22192</v>
      </c>
      <c r="P159" s="118">
        <v>23257</v>
      </c>
      <c r="Q159" s="118">
        <v>22519</v>
      </c>
      <c r="R159" s="118">
        <v>24599</v>
      </c>
      <c r="S159" s="118">
        <v>20335</v>
      </c>
      <c r="T159" s="118">
        <v>12305</v>
      </c>
      <c r="U159" s="118">
        <v>8266</v>
      </c>
      <c r="V159" s="118">
        <v>14631</v>
      </c>
      <c r="W159" s="118">
        <v>16901</v>
      </c>
      <c r="X159" s="118">
        <v>17086</v>
      </c>
      <c r="Y159" s="118">
        <v>16510</v>
      </c>
      <c r="Z159" s="120">
        <v>15247</v>
      </c>
      <c r="AA159" s="120">
        <v>17089</v>
      </c>
      <c r="AB159" s="120">
        <v>14130</v>
      </c>
      <c r="AC159" s="120">
        <v>12294</v>
      </c>
      <c r="AD159" s="120">
        <v>16407</v>
      </c>
      <c r="AE159" s="120">
        <v>12999</v>
      </c>
      <c r="AF159" s="120">
        <v>15621</v>
      </c>
      <c r="AG159" s="120">
        <v>13987</v>
      </c>
      <c r="AH159" s="120">
        <v>12940</v>
      </c>
      <c r="AI159" s="120">
        <v>12491</v>
      </c>
      <c r="AJ159" s="120">
        <v>11853</v>
      </c>
      <c r="AK159" s="120">
        <v>11799</v>
      </c>
      <c r="AL159" s="120">
        <v>11996</v>
      </c>
      <c r="AM159" s="120">
        <v>12818</v>
      </c>
      <c r="AN159" s="120">
        <v>12476</v>
      </c>
      <c r="AO159" s="120">
        <v>11218</v>
      </c>
      <c r="AP159" s="120">
        <v>12187</v>
      </c>
      <c r="AQ159" s="120">
        <v>11046</v>
      </c>
      <c r="AR159" s="120">
        <v>12248</v>
      </c>
      <c r="AS159" s="120">
        <v>13163</v>
      </c>
      <c r="AT159" s="120">
        <v>12437</v>
      </c>
      <c r="AU159" s="120">
        <v>13366</v>
      </c>
      <c r="AV159" s="120">
        <v>11234</v>
      </c>
      <c r="AW159" s="120">
        <v>12216</v>
      </c>
      <c r="AX159" s="120">
        <v>10876</v>
      </c>
      <c r="AY159" s="120">
        <v>12975</v>
      </c>
      <c r="AZ159" s="120">
        <v>10736</v>
      </c>
      <c r="BA159" s="120">
        <v>6188</v>
      </c>
      <c r="BB159" s="120">
        <v>5271</v>
      </c>
      <c r="BC159" s="120">
        <v>5709</v>
      </c>
      <c r="BD159" s="120">
        <v>4884</v>
      </c>
      <c r="BE159" s="120">
        <v>4717</v>
      </c>
      <c r="BF159" s="120">
        <v>4009</v>
      </c>
      <c r="BG159" s="120">
        <v>4506</v>
      </c>
      <c r="BH159" s="120">
        <v>4075</v>
      </c>
      <c r="BI159" s="120">
        <v>3621</v>
      </c>
      <c r="BJ159" s="120">
        <v>3695</v>
      </c>
      <c r="BK159" s="120">
        <v>3813</v>
      </c>
      <c r="BL159" s="120">
        <v>2427</v>
      </c>
      <c r="BM159" s="120">
        <v>2664</v>
      </c>
      <c r="BN159" s="120">
        <v>1920</v>
      </c>
      <c r="BO159" s="120">
        <v>652</v>
      </c>
      <c r="BP159" s="120">
        <v>1272</v>
      </c>
      <c r="BQ159" s="120">
        <v>1865</v>
      </c>
      <c r="BR159" s="120">
        <v>461</v>
      </c>
      <c r="BS159" s="120">
        <v>515</v>
      </c>
      <c r="BT159" s="120">
        <v>227</v>
      </c>
      <c r="BU159" s="120">
        <v>431</v>
      </c>
      <c r="BV159" s="120">
        <v>337</v>
      </c>
      <c r="BW159" s="120">
        <v>395</v>
      </c>
      <c r="BX159" s="120">
        <v>947</v>
      </c>
      <c r="BY159" s="120">
        <v>107</v>
      </c>
      <c r="BZ159" s="128"/>
    </row>
    <row r="160" spans="1:158" ht="18.75" customHeight="1">
      <c r="B160" s="57"/>
      <c r="C160" s="117" t="s">
        <v>194</v>
      </c>
      <c r="D160" s="118">
        <v>68808</v>
      </c>
      <c r="E160" s="118">
        <v>57314</v>
      </c>
      <c r="F160" s="118">
        <v>33310</v>
      </c>
      <c r="G160" s="118">
        <v>10440</v>
      </c>
      <c r="H160" s="118">
        <v>0</v>
      </c>
      <c r="I160" s="118">
        <v>8874</v>
      </c>
      <c r="J160" s="118">
        <v>16578</v>
      </c>
      <c r="K160" s="118">
        <v>19083</v>
      </c>
      <c r="L160" s="118">
        <v>19581</v>
      </c>
      <c r="M160" s="118">
        <v>24068</v>
      </c>
      <c r="N160" s="118">
        <v>21839</v>
      </c>
      <c r="O160" s="118">
        <v>23023</v>
      </c>
      <c r="P160" s="118">
        <v>24620</v>
      </c>
      <c r="Q160" s="118">
        <v>23367</v>
      </c>
      <c r="R160" s="118">
        <v>25326</v>
      </c>
      <c r="S160" s="118">
        <v>21620</v>
      </c>
      <c r="T160" s="118">
        <v>12563</v>
      </c>
      <c r="U160" s="118">
        <v>7913</v>
      </c>
      <c r="V160" s="118">
        <v>15842</v>
      </c>
      <c r="W160" s="118">
        <v>19134</v>
      </c>
      <c r="X160" s="118">
        <v>18354</v>
      </c>
      <c r="Y160" s="118">
        <v>17718</v>
      </c>
      <c r="Z160" s="120">
        <v>16646</v>
      </c>
      <c r="AA160" s="120">
        <v>17578</v>
      </c>
      <c r="AB160" s="120">
        <v>15025</v>
      </c>
      <c r="AC160" s="120">
        <v>13393</v>
      </c>
      <c r="AD160" s="120">
        <v>17102</v>
      </c>
      <c r="AE160" s="120">
        <v>13400</v>
      </c>
      <c r="AF160" s="120">
        <v>16771</v>
      </c>
      <c r="AG160" s="120">
        <v>15204</v>
      </c>
      <c r="AH160" s="120">
        <v>14401</v>
      </c>
      <c r="AI160" s="120">
        <v>13511</v>
      </c>
      <c r="AJ160" s="120">
        <v>13305</v>
      </c>
      <c r="AK160" s="120">
        <v>12973</v>
      </c>
      <c r="AL160" s="120">
        <v>13382</v>
      </c>
      <c r="AM160" s="120">
        <v>14287</v>
      </c>
      <c r="AN160" s="120">
        <v>14286</v>
      </c>
      <c r="AO160" s="120">
        <v>12127</v>
      </c>
      <c r="AP160" s="120">
        <v>13405</v>
      </c>
      <c r="AQ160" s="120">
        <v>13769</v>
      </c>
      <c r="AR160" s="120">
        <v>14501</v>
      </c>
      <c r="AS160" s="120">
        <v>15625</v>
      </c>
      <c r="AT160" s="120">
        <v>14384</v>
      </c>
      <c r="AU160" s="120">
        <v>16484</v>
      </c>
      <c r="AV160" s="120">
        <v>12686</v>
      </c>
      <c r="AW160" s="120">
        <v>14072</v>
      </c>
      <c r="AX160" s="120">
        <v>12902</v>
      </c>
      <c r="AY160" s="120">
        <v>11289</v>
      </c>
      <c r="AZ160" s="120">
        <v>12381</v>
      </c>
      <c r="BA160" s="120">
        <v>6876</v>
      </c>
      <c r="BB160" s="120">
        <v>5034</v>
      </c>
      <c r="BC160" s="120">
        <v>6356</v>
      </c>
      <c r="BD160" s="120">
        <v>3930</v>
      </c>
      <c r="BE160" s="120">
        <v>4210</v>
      </c>
      <c r="BF160" s="120">
        <v>4563</v>
      </c>
      <c r="BG160" s="120">
        <v>3980</v>
      </c>
      <c r="BH160" s="120">
        <v>4870</v>
      </c>
      <c r="BI160" s="120">
        <v>4301</v>
      </c>
      <c r="BJ160" s="120">
        <v>3211</v>
      </c>
      <c r="BK160" s="120">
        <v>3847</v>
      </c>
      <c r="BL160" s="120">
        <v>2665</v>
      </c>
      <c r="BM160" s="120">
        <v>2652</v>
      </c>
      <c r="BN160" s="120">
        <v>1958</v>
      </c>
      <c r="BO160" s="120">
        <v>746</v>
      </c>
      <c r="BP160" s="120">
        <v>668</v>
      </c>
      <c r="BQ160" s="120">
        <v>2281</v>
      </c>
      <c r="BR160" s="120">
        <v>746</v>
      </c>
      <c r="BS160" s="120">
        <v>323</v>
      </c>
      <c r="BT160" s="120">
        <v>113</v>
      </c>
      <c r="BU160" s="120">
        <v>709</v>
      </c>
      <c r="BV160" s="120">
        <v>684</v>
      </c>
      <c r="BW160" s="120">
        <v>969</v>
      </c>
      <c r="BX160" s="120">
        <v>478</v>
      </c>
      <c r="BY160" s="120">
        <v>154</v>
      </c>
      <c r="BZ160" s="128"/>
    </row>
    <row r="161" spans="1:183" ht="18.75" customHeight="1">
      <c r="B161" s="57"/>
      <c r="C161" s="117" t="s">
        <v>195</v>
      </c>
      <c r="D161" s="118">
        <v>239345</v>
      </c>
      <c r="E161" s="118">
        <v>231339</v>
      </c>
      <c r="F161" s="118">
        <v>156507</v>
      </c>
      <c r="G161" s="118">
        <v>56416</v>
      </c>
      <c r="H161" s="118">
        <v>10279</v>
      </c>
      <c r="I161" s="118">
        <v>57273</v>
      </c>
      <c r="J161" s="118">
        <v>114681</v>
      </c>
      <c r="K161" s="118">
        <v>102758</v>
      </c>
      <c r="L161" s="118">
        <v>115800</v>
      </c>
      <c r="M161" s="118">
        <v>143635</v>
      </c>
      <c r="N161" s="118">
        <v>152248</v>
      </c>
      <c r="O161" s="118">
        <v>168755</v>
      </c>
      <c r="P161" s="118">
        <v>175936</v>
      </c>
      <c r="Q161" s="118">
        <v>128105</v>
      </c>
      <c r="R161" s="118">
        <v>147111</v>
      </c>
      <c r="S161" s="118">
        <v>165522</v>
      </c>
      <c r="T161" s="118">
        <v>87583</v>
      </c>
      <c r="U161" s="118">
        <v>82722</v>
      </c>
      <c r="V161" s="118">
        <v>160544</v>
      </c>
      <c r="W161" s="118">
        <v>188110</v>
      </c>
      <c r="X161" s="118">
        <v>189672</v>
      </c>
      <c r="Y161" s="118">
        <v>183004</v>
      </c>
      <c r="Z161" s="120">
        <v>179984</v>
      </c>
      <c r="AA161" s="120">
        <v>182333</v>
      </c>
      <c r="AB161" s="120">
        <v>149608</v>
      </c>
      <c r="AC161" s="120">
        <v>154728</v>
      </c>
      <c r="AD161" s="120">
        <v>195808</v>
      </c>
      <c r="AE161" s="120">
        <v>160885</v>
      </c>
      <c r="AF161" s="120">
        <v>170668</v>
      </c>
      <c r="AG161" s="120">
        <v>171264</v>
      </c>
      <c r="AH161" s="120">
        <v>155262</v>
      </c>
      <c r="AI161" s="120">
        <v>171041</v>
      </c>
      <c r="AJ161" s="120">
        <v>173489</v>
      </c>
      <c r="AK161" s="120">
        <v>176715</v>
      </c>
      <c r="AL161" s="120">
        <v>178651</v>
      </c>
      <c r="AM161" s="120">
        <v>183235</v>
      </c>
      <c r="AN161" s="120">
        <v>190858</v>
      </c>
      <c r="AO161" s="120">
        <v>178020</v>
      </c>
      <c r="AP161" s="120">
        <v>182973</v>
      </c>
      <c r="AQ161" s="120">
        <v>167365</v>
      </c>
      <c r="AR161" s="120">
        <v>182480</v>
      </c>
      <c r="AS161" s="120">
        <v>170460</v>
      </c>
      <c r="AT161" s="120">
        <v>176250</v>
      </c>
      <c r="AU161" s="120">
        <v>189264</v>
      </c>
      <c r="AV161" s="120">
        <v>175180</v>
      </c>
      <c r="AW161" s="120">
        <v>185784</v>
      </c>
      <c r="AX161" s="120">
        <v>184755</v>
      </c>
      <c r="AY161" s="120">
        <v>178273</v>
      </c>
      <c r="AZ161" s="120">
        <v>183900</v>
      </c>
      <c r="BA161" s="120">
        <v>204952</v>
      </c>
      <c r="BB161" s="120">
        <v>202768</v>
      </c>
      <c r="BC161" s="120">
        <v>183761</v>
      </c>
      <c r="BD161" s="120">
        <v>188398</v>
      </c>
      <c r="BE161" s="120">
        <v>196110</v>
      </c>
      <c r="BF161" s="120">
        <v>208544</v>
      </c>
      <c r="BG161" s="120">
        <v>207013</v>
      </c>
      <c r="BH161" s="120">
        <v>218607</v>
      </c>
      <c r="BI161" s="120">
        <v>225523</v>
      </c>
      <c r="BJ161" s="120">
        <v>227186</v>
      </c>
      <c r="BK161" s="120">
        <v>239166</v>
      </c>
      <c r="BL161" s="120">
        <v>209124</v>
      </c>
      <c r="BM161" s="120">
        <v>207140</v>
      </c>
      <c r="BN161" s="120">
        <v>182949</v>
      </c>
      <c r="BO161" s="120">
        <v>216474</v>
      </c>
      <c r="BP161" s="120">
        <v>237182</v>
      </c>
      <c r="BQ161" s="120">
        <v>229782</v>
      </c>
      <c r="BR161" s="120">
        <v>222975</v>
      </c>
      <c r="BS161" s="120">
        <v>235219</v>
      </c>
      <c r="BT161" s="120">
        <v>246864</v>
      </c>
      <c r="BU161" s="120">
        <v>229701</v>
      </c>
      <c r="BV161" s="120">
        <v>238679</v>
      </c>
      <c r="BW161" s="120">
        <v>234491</v>
      </c>
      <c r="BX161" s="120">
        <v>236957</v>
      </c>
      <c r="BY161" s="120">
        <v>203414</v>
      </c>
      <c r="BZ161" s="128"/>
    </row>
    <row r="162" spans="1:183" ht="18.75" customHeight="1">
      <c r="B162" s="57"/>
      <c r="C162" s="117" t="s">
        <v>196</v>
      </c>
      <c r="D162" s="118">
        <v>238461</v>
      </c>
      <c r="E162" s="118">
        <v>233323</v>
      </c>
      <c r="F162" s="118">
        <v>159496</v>
      </c>
      <c r="G162" s="118">
        <v>56491</v>
      </c>
      <c r="H162" s="118">
        <v>10943</v>
      </c>
      <c r="I162" s="118">
        <v>58066</v>
      </c>
      <c r="J162" s="118">
        <v>116250</v>
      </c>
      <c r="K162" s="118">
        <v>105187</v>
      </c>
      <c r="L162" s="118">
        <v>117393</v>
      </c>
      <c r="M162" s="118">
        <v>142867</v>
      </c>
      <c r="N162" s="118">
        <v>152812</v>
      </c>
      <c r="O162" s="118">
        <v>166386</v>
      </c>
      <c r="P162" s="118">
        <v>177846</v>
      </c>
      <c r="Q162" s="118">
        <v>129707</v>
      </c>
      <c r="R162" s="118">
        <v>147232</v>
      </c>
      <c r="S162" s="118">
        <v>165839</v>
      </c>
      <c r="T162" s="118">
        <v>87483</v>
      </c>
      <c r="U162" s="118">
        <v>81817</v>
      </c>
      <c r="V162" s="118">
        <v>160670</v>
      </c>
      <c r="W162" s="118">
        <v>189858</v>
      </c>
      <c r="X162" s="118">
        <v>189599</v>
      </c>
      <c r="Y162" s="118">
        <v>184163</v>
      </c>
      <c r="Z162" s="120">
        <v>181403</v>
      </c>
      <c r="AA162" s="120">
        <v>185357</v>
      </c>
      <c r="AB162" s="120">
        <v>151709</v>
      </c>
      <c r="AC162" s="120">
        <v>156571</v>
      </c>
      <c r="AD162" s="120">
        <v>198032</v>
      </c>
      <c r="AE162" s="120">
        <v>160443</v>
      </c>
      <c r="AF162" s="120">
        <v>169072</v>
      </c>
      <c r="AG162" s="120">
        <v>171667</v>
      </c>
      <c r="AH162" s="120">
        <v>156769</v>
      </c>
      <c r="AI162" s="120">
        <v>168903</v>
      </c>
      <c r="AJ162" s="120">
        <v>176112</v>
      </c>
      <c r="AK162" s="120">
        <v>179205</v>
      </c>
      <c r="AL162" s="120">
        <v>179136</v>
      </c>
      <c r="AM162" s="120">
        <v>183236</v>
      </c>
      <c r="AN162" s="120">
        <v>190604</v>
      </c>
      <c r="AO162" s="120">
        <v>178539</v>
      </c>
      <c r="AP162" s="120">
        <v>182499</v>
      </c>
      <c r="AQ162" s="120">
        <v>166625</v>
      </c>
      <c r="AR162" s="120">
        <v>183760</v>
      </c>
      <c r="AS162" s="120">
        <v>170848</v>
      </c>
      <c r="AT162" s="120">
        <v>170418</v>
      </c>
      <c r="AU162" s="120">
        <v>191465</v>
      </c>
      <c r="AV162" s="120">
        <v>174935</v>
      </c>
      <c r="AW162" s="120">
        <v>185673</v>
      </c>
      <c r="AX162" s="120">
        <v>183811</v>
      </c>
      <c r="AY162" s="120">
        <v>178754</v>
      </c>
      <c r="AZ162" s="120">
        <v>186946</v>
      </c>
      <c r="BA162" s="120">
        <v>205656</v>
      </c>
      <c r="BB162" s="120">
        <v>204794</v>
      </c>
      <c r="BC162" s="120">
        <v>178376</v>
      </c>
      <c r="BD162" s="120">
        <v>188251</v>
      </c>
      <c r="BE162" s="120">
        <v>192765</v>
      </c>
      <c r="BF162" s="120">
        <v>202835</v>
      </c>
      <c r="BG162" s="120">
        <v>204057</v>
      </c>
      <c r="BH162" s="120">
        <v>222729</v>
      </c>
      <c r="BI162" s="120">
        <v>229970</v>
      </c>
      <c r="BJ162" s="120">
        <v>235537</v>
      </c>
      <c r="BK162" s="120">
        <v>244984</v>
      </c>
      <c r="BL162" s="120">
        <v>213235</v>
      </c>
      <c r="BM162" s="120">
        <v>215520</v>
      </c>
      <c r="BN162" s="120">
        <v>197257</v>
      </c>
      <c r="BO162" s="120">
        <v>221470</v>
      </c>
      <c r="BP162" s="120">
        <v>242916</v>
      </c>
      <c r="BQ162" s="120">
        <v>229004</v>
      </c>
      <c r="BR162" s="120">
        <v>219301</v>
      </c>
      <c r="BS162" s="120">
        <v>241193</v>
      </c>
      <c r="BT162" s="120">
        <v>245941</v>
      </c>
      <c r="BU162" s="120">
        <v>229010</v>
      </c>
      <c r="BV162" s="120">
        <v>235116</v>
      </c>
      <c r="BW162" s="120">
        <v>237349</v>
      </c>
      <c r="BX162" s="120">
        <v>237576</v>
      </c>
      <c r="BY162" s="120">
        <v>202996</v>
      </c>
      <c r="BZ162" s="128"/>
    </row>
    <row r="163" spans="1:183" ht="18.75" customHeight="1">
      <c r="B163" s="57"/>
      <c r="C163" s="117" t="s">
        <v>197</v>
      </c>
      <c r="D163" s="118">
        <v>29248</v>
      </c>
      <c r="E163" s="118">
        <v>29790</v>
      </c>
      <c r="F163" s="118">
        <v>26477</v>
      </c>
      <c r="G163" s="118">
        <v>9100</v>
      </c>
      <c r="H163" s="118">
        <v>0</v>
      </c>
      <c r="I163" s="118">
        <v>6364</v>
      </c>
      <c r="J163" s="118">
        <v>16854</v>
      </c>
      <c r="K163" s="118">
        <v>16707</v>
      </c>
      <c r="L163" s="118">
        <v>18449</v>
      </c>
      <c r="M163" s="118">
        <v>21094</v>
      </c>
      <c r="N163" s="118">
        <v>21338</v>
      </c>
      <c r="O163" s="118">
        <v>23535</v>
      </c>
      <c r="P163" s="118">
        <v>23843</v>
      </c>
      <c r="Q163" s="118">
        <v>19753</v>
      </c>
      <c r="R163" s="118">
        <v>23137</v>
      </c>
      <c r="S163" s="118">
        <v>22402</v>
      </c>
      <c r="T163" s="118">
        <v>14096</v>
      </c>
      <c r="U163" s="118">
        <v>12766</v>
      </c>
      <c r="V163" s="118">
        <v>22192</v>
      </c>
      <c r="W163" s="118">
        <v>24994</v>
      </c>
      <c r="X163" s="118">
        <v>24078</v>
      </c>
      <c r="Y163" s="118">
        <v>24874</v>
      </c>
      <c r="Z163" s="120">
        <v>25378</v>
      </c>
      <c r="AA163" s="120">
        <v>28233</v>
      </c>
      <c r="AB163" s="120">
        <v>26166</v>
      </c>
      <c r="AC163" s="120">
        <v>25677</v>
      </c>
      <c r="AD163" s="120">
        <v>28790</v>
      </c>
      <c r="AE163" s="120">
        <v>24227</v>
      </c>
      <c r="AF163" s="120">
        <v>25831</v>
      </c>
      <c r="AG163" s="120">
        <v>29948</v>
      </c>
      <c r="AH163" s="120">
        <v>26346</v>
      </c>
      <c r="AI163" s="120">
        <v>29850</v>
      </c>
      <c r="AJ163" s="120">
        <v>29223</v>
      </c>
      <c r="AK163" s="120">
        <v>29155</v>
      </c>
      <c r="AL163" s="120">
        <v>28401</v>
      </c>
      <c r="AM163" s="120">
        <v>30324</v>
      </c>
      <c r="AN163" s="120">
        <v>28643</v>
      </c>
      <c r="AO163" s="120">
        <v>27959</v>
      </c>
      <c r="AP163" s="120">
        <v>28643</v>
      </c>
      <c r="AQ163" s="120">
        <v>26523</v>
      </c>
      <c r="AR163" s="120">
        <v>30714</v>
      </c>
      <c r="AS163" s="120">
        <v>27769</v>
      </c>
      <c r="AT163" s="120">
        <v>30024</v>
      </c>
      <c r="AU163" s="120">
        <v>32110</v>
      </c>
      <c r="AV163" s="120">
        <v>29310</v>
      </c>
      <c r="AW163" s="120">
        <v>31491</v>
      </c>
      <c r="AX163" s="120">
        <v>31804</v>
      </c>
      <c r="AY163" s="120">
        <v>32333</v>
      </c>
      <c r="AZ163" s="120">
        <v>32022</v>
      </c>
      <c r="BA163" s="120">
        <v>31062</v>
      </c>
      <c r="BB163" s="120">
        <v>30261</v>
      </c>
      <c r="BC163" s="120">
        <v>28243</v>
      </c>
      <c r="BD163" s="120">
        <v>31719</v>
      </c>
      <c r="BE163" s="120">
        <v>29511</v>
      </c>
      <c r="BF163" s="120">
        <v>32584</v>
      </c>
      <c r="BG163" s="120">
        <v>32855</v>
      </c>
      <c r="BH163" s="120">
        <v>30544</v>
      </c>
      <c r="BI163" s="120">
        <v>33463</v>
      </c>
      <c r="BJ163" s="120">
        <v>32647</v>
      </c>
      <c r="BK163" s="120">
        <v>34332</v>
      </c>
      <c r="BL163" s="120">
        <v>30901</v>
      </c>
      <c r="BM163" s="120">
        <v>32817</v>
      </c>
      <c r="BN163" s="120">
        <v>30579</v>
      </c>
      <c r="BO163" s="120">
        <v>32080</v>
      </c>
      <c r="BP163" s="120">
        <v>34405</v>
      </c>
      <c r="BQ163" s="120">
        <v>31929</v>
      </c>
      <c r="BR163" s="120">
        <v>35340</v>
      </c>
      <c r="BS163" s="120">
        <v>40396</v>
      </c>
      <c r="BT163" s="120">
        <v>34579</v>
      </c>
      <c r="BU163" s="120">
        <v>36298</v>
      </c>
      <c r="BV163" s="120">
        <v>34452</v>
      </c>
      <c r="BW163" s="120">
        <v>36435</v>
      </c>
      <c r="BX163" s="120">
        <v>33262</v>
      </c>
      <c r="BY163" s="120">
        <v>28925</v>
      </c>
      <c r="BZ163" s="128"/>
    </row>
    <row r="164" spans="1:183" ht="18.75" customHeight="1">
      <c r="B164" s="57"/>
      <c r="C164" s="117" t="s">
        <v>198</v>
      </c>
      <c r="D164" s="118">
        <v>29247</v>
      </c>
      <c r="E164" s="118">
        <v>29238</v>
      </c>
      <c r="F164" s="118">
        <v>26302</v>
      </c>
      <c r="G164" s="118">
        <v>8965</v>
      </c>
      <c r="H164" s="118">
        <v>0</v>
      </c>
      <c r="I164" s="118">
        <v>5982</v>
      </c>
      <c r="J164" s="118">
        <v>16746</v>
      </c>
      <c r="K164" s="118">
        <v>16932</v>
      </c>
      <c r="L164" s="118">
        <v>17884</v>
      </c>
      <c r="M164" s="118">
        <v>20926</v>
      </c>
      <c r="N164" s="118">
        <v>20953</v>
      </c>
      <c r="O164" s="118">
        <v>23243</v>
      </c>
      <c r="P164" s="118">
        <v>23359</v>
      </c>
      <c r="Q164" s="118">
        <v>18886</v>
      </c>
      <c r="R164" s="118">
        <v>22629</v>
      </c>
      <c r="S164" s="118">
        <v>21154</v>
      </c>
      <c r="T164" s="118">
        <v>13464</v>
      </c>
      <c r="U164" s="118">
        <v>12093</v>
      </c>
      <c r="V164" s="118">
        <v>21436</v>
      </c>
      <c r="W164" s="118">
        <v>23891</v>
      </c>
      <c r="X164" s="118">
        <v>23337</v>
      </c>
      <c r="Y164" s="118">
        <v>24428</v>
      </c>
      <c r="Z164" s="120">
        <v>24939</v>
      </c>
      <c r="AA164" s="120">
        <v>27269</v>
      </c>
      <c r="AB164" s="120">
        <v>25016</v>
      </c>
      <c r="AC164" s="120">
        <v>24752</v>
      </c>
      <c r="AD164" s="120">
        <v>28725</v>
      </c>
      <c r="AE164" s="120">
        <v>23143</v>
      </c>
      <c r="AF164" s="120">
        <v>25187</v>
      </c>
      <c r="AG164" s="120">
        <v>28958</v>
      </c>
      <c r="AH164" s="120">
        <v>25477</v>
      </c>
      <c r="AI164" s="120">
        <v>28184</v>
      </c>
      <c r="AJ164" s="120">
        <v>28750</v>
      </c>
      <c r="AK164" s="120">
        <v>29076</v>
      </c>
      <c r="AL164" s="120">
        <v>29054</v>
      </c>
      <c r="AM164" s="120">
        <v>29602</v>
      </c>
      <c r="AN164" s="120">
        <v>28143</v>
      </c>
      <c r="AO164" s="120">
        <v>26442</v>
      </c>
      <c r="AP164" s="120">
        <v>28143</v>
      </c>
      <c r="AQ164" s="120">
        <v>25764</v>
      </c>
      <c r="AR164" s="120">
        <v>29388</v>
      </c>
      <c r="AS164" s="120">
        <v>27094</v>
      </c>
      <c r="AT164" s="120">
        <v>28248</v>
      </c>
      <c r="AU164" s="120">
        <v>30493</v>
      </c>
      <c r="AV164" s="120">
        <v>28769</v>
      </c>
      <c r="AW164" s="120">
        <v>30926</v>
      </c>
      <c r="AX164" s="120">
        <v>30032</v>
      </c>
      <c r="AY164" s="120">
        <v>31116</v>
      </c>
      <c r="AZ164" s="120">
        <v>31098</v>
      </c>
      <c r="BA164" s="120">
        <v>30347</v>
      </c>
      <c r="BB164" s="120">
        <v>28836</v>
      </c>
      <c r="BC164" s="120">
        <v>26910</v>
      </c>
      <c r="BD164" s="120">
        <v>29931</v>
      </c>
      <c r="BE164" s="120">
        <v>26274</v>
      </c>
      <c r="BF164" s="120">
        <v>31029</v>
      </c>
      <c r="BG164" s="120">
        <v>30758</v>
      </c>
      <c r="BH164" s="120">
        <v>29254</v>
      </c>
      <c r="BI164" s="120">
        <v>32183</v>
      </c>
      <c r="BJ164" s="120">
        <v>30626</v>
      </c>
      <c r="BK164" s="120">
        <v>32092</v>
      </c>
      <c r="BL164" s="120">
        <v>29188</v>
      </c>
      <c r="BM164" s="120">
        <v>31529</v>
      </c>
      <c r="BN164" s="120">
        <v>29094</v>
      </c>
      <c r="BO164" s="120">
        <v>30107</v>
      </c>
      <c r="BP164" s="120">
        <v>31885</v>
      </c>
      <c r="BQ164" s="120">
        <v>30033</v>
      </c>
      <c r="BR164" s="120">
        <v>44594</v>
      </c>
      <c r="BS164" s="120">
        <v>39583</v>
      </c>
      <c r="BT164" s="120">
        <v>33234</v>
      </c>
      <c r="BU164" s="120">
        <v>34361</v>
      </c>
      <c r="BV164" s="120">
        <v>33137</v>
      </c>
      <c r="BW164" s="120">
        <v>35585</v>
      </c>
      <c r="BX164" s="120">
        <v>32807</v>
      </c>
      <c r="BY164" s="120">
        <v>28900</v>
      </c>
      <c r="BZ164" s="128"/>
    </row>
    <row r="165" spans="1:183" ht="18.75" customHeight="1">
      <c r="B165" s="210" t="s">
        <v>199</v>
      </c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10"/>
      <c r="BM165" s="210"/>
      <c r="BN165" s="210"/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131"/>
      <c r="BZ165" s="135"/>
      <c r="CA165" s="135"/>
      <c r="CB165" s="135"/>
      <c r="CC165" s="135"/>
      <c r="CD165" s="135"/>
      <c r="CE165" s="135"/>
      <c r="CF165" s="135"/>
      <c r="CG165" s="135"/>
      <c r="CH165" s="135"/>
      <c r="CI165" s="135"/>
      <c r="CJ165" s="135"/>
      <c r="CK165" s="135"/>
      <c r="CL165" s="135"/>
      <c r="CM165" s="135"/>
      <c r="CN165" s="135"/>
      <c r="CO165" s="135"/>
      <c r="CP165" s="135"/>
      <c r="CQ165" s="135"/>
      <c r="CR165" s="135"/>
      <c r="CS165" s="135"/>
      <c r="CT165" s="135"/>
      <c r="CU165" s="135"/>
      <c r="CV165" s="135"/>
      <c r="CW165" s="135"/>
      <c r="CX165" s="135"/>
      <c r="CY165" s="135"/>
      <c r="CZ165" s="135"/>
      <c r="DA165" s="135"/>
      <c r="DB165" s="135"/>
      <c r="DC165" s="135"/>
      <c r="DD165" s="135"/>
      <c r="DE165" s="135"/>
      <c r="DF165" s="135"/>
      <c r="DG165" s="135"/>
      <c r="DH165" s="135"/>
      <c r="DI165" s="135"/>
      <c r="DJ165" s="135"/>
      <c r="DK165" s="135"/>
      <c r="DL165" s="135"/>
      <c r="DM165" s="135"/>
      <c r="DN165" s="135"/>
      <c r="DO165" s="135"/>
      <c r="DP165" s="135"/>
      <c r="DQ165" s="135"/>
      <c r="DR165" s="135"/>
      <c r="DS165" s="135"/>
      <c r="DT165" s="135"/>
      <c r="DU165" s="135"/>
      <c r="DV165" s="135"/>
      <c r="DW165" s="135"/>
      <c r="DX165" s="135"/>
      <c r="DY165" s="135"/>
      <c r="DZ165" s="135"/>
      <c r="EA165" s="135"/>
      <c r="EB165" s="135"/>
      <c r="EC165" s="135"/>
      <c r="ED165" s="135"/>
      <c r="EE165" s="135"/>
      <c r="EF165" s="135"/>
      <c r="EG165" s="135"/>
      <c r="EH165" s="135"/>
      <c r="EI165" s="135"/>
      <c r="EJ165" s="135"/>
      <c r="EK165" s="135"/>
      <c r="EL165" s="135"/>
      <c r="EM165" s="135"/>
      <c r="EN165" s="135"/>
      <c r="EO165" s="135"/>
      <c r="ES165" s="135"/>
      <c r="ET165" s="135"/>
      <c r="EU165" s="135"/>
      <c r="EV165" s="135"/>
      <c r="EW165" s="135"/>
      <c r="EX165" s="135"/>
      <c r="EY165" s="135"/>
      <c r="EZ165" s="135"/>
      <c r="FA165" s="135"/>
      <c r="FB165" s="135"/>
      <c r="FC165" s="135"/>
      <c r="FD165" s="135"/>
      <c r="FE165" s="135"/>
      <c r="FF165" s="135"/>
      <c r="FG165" s="135"/>
      <c r="FH165" s="135"/>
      <c r="FI165" s="135"/>
      <c r="FJ165" s="135"/>
      <c r="FK165" s="135"/>
      <c r="FL165" s="135"/>
      <c r="FM165" s="135"/>
      <c r="FN165" s="135"/>
      <c r="FO165" s="135"/>
      <c r="FP165" s="135"/>
      <c r="FQ165" s="135"/>
      <c r="FR165" s="135"/>
      <c r="FS165" s="135"/>
      <c r="FT165" s="135"/>
      <c r="FU165" s="135"/>
      <c r="FV165" s="135"/>
      <c r="FW165" s="135"/>
      <c r="FX165" s="135"/>
      <c r="FY165" s="135"/>
      <c r="FZ165" s="135"/>
      <c r="GA165" s="135"/>
    </row>
    <row r="166" spans="1:183" ht="18.75" customHeight="1">
      <c r="B166" s="57"/>
      <c r="C166" s="117" t="s">
        <v>200</v>
      </c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>
        <v>35623</v>
      </c>
      <c r="Q166" s="118">
        <v>32064</v>
      </c>
      <c r="R166" s="118">
        <v>35437</v>
      </c>
      <c r="S166" s="118">
        <v>33323</v>
      </c>
      <c r="T166" s="118">
        <v>27618</v>
      </c>
      <c r="U166" s="118">
        <v>28210</v>
      </c>
      <c r="V166" s="118">
        <v>30706</v>
      </c>
      <c r="W166" s="118">
        <v>35133</v>
      </c>
      <c r="X166" s="118">
        <v>29836</v>
      </c>
      <c r="Y166" s="118">
        <v>33947</v>
      </c>
      <c r="Z166" s="120">
        <v>29663</v>
      </c>
      <c r="AA166" s="120">
        <v>28382</v>
      </c>
      <c r="AB166" s="120">
        <v>22669</v>
      </c>
      <c r="AC166" s="120">
        <v>22938</v>
      </c>
      <c r="AD166" s="120">
        <v>26190</v>
      </c>
      <c r="AE166" s="120">
        <v>26474</v>
      </c>
      <c r="AF166" s="120">
        <v>28326</v>
      </c>
      <c r="AG166" s="120">
        <v>29619</v>
      </c>
      <c r="AH166" s="120">
        <v>32767</v>
      </c>
      <c r="AI166" s="120">
        <v>46442</v>
      </c>
      <c r="AJ166" s="120">
        <v>42023</v>
      </c>
      <c r="AK166" s="120">
        <v>43584</v>
      </c>
      <c r="AL166" s="120">
        <v>38784</v>
      </c>
      <c r="AM166" s="120">
        <v>46860</v>
      </c>
      <c r="AN166" s="120">
        <v>46798</v>
      </c>
      <c r="AO166" s="120">
        <v>38932</v>
      </c>
      <c r="AP166" s="120">
        <v>46157</v>
      </c>
      <c r="AQ166" s="120">
        <v>32991</v>
      </c>
      <c r="AR166" s="120">
        <v>38420</v>
      </c>
      <c r="AS166" s="120">
        <v>38505</v>
      </c>
      <c r="AT166" s="120">
        <v>40566</v>
      </c>
      <c r="AU166" s="120">
        <v>41582</v>
      </c>
      <c r="AV166" s="120">
        <v>39128</v>
      </c>
      <c r="AW166" s="120">
        <v>44173</v>
      </c>
      <c r="AX166" s="120">
        <v>42710</v>
      </c>
      <c r="AY166" s="120">
        <v>42993</v>
      </c>
      <c r="AZ166" s="120">
        <v>68096</v>
      </c>
      <c r="BA166" s="120">
        <v>59374</v>
      </c>
      <c r="BB166" s="120">
        <v>41660</v>
      </c>
      <c r="BC166" s="120">
        <v>37486</v>
      </c>
      <c r="BD166" s="120">
        <v>45072</v>
      </c>
      <c r="BE166" s="120">
        <v>49762</v>
      </c>
      <c r="BF166" s="120">
        <v>57436</v>
      </c>
      <c r="BG166" s="120">
        <v>60255</v>
      </c>
      <c r="BH166" s="120">
        <v>67812</v>
      </c>
      <c r="BI166" s="120">
        <v>65747</v>
      </c>
      <c r="BJ166" s="120">
        <v>63519</v>
      </c>
      <c r="BK166" s="120">
        <v>67374</v>
      </c>
      <c r="BL166" s="120">
        <v>66249</v>
      </c>
      <c r="BM166" s="120">
        <v>69016</v>
      </c>
      <c r="BN166" s="120">
        <v>49452</v>
      </c>
      <c r="BO166" s="120">
        <v>58241</v>
      </c>
      <c r="BP166" s="120">
        <v>60027</v>
      </c>
      <c r="BQ166" s="120">
        <v>50443</v>
      </c>
      <c r="BR166" s="120">
        <v>69676</v>
      </c>
      <c r="BS166" s="120">
        <v>79319</v>
      </c>
      <c r="BT166" s="120">
        <v>70034</v>
      </c>
      <c r="BU166" s="120">
        <v>63037</v>
      </c>
      <c r="BV166" s="120">
        <v>57212</v>
      </c>
      <c r="BW166" s="120">
        <v>58500</v>
      </c>
      <c r="BX166" s="120">
        <v>58183</v>
      </c>
      <c r="BY166" s="120">
        <v>47497</v>
      </c>
      <c r="BZ166" s="128"/>
    </row>
    <row r="167" spans="1:183" ht="18.75" customHeight="1">
      <c r="B167" s="57"/>
      <c r="C167" s="117" t="s">
        <v>201</v>
      </c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>
        <v>0</v>
      </c>
      <c r="Q167" s="118">
        <v>0</v>
      </c>
      <c r="R167" s="118">
        <v>0</v>
      </c>
      <c r="S167" s="118">
        <v>0</v>
      </c>
      <c r="T167" s="118">
        <v>0</v>
      </c>
      <c r="U167" s="118">
        <v>0</v>
      </c>
      <c r="V167" s="118">
        <v>81394</v>
      </c>
      <c r="W167" s="118">
        <v>114687</v>
      </c>
      <c r="X167" s="118">
        <v>150995</v>
      </c>
      <c r="Y167" s="118">
        <v>185489</v>
      </c>
      <c r="Z167" s="120">
        <v>183098</v>
      </c>
      <c r="AA167" s="120">
        <v>215385</v>
      </c>
      <c r="AB167" s="120">
        <v>189416</v>
      </c>
      <c r="AC167" s="120">
        <v>186237</v>
      </c>
      <c r="AD167" s="120">
        <v>246420</v>
      </c>
      <c r="AE167" s="120">
        <v>177791</v>
      </c>
      <c r="AF167" s="120">
        <v>228727</v>
      </c>
      <c r="AG167" s="120">
        <v>255223</v>
      </c>
      <c r="AH167" s="120">
        <v>262198</v>
      </c>
      <c r="AI167" s="120">
        <v>292534</v>
      </c>
      <c r="AJ167" s="120">
        <v>264768</v>
      </c>
      <c r="AK167" s="120">
        <v>266364</v>
      </c>
      <c r="AL167" s="120">
        <v>260155</v>
      </c>
      <c r="AM167" s="120">
        <v>295562</v>
      </c>
      <c r="AN167" s="120">
        <v>261223</v>
      </c>
      <c r="AO167" s="120">
        <v>253947</v>
      </c>
      <c r="AP167" s="120">
        <v>278056</v>
      </c>
      <c r="AQ167" s="120">
        <v>244060</v>
      </c>
      <c r="AR167" s="120">
        <v>274895</v>
      </c>
      <c r="AS167" s="120">
        <v>250348</v>
      </c>
      <c r="AT167" s="120">
        <v>280314</v>
      </c>
      <c r="AU167" s="120">
        <v>295794</v>
      </c>
      <c r="AV167" s="120">
        <v>261221</v>
      </c>
      <c r="AW167" s="120">
        <v>281209</v>
      </c>
      <c r="AX167" s="120">
        <v>271972</v>
      </c>
      <c r="AY167" s="120">
        <v>262468</v>
      </c>
      <c r="AZ167" s="120">
        <v>243808</v>
      </c>
      <c r="BA167" s="120">
        <v>253279</v>
      </c>
      <c r="BB167" s="120">
        <v>238256</v>
      </c>
      <c r="BC167" s="120">
        <v>230852</v>
      </c>
      <c r="BD167" s="120">
        <v>279324</v>
      </c>
      <c r="BE167" s="120">
        <v>254792</v>
      </c>
      <c r="BF167" s="120">
        <v>275937</v>
      </c>
      <c r="BG167" s="120">
        <v>265902</v>
      </c>
      <c r="BH167" s="120">
        <v>290947</v>
      </c>
      <c r="BI167" s="120">
        <v>280221</v>
      </c>
      <c r="BJ167" s="120">
        <v>260314</v>
      </c>
      <c r="BK167" s="120">
        <v>305567</v>
      </c>
      <c r="BL167" s="120">
        <v>290961</v>
      </c>
      <c r="BM167" s="120">
        <v>309792</v>
      </c>
      <c r="BN167" s="120">
        <v>201470</v>
      </c>
      <c r="BO167" s="120">
        <v>261436</v>
      </c>
      <c r="BP167" s="120">
        <v>300607</v>
      </c>
      <c r="BQ167" s="120">
        <v>246952</v>
      </c>
      <c r="BR167" s="120">
        <v>298748</v>
      </c>
      <c r="BS167" s="120">
        <v>315530</v>
      </c>
      <c r="BT167" s="120">
        <v>303982</v>
      </c>
      <c r="BU167" s="120">
        <v>292331</v>
      </c>
      <c r="BV167" s="120">
        <v>289225</v>
      </c>
      <c r="BW167" s="120">
        <v>294395</v>
      </c>
      <c r="BX167" s="120">
        <v>336993</v>
      </c>
      <c r="BY167" s="120">
        <v>273706</v>
      </c>
      <c r="BZ167" s="128"/>
    </row>
    <row r="168" spans="1:183" ht="18.75" customHeight="1">
      <c r="B168" s="57"/>
      <c r="C168" s="117" t="s">
        <v>202</v>
      </c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>
        <v>1678</v>
      </c>
      <c r="Q168" s="118">
        <v>1457</v>
      </c>
      <c r="R168" s="118">
        <v>1724</v>
      </c>
      <c r="S168" s="118">
        <v>1090</v>
      </c>
      <c r="T168" s="118">
        <v>355</v>
      </c>
      <c r="U168" s="118">
        <v>158</v>
      </c>
      <c r="V168" s="118">
        <v>534</v>
      </c>
      <c r="W168" s="118">
        <v>598</v>
      </c>
      <c r="X168" s="118">
        <v>326</v>
      </c>
      <c r="Y168" s="118">
        <v>38654</v>
      </c>
      <c r="Z168" s="120">
        <v>62390</v>
      </c>
      <c r="AA168" s="120">
        <v>90917</v>
      </c>
      <c r="AB168" s="120">
        <v>97798</v>
      </c>
      <c r="AC168" s="120">
        <v>108735</v>
      </c>
      <c r="AD168" s="120">
        <v>122516</v>
      </c>
      <c r="AE168" s="120">
        <v>84927</v>
      </c>
      <c r="AF168" s="120">
        <v>113465</v>
      </c>
      <c r="AG168" s="120">
        <v>113766</v>
      </c>
      <c r="AH168" s="120">
        <v>92247</v>
      </c>
      <c r="AI168" s="120">
        <v>99729</v>
      </c>
      <c r="AJ168" s="120">
        <v>88424</v>
      </c>
      <c r="AK168" s="120">
        <v>73183</v>
      </c>
      <c r="AL168" s="120">
        <v>91292</v>
      </c>
      <c r="AM168" s="120">
        <v>92969</v>
      </c>
      <c r="AN168" s="120">
        <v>94056</v>
      </c>
      <c r="AO168" s="120">
        <v>93479</v>
      </c>
      <c r="AP168" s="120">
        <v>90965</v>
      </c>
      <c r="AQ168" s="120">
        <v>74556</v>
      </c>
      <c r="AR168" s="120" t="s">
        <v>38</v>
      </c>
      <c r="AS168" s="120">
        <v>77739</v>
      </c>
      <c r="AT168" s="120">
        <v>80070</v>
      </c>
      <c r="AU168" s="120">
        <v>89895</v>
      </c>
      <c r="AV168" s="120">
        <v>76433</v>
      </c>
      <c r="AW168" s="120">
        <v>80348</v>
      </c>
      <c r="AX168" s="121">
        <v>78690</v>
      </c>
      <c r="AY168" s="120">
        <v>78982</v>
      </c>
      <c r="AZ168" s="120">
        <v>81246</v>
      </c>
      <c r="BA168" s="120">
        <v>83790</v>
      </c>
      <c r="BB168" s="120">
        <v>65235</v>
      </c>
      <c r="BC168" s="120">
        <v>60700</v>
      </c>
      <c r="BD168" s="120">
        <v>76513</v>
      </c>
      <c r="BE168" s="120">
        <v>77399</v>
      </c>
      <c r="BF168" s="120">
        <v>84164</v>
      </c>
      <c r="BG168" s="120">
        <v>81355</v>
      </c>
      <c r="BH168" s="120">
        <v>88651</v>
      </c>
      <c r="BI168" s="120">
        <v>87348</v>
      </c>
      <c r="BJ168" s="120">
        <v>85944</v>
      </c>
      <c r="BK168" s="120">
        <v>87503</v>
      </c>
      <c r="BL168" s="120">
        <v>81686</v>
      </c>
      <c r="BM168" s="120">
        <v>83960</v>
      </c>
      <c r="BN168" s="120">
        <v>44790</v>
      </c>
      <c r="BO168" s="120">
        <v>73304</v>
      </c>
      <c r="BP168" s="120">
        <v>83205</v>
      </c>
      <c r="BQ168" s="120">
        <v>60822</v>
      </c>
      <c r="BR168" s="120">
        <v>73561</v>
      </c>
      <c r="BS168" s="120">
        <v>79686</v>
      </c>
      <c r="BT168" s="120">
        <v>77700</v>
      </c>
      <c r="BU168" s="120">
        <v>75387</v>
      </c>
      <c r="BV168" s="120">
        <v>69475</v>
      </c>
      <c r="BW168" s="120">
        <v>69143</v>
      </c>
      <c r="BX168" s="120">
        <v>75662</v>
      </c>
      <c r="BY168" s="120">
        <v>60894</v>
      </c>
      <c r="BZ168" s="128"/>
    </row>
    <row r="169" spans="1:183" ht="18.75" customHeight="1">
      <c r="B169" s="57"/>
      <c r="C169" s="117" t="s">
        <v>203</v>
      </c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>
        <v>0</v>
      </c>
      <c r="Q169" s="118">
        <v>0</v>
      </c>
      <c r="R169" s="118">
        <v>0</v>
      </c>
      <c r="S169" s="118">
        <v>0</v>
      </c>
      <c r="T169" s="118">
        <v>0</v>
      </c>
      <c r="U169" s="118">
        <v>0</v>
      </c>
      <c r="V169" s="118">
        <v>0</v>
      </c>
      <c r="W169" s="118">
        <v>0</v>
      </c>
      <c r="X169" s="118">
        <v>0</v>
      </c>
      <c r="Y169" s="118">
        <v>0</v>
      </c>
      <c r="Z169" s="120" t="s">
        <v>56</v>
      </c>
      <c r="AA169" s="120" t="s">
        <v>56</v>
      </c>
      <c r="AB169" s="120" t="s">
        <v>56</v>
      </c>
      <c r="AC169" s="120" t="s">
        <v>56</v>
      </c>
      <c r="AD169" s="120" t="s">
        <v>56</v>
      </c>
      <c r="AE169" s="120" t="s">
        <v>56</v>
      </c>
      <c r="AF169" s="120" t="s">
        <v>56</v>
      </c>
      <c r="AG169" s="120" t="s">
        <v>56</v>
      </c>
      <c r="AH169" s="120" t="s">
        <v>56</v>
      </c>
      <c r="AI169" s="120" t="s">
        <v>56</v>
      </c>
      <c r="AJ169" s="120" t="s">
        <v>56</v>
      </c>
      <c r="AK169" s="120">
        <v>85469</v>
      </c>
      <c r="AL169" s="120">
        <v>109162</v>
      </c>
      <c r="AM169" s="120">
        <v>93492</v>
      </c>
      <c r="AN169" s="120">
        <v>80242</v>
      </c>
      <c r="AO169" s="120">
        <v>72233</v>
      </c>
      <c r="AP169" s="120">
        <v>33189</v>
      </c>
      <c r="AQ169" s="120">
        <v>52872</v>
      </c>
      <c r="AR169" s="120">
        <v>79526</v>
      </c>
      <c r="AS169" s="120">
        <v>69062</v>
      </c>
      <c r="AT169" s="120">
        <v>61192</v>
      </c>
      <c r="AU169" s="120">
        <v>67705</v>
      </c>
      <c r="AV169" s="120">
        <v>55177</v>
      </c>
      <c r="AW169" s="120">
        <v>57233</v>
      </c>
      <c r="AX169" s="120">
        <v>52545</v>
      </c>
      <c r="AY169" s="120">
        <v>48678</v>
      </c>
      <c r="AZ169" s="120">
        <v>47669</v>
      </c>
      <c r="BA169" s="120">
        <v>50860</v>
      </c>
      <c r="BB169" s="120">
        <v>39240</v>
      </c>
      <c r="BC169" s="120">
        <v>32140</v>
      </c>
      <c r="BD169" s="120">
        <v>45164</v>
      </c>
      <c r="BE169" s="120">
        <v>43050</v>
      </c>
      <c r="BF169" s="120">
        <v>42437</v>
      </c>
      <c r="BG169" s="120">
        <v>40017</v>
      </c>
      <c r="BH169" s="120">
        <v>43753</v>
      </c>
      <c r="BI169" s="120">
        <v>39472</v>
      </c>
      <c r="BJ169" s="120">
        <v>34412</v>
      </c>
      <c r="BK169" s="120">
        <v>40967</v>
      </c>
      <c r="BL169" s="120">
        <v>32304</v>
      </c>
      <c r="BM169" s="120">
        <v>38028</v>
      </c>
      <c r="BN169" s="120">
        <v>19786</v>
      </c>
      <c r="BO169" s="120">
        <v>34146</v>
      </c>
      <c r="BP169" s="120">
        <v>36559</v>
      </c>
      <c r="BQ169" s="120">
        <v>30660</v>
      </c>
      <c r="BR169" s="120">
        <v>36018</v>
      </c>
      <c r="BS169" s="120">
        <v>37674</v>
      </c>
      <c r="BT169" s="120">
        <v>38854</v>
      </c>
      <c r="BU169" s="120">
        <v>37758</v>
      </c>
      <c r="BV169" s="120">
        <v>34698</v>
      </c>
      <c r="BW169" s="120">
        <v>38991</v>
      </c>
      <c r="BX169" s="120">
        <v>42238</v>
      </c>
      <c r="BY169" s="120">
        <v>31691</v>
      </c>
      <c r="BZ169" s="128"/>
    </row>
    <row r="170" spans="1:183" ht="18.75" customHeight="1">
      <c r="B170" s="57"/>
      <c r="C170" s="117" t="s">
        <v>204</v>
      </c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>
        <v>22779</v>
      </c>
      <c r="AP170" s="120">
        <v>11761</v>
      </c>
      <c r="AQ170" s="120">
        <v>21362</v>
      </c>
      <c r="AR170" s="120">
        <v>20292</v>
      </c>
      <c r="AS170" s="120">
        <v>18276</v>
      </c>
      <c r="AT170" s="120">
        <v>19136</v>
      </c>
      <c r="AU170" s="120">
        <v>17987</v>
      </c>
      <c r="AV170" s="120">
        <v>19632</v>
      </c>
      <c r="AW170" s="120">
        <v>21703</v>
      </c>
      <c r="AX170" s="120">
        <v>20548</v>
      </c>
      <c r="AY170" s="120">
        <v>18442</v>
      </c>
      <c r="AZ170" s="120">
        <v>17721</v>
      </c>
      <c r="BA170" s="120">
        <v>19644</v>
      </c>
      <c r="BB170" s="120">
        <v>21205</v>
      </c>
      <c r="BC170" s="120">
        <v>20466</v>
      </c>
      <c r="BD170" s="120">
        <v>20733</v>
      </c>
      <c r="BE170" s="120">
        <v>19477</v>
      </c>
      <c r="BF170" s="120">
        <v>20605</v>
      </c>
      <c r="BG170" s="120">
        <v>20459</v>
      </c>
      <c r="BH170" s="120">
        <v>21577</v>
      </c>
      <c r="BI170" s="120">
        <v>20386</v>
      </c>
      <c r="BJ170" s="120">
        <v>18074</v>
      </c>
      <c r="BK170" s="120">
        <v>21075</v>
      </c>
      <c r="BL170" s="120">
        <v>18750</v>
      </c>
      <c r="BM170" s="120">
        <v>20223</v>
      </c>
      <c r="BN170" s="120">
        <v>15387</v>
      </c>
      <c r="BO170" s="120">
        <v>19280</v>
      </c>
      <c r="BP170" s="120">
        <v>21625</v>
      </c>
      <c r="BQ170" s="120">
        <v>16734</v>
      </c>
      <c r="BR170" s="120">
        <v>19818</v>
      </c>
      <c r="BS170" s="120">
        <v>19008</v>
      </c>
      <c r="BT170" s="120">
        <v>20335</v>
      </c>
      <c r="BU170" s="120">
        <v>18337</v>
      </c>
      <c r="BV170" s="120">
        <v>18184</v>
      </c>
      <c r="BW170" s="120">
        <v>17465</v>
      </c>
      <c r="BX170" s="120">
        <v>18989</v>
      </c>
      <c r="BY170" s="120">
        <v>15944</v>
      </c>
      <c r="BZ170" s="128"/>
    </row>
    <row r="171" spans="1:183" ht="18.75" customHeight="1">
      <c r="B171" s="57"/>
      <c r="C171" s="117" t="s">
        <v>205</v>
      </c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>
        <v>0</v>
      </c>
      <c r="Q171" s="118">
        <v>0</v>
      </c>
      <c r="R171" s="118">
        <v>0</v>
      </c>
      <c r="S171" s="118">
        <v>0</v>
      </c>
      <c r="T171" s="118">
        <v>0</v>
      </c>
      <c r="U171" s="118">
        <v>0</v>
      </c>
      <c r="V171" s="118">
        <v>3292</v>
      </c>
      <c r="W171" s="118">
        <v>0</v>
      </c>
      <c r="X171" s="118">
        <v>13862</v>
      </c>
      <c r="Y171" s="118">
        <v>12983</v>
      </c>
      <c r="Z171" s="120">
        <v>18338</v>
      </c>
      <c r="AA171" s="120">
        <v>21012</v>
      </c>
      <c r="AB171" s="120">
        <v>44039</v>
      </c>
      <c r="AC171" s="120">
        <v>78298</v>
      </c>
      <c r="AD171" s="120">
        <v>94050</v>
      </c>
      <c r="AE171" s="120">
        <v>70600</v>
      </c>
      <c r="AF171" s="120">
        <v>90419</v>
      </c>
      <c r="AG171" s="120">
        <v>104723</v>
      </c>
      <c r="AH171" s="120">
        <v>45621</v>
      </c>
      <c r="AI171" s="120">
        <v>120805</v>
      </c>
      <c r="AJ171" s="120">
        <v>374722</v>
      </c>
      <c r="AK171" s="120">
        <v>140932</v>
      </c>
      <c r="AL171" s="120">
        <v>167758</v>
      </c>
      <c r="AM171" s="120">
        <v>130761</v>
      </c>
      <c r="AN171" s="120">
        <v>185500</v>
      </c>
      <c r="AO171" s="120">
        <v>176525</v>
      </c>
      <c r="AP171" s="120">
        <v>291621</v>
      </c>
      <c r="AQ171" s="120">
        <v>132052</v>
      </c>
      <c r="AR171" s="120">
        <v>187744</v>
      </c>
      <c r="AS171" s="120">
        <v>162177</v>
      </c>
      <c r="AT171" s="120">
        <v>174394</v>
      </c>
      <c r="AU171" s="120">
        <v>229032</v>
      </c>
      <c r="AV171" s="120">
        <v>213603</v>
      </c>
      <c r="AW171" s="120">
        <v>234221</v>
      </c>
      <c r="AX171" s="120">
        <v>244874</v>
      </c>
      <c r="AY171" s="120">
        <v>239029</v>
      </c>
      <c r="AZ171" s="120">
        <v>219569</v>
      </c>
      <c r="BA171" s="120">
        <v>267835</v>
      </c>
      <c r="BB171" s="120">
        <v>225009</v>
      </c>
      <c r="BC171" s="120">
        <v>205638</v>
      </c>
      <c r="BD171" s="120">
        <v>247607</v>
      </c>
      <c r="BE171" s="120">
        <v>244080</v>
      </c>
      <c r="BF171" s="120">
        <v>257966</v>
      </c>
      <c r="BG171" s="120">
        <v>269593</v>
      </c>
      <c r="BH171" s="120">
        <v>242845</v>
      </c>
      <c r="BI171" s="120">
        <v>245821</v>
      </c>
      <c r="BJ171" s="120">
        <v>253741</v>
      </c>
      <c r="BK171" s="120">
        <v>248391</v>
      </c>
      <c r="BL171" s="120">
        <v>219936</v>
      </c>
      <c r="BM171" s="120">
        <v>224448</v>
      </c>
      <c r="BN171" s="120">
        <v>130300</v>
      </c>
      <c r="BO171" s="120">
        <v>214396</v>
      </c>
      <c r="BP171" s="120">
        <v>250211</v>
      </c>
      <c r="BQ171" s="120">
        <v>180859</v>
      </c>
      <c r="BR171" s="120">
        <v>210991</v>
      </c>
      <c r="BS171" s="120">
        <v>223286</v>
      </c>
      <c r="BT171" s="120">
        <v>266333</v>
      </c>
      <c r="BU171" s="120">
        <v>232009</v>
      </c>
      <c r="BV171" s="120">
        <v>224327</v>
      </c>
      <c r="BW171" s="120">
        <v>201890</v>
      </c>
      <c r="BX171" s="120">
        <v>173026</v>
      </c>
      <c r="BY171" s="120">
        <v>148517</v>
      </c>
      <c r="BZ171" s="128"/>
    </row>
    <row r="172" spans="1:183" ht="21" customHeight="1">
      <c r="A172" s="197" t="s">
        <v>206</v>
      </c>
      <c r="B172" s="197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  <c r="AB172" s="197"/>
      <c r="AC172" s="197"/>
      <c r="AD172" s="197"/>
      <c r="AE172" s="197"/>
      <c r="AF172" s="197"/>
      <c r="AG172" s="197"/>
      <c r="AH172" s="197"/>
      <c r="AI172" s="197"/>
      <c r="AJ172" s="197"/>
      <c r="AK172" s="197"/>
      <c r="AL172" s="197"/>
      <c r="AM172" s="197"/>
      <c r="AN172" s="197"/>
      <c r="AO172" s="197"/>
      <c r="AP172" s="197"/>
      <c r="AQ172" s="197"/>
      <c r="AR172" s="197"/>
      <c r="AS172" s="197"/>
      <c r="AT172" s="197"/>
      <c r="AU172" s="197"/>
      <c r="AV172" s="197"/>
      <c r="AW172" s="197"/>
      <c r="AX172" s="197"/>
      <c r="AY172" s="197"/>
      <c r="AZ172" s="197"/>
      <c r="BA172" s="197"/>
      <c r="BB172" s="197"/>
      <c r="BC172" s="197"/>
      <c r="BD172" s="197"/>
      <c r="BE172" s="197"/>
      <c r="BF172" s="197"/>
      <c r="BG172" s="197"/>
      <c r="BH172" s="197"/>
      <c r="BI172" s="197"/>
      <c r="BJ172" s="197"/>
      <c r="BK172" s="197"/>
      <c r="BL172" s="197"/>
      <c r="BM172" s="197"/>
      <c r="BN172" s="197"/>
      <c r="BO172" s="197"/>
      <c r="BP172" s="197"/>
      <c r="BQ172" s="197"/>
      <c r="BR172" s="197"/>
      <c r="BS172" s="197"/>
      <c r="BT172" s="197"/>
      <c r="BU172" s="197"/>
      <c r="BV172" s="197"/>
      <c r="BW172" s="131"/>
      <c r="BX172" s="131"/>
      <c r="BY172" s="131"/>
      <c r="BZ172" s="128"/>
      <c r="CE172">
        <v>595017</v>
      </c>
    </row>
    <row r="173" spans="1:183" ht="17.25" customHeight="1">
      <c r="B173" s="65"/>
      <c r="C173" s="113"/>
      <c r="D173" s="113" t="s">
        <v>13</v>
      </c>
      <c r="E173" s="113" t="s">
        <v>8</v>
      </c>
      <c r="F173" s="113" t="s">
        <v>1</v>
      </c>
      <c r="G173" s="113" t="s">
        <v>2</v>
      </c>
      <c r="H173" s="113" t="s">
        <v>3</v>
      </c>
      <c r="I173" s="113" t="s">
        <v>9</v>
      </c>
      <c r="J173" s="113" t="s">
        <v>10</v>
      </c>
      <c r="K173" s="113" t="s">
        <v>6</v>
      </c>
      <c r="L173" s="113" t="s">
        <v>11</v>
      </c>
      <c r="M173" s="113" t="s">
        <v>0</v>
      </c>
      <c r="N173" s="113" t="s">
        <v>12</v>
      </c>
      <c r="O173" s="113" t="s">
        <v>7</v>
      </c>
      <c r="P173" s="113" t="s">
        <v>13</v>
      </c>
      <c r="Q173" s="113" t="s">
        <v>8</v>
      </c>
      <c r="R173" s="113" t="s">
        <v>1</v>
      </c>
      <c r="S173" s="113" t="s">
        <v>2</v>
      </c>
      <c r="T173" s="113" t="s">
        <v>3</v>
      </c>
      <c r="U173" s="113" t="s">
        <v>4</v>
      </c>
      <c r="V173" s="113" t="s">
        <v>5</v>
      </c>
      <c r="W173" s="113" t="s">
        <v>6</v>
      </c>
      <c r="X173" s="113" t="s">
        <v>11</v>
      </c>
      <c r="Y173" s="113" t="s">
        <v>0</v>
      </c>
      <c r="Z173" s="173">
        <v>44501</v>
      </c>
      <c r="AA173" s="115" t="s">
        <v>7</v>
      </c>
      <c r="AB173" s="173">
        <v>44562</v>
      </c>
      <c r="AC173" s="115" t="s">
        <v>8</v>
      </c>
      <c r="AD173" s="115" t="s">
        <v>1</v>
      </c>
      <c r="AE173" s="115" t="s">
        <v>2</v>
      </c>
      <c r="AF173" s="115" t="s">
        <v>3</v>
      </c>
      <c r="AG173" s="115" t="s">
        <v>9</v>
      </c>
      <c r="AH173" s="115" t="s">
        <v>10</v>
      </c>
      <c r="AI173" s="115" t="s">
        <v>6</v>
      </c>
      <c r="AJ173" s="115" t="s">
        <v>11</v>
      </c>
      <c r="AK173" s="115" t="s">
        <v>0</v>
      </c>
      <c r="AL173" s="115" t="s">
        <v>12</v>
      </c>
      <c r="AM173" s="115" t="s">
        <v>7</v>
      </c>
      <c r="AN173" s="173">
        <v>44927</v>
      </c>
      <c r="AO173" s="115" t="s">
        <v>8</v>
      </c>
      <c r="AP173" s="115" t="s">
        <v>1</v>
      </c>
      <c r="AQ173" s="115" t="s">
        <v>2</v>
      </c>
      <c r="AR173" s="115" t="s">
        <v>3</v>
      </c>
      <c r="AS173" s="115" t="s">
        <v>9</v>
      </c>
      <c r="AT173" s="115" t="s">
        <v>10</v>
      </c>
      <c r="AU173" s="115" t="s">
        <v>6</v>
      </c>
      <c r="AV173" s="115" t="s">
        <v>11</v>
      </c>
      <c r="AW173" s="115" t="s">
        <v>0</v>
      </c>
      <c r="AX173" s="115" t="s">
        <v>12</v>
      </c>
      <c r="AY173" s="115" t="s">
        <v>7</v>
      </c>
      <c r="AZ173" s="115" t="s">
        <v>13</v>
      </c>
      <c r="BA173" s="115" t="s">
        <v>8</v>
      </c>
      <c r="BB173" s="115" t="s">
        <v>1</v>
      </c>
      <c r="BC173" s="115" t="s">
        <v>2</v>
      </c>
      <c r="BD173" s="115" t="s">
        <v>3</v>
      </c>
      <c r="BE173" s="115" t="s">
        <v>4</v>
      </c>
      <c r="BF173" s="115" t="s">
        <v>5</v>
      </c>
      <c r="BG173" s="115" t="s">
        <v>6</v>
      </c>
      <c r="BH173" s="115" t="s">
        <v>11</v>
      </c>
      <c r="BI173" s="115" t="s">
        <v>0</v>
      </c>
      <c r="BJ173" s="115" t="s">
        <v>12</v>
      </c>
      <c r="BK173" s="115" t="s">
        <v>7</v>
      </c>
      <c r="BL173" s="115" t="s">
        <v>13</v>
      </c>
      <c r="BM173" s="115" t="s">
        <v>8</v>
      </c>
      <c r="BN173" s="115" t="s">
        <v>1</v>
      </c>
      <c r="BO173" s="115" t="s">
        <v>2</v>
      </c>
      <c r="BP173" s="115" t="s">
        <v>3</v>
      </c>
      <c r="BQ173" s="115" t="s">
        <v>4</v>
      </c>
      <c r="BR173" s="115" t="s">
        <v>5</v>
      </c>
      <c r="BS173" s="115" t="s">
        <v>6</v>
      </c>
      <c r="BT173" s="115" t="s">
        <v>798</v>
      </c>
      <c r="BU173" s="115" t="s">
        <v>0</v>
      </c>
      <c r="BV173" s="115" t="s">
        <v>12</v>
      </c>
      <c r="BW173" s="115" t="s">
        <v>7</v>
      </c>
      <c r="BX173" s="115" t="s">
        <v>13</v>
      </c>
      <c r="BY173" s="115" t="s">
        <v>8</v>
      </c>
      <c r="BZ173" s="128"/>
    </row>
    <row r="174" spans="1:183" ht="18.75" customHeight="1">
      <c r="C174" s="136" t="s">
        <v>207</v>
      </c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  <c r="AL174" s="137"/>
      <c r="AM174" s="137"/>
      <c r="AN174" s="137"/>
      <c r="AO174" s="137"/>
      <c r="AP174" s="137"/>
      <c r="AQ174" s="137"/>
      <c r="AR174" s="137"/>
      <c r="AS174" s="137"/>
      <c r="AT174" s="137"/>
      <c r="AU174" s="137"/>
      <c r="AV174" s="137"/>
      <c r="AW174" s="137"/>
      <c r="AX174" s="137"/>
      <c r="AY174" s="137"/>
      <c r="AZ174" s="137"/>
      <c r="BA174" s="137"/>
      <c r="BB174" s="137"/>
      <c r="BC174" s="137"/>
      <c r="BD174" s="137"/>
      <c r="BE174" s="137"/>
      <c r="BF174" s="137"/>
      <c r="BG174" s="137"/>
      <c r="BH174" s="137"/>
      <c r="BI174" s="137"/>
      <c r="BJ174" s="137"/>
      <c r="BK174" s="138"/>
      <c r="BL174" s="138"/>
      <c r="BM174" s="138"/>
      <c r="BN174" s="138"/>
      <c r="BO174" s="138"/>
      <c r="BP174" s="138"/>
      <c r="BQ174" s="138"/>
      <c r="BR174" s="138"/>
      <c r="BS174" s="138"/>
      <c r="BT174" s="138"/>
      <c r="BU174" s="138"/>
      <c r="BV174" s="138"/>
      <c r="BW174" s="138"/>
      <c r="BX174" s="138"/>
      <c r="BY174" s="138"/>
      <c r="BZ174" s="128"/>
      <c r="CB174">
        <f>SUM(J175:J177)</f>
        <v>818</v>
      </c>
      <c r="CC174">
        <f>SUM(O175:O177)</f>
        <v>770.12890000000004</v>
      </c>
    </row>
    <row r="175" spans="1:183" ht="18.75" customHeight="1">
      <c r="B175" s="57"/>
      <c r="C175" s="117" t="s">
        <v>208</v>
      </c>
      <c r="D175" s="118">
        <v>615.173</v>
      </c>
      <c r="E175" s="118">
        <v>595.29</v>
      </c>
      <c r="F175" s="118">
        <v>630.39</v>
      </c>
      <c r="G175" s="118">
        <v>575.48599999999999</v>
      </c>
      <c r="H175" s="118">
        <v>597.4</v>
      </c>
      <c r="I175" s="118">
        <v>595.29999999999995</v>
      </c>
      <c r="J175" s="118">
        <v>615</v>
      </c>
      <c r="K175" s="118">
        <v>599</v>
      </c>
      <c r="L175" s="118">
        <v>565</v>
      </c>
      <c r="M175" s="118">
        <v>565</v>
      </c>
      <c r="N175" s="118">
        <v>564</v>
      </c>
      <c r="O175" s="118">
        <v>581.12890000000004</v>
      </c>
      <c r="P175" s="118">
        <v>596</v>
      </c>
      <c r="Q175" s="118">
        <v>546</v>
      </c>
      <c r="R175" s="118">
        <v>598.33299999999997</v>
      </c>
      <c r="S175" s="118">
        <v>618</v>
      </c>
      <c r="T175" s="118">
        <v>595.01700000000005</v>
      </c>
      <c r="U175" s="118">
        <v>566.43499999999995</v>
      </c>
      <c r="V175" s="118">
        <v>569.49</v>
      </c>
      <c r="W175" s="118">
        <v>614</v>
      </c>
      <c r="X175" s="118">
        <v>603</v>
      </c>
      <c r="Y175" s="118">
        <v>615</v>
      </c>
      <c r="Z175" s="120">
        <v>586</v>
      </c>
      <c r="AA175" s="120">
        <v>611</v>
      </c>
      <c r="AB175" s="120">
        <v>601.33799999999997</v>
      </c>
      <c r="AC175" s="120">
        <v>552.72699999999998</v>
      </c>
      <c r="AD175" s="120">
        <v>623.58000000000004</v>
      </c>
      <c r="AE175" s="120">
        <v>617.06799999999998</v>
      </c>
      <c r="AF175" s="120">
        <v>610.68100000000004</v>
      </c>
      <c r="AG175" s="120">
        <v>608.90200000000004</v>
      </c>
      <c r="AH175" s="120">
        <v>574.66300000000001</v>
      </c>
      <c r="AI175" s="120">
        <v>626.37400000000002</v>
      </c>
      <c r="AJ175" s="120">
        <v>616.16399999999999</v>
      </c>
      <c r="AK175" s="120">
        <v>626.26300000000003</v>
      </c>
      <c r="AL175" s="120">
        <v>611.27800000000002</v>
      </c>
      <c r="AM175" s="120">
        <v>623.62099999999998</v>
      </c>
      <c r="AN175" s="120">
        <v>643.70899999999995</v>
      </c>
      <c r="AO175" s="120">
        <v>591.27300000000002</v>
      </c>
      <c r="AP175" s="120">
        <v>674.99099999999999</v>
      </c>
      <c r="AQ175" s="120">
        <v>635.92200000000003</v>
      </c>
      <c r="AR175" s="120">
        <v>657.69399999999996</v>
      </c>
      <c r="AS175" s="120">
        <v>618.08299999999997</v>
      </c>
      <c r="AT175" s="120">
        <v>611.65499999999997</v>
      </c>
      <c r="AU175" s="120">
        <v>657.77200000000005</v>
      </c>
      <c r="AV175" s="120">
        <v>626.99699999999996</v>
      </c>
      <c r="AW175" s="120">
        <v>668.71799999999996</v>
      </c>
      <c r="AX175" s="120">
        <v>660.10699999999997</v>
      </c>
      <c r="AY175" s="120">
        <v>677.13699999999994</v>
      </c>
      <c r="AZ175" s="120">
        <v>684.64599999999996</v>
      </c>
      <c r="BA175" s="120">
        <v>644.81899999999996</v>
      </c>
      <c r="BB175" s="120">
        <v>718.11300000000006</v>
      </c>
      <c r="BC175" s="120">
        <v>675.2</v>
      </c>
      <c r="BD175" s="120">
        <v>699.6</v>
      </c>
      <c r="BE175" s="120">
        <v>664.495</v>
      </c>
      <c r="BF175" s="120">
        <v>714</v>
      </c>
      <c r="BG175" s="120">
        <v>709</v>
      </c>
      <c r="BH175" s="120">
        <v>694</v>
      </c>
      <c r="BI175" s="120">
        <v>730</v>
      </c>
      <c r="BJ175" s="120">
        <v>693</v>
      </c>
      <c r="BK175" s="120">
        <v>713</v>
      </c>
      <c r="BL175" s="120">
        <v>710</v>
      </c>
      <c r="BM175" s="120">
        <v>661</v>
      </c>
      <c r="BN175" s="120">
        <v>729</v>
      </c>
      <c r="BO175" s="120">
        <v>712</v>
      </c>
      <c r="BP175" s="120">
        <v>747</v>
      </c>
      <c r="BQ175" s="120">
        <v>718</v>
      </c>
      <c r="BR175" s="120">
        <v>757</v>
      </c>
      <c r="BS175" s="120">
        <v>763</v>
      </c>
      <c r="BT175" s="120">
        <v>758</v>
      </c>
      <c r="BU175" s="120">
        <v>775</v>
      </c>
      <c r="BV175" s="120">
        <v>762</v>
      </c>
      <c r="BW175" s="120">
        <v>783</v>
      </c>
      <c r="BX175" s="120">
        <v>789</v>
      </c>
      <c r="BY175" s="120">
        <v>730</v>
      </c>
      <c r="BZ175" s="128"/>
      <c r="CB175">
        <f>SUM(K175:K177)</f>
        <v>796</v>
      </c>
      <c r="CC175">
        <f>((CE175/CC174)-1)*100</f>
        <v>-1.7334630605344126</v>
      </c>
      <c r="CD175">
        <f>SUM(T175:T177)</f>
        <v>789.92399999999998</v>
      </c>
      <c r="CE175">
        <f>SUM(U175:U177)</f>
        <v>756.779</v>
      </c>
    </row>
    <row r="176" spans="1:183" ht="18.75" customHeight="1">
      <c r="B176" s="57"/>
      <c r="C176" s="117" t="s">
        <v>209</v>
      </c>
      <c r="D176" s="118">
        <v>166.35499999999999</v>
      </c>
      <c r="E176" s="118">
        <v>158.06899999999999</v>
      </c>
      <c r="F176" s="118">
        <v>173.65</v>
      </c>
      <c r="G176" s="118">
        <v>159.667</v>
      </c>
      <c r="H176" s="118">
        <v>166.4</v>
      </c>
      <c r="I176" s="118">
        <v>158.1</v>
      </c>
      <c r="J176" s="118">
        <v>168</v>
      </c>
      <c r="K176" s="118">
        <v>173</v>
      </c>
      <c r="L176" s="118">
        <v>165</v>
      </c>
      <c r="M176" s="118">
        <v>163</v>
      </c>
      <c r="N176" s="118">
        <v>162</v>
      </c>
      <c r="O176" s="118">
        <v>167</v>
      </c>
      <c r="P176" s="118">
        <v>169</v>
      </c>
      <c r="Q176" s="118">
        <v>157</v>
      </c>
      <c r="R176" s="118">
        <v>171.24600000000001</v>
      </c>
      <c r="S176" s="118">
        <v>178</v>
      </c>
      <c r="T176" s="118">
        <v>170.631</v>
      </c>
      <c r="U176" s="118">
        <v>168</v>
      </c>
      <c r="V176" s="118">
        <v>174.654</v>
      </c>
      <c r="W176" s="118">
        <v>202</v>
      </c>
      <c r="X176" s="118">
        <v>210</v>
      </c>
      <c r="Y176" s="118">
        <v>217</v>
      </c>
      <c r="Z176" s="120">
        <v>217</v>
      </c>
      <c r="AA176" s="120">
        <v>230</v>
      </c>
      <c r="AB176" s="120">
        <v>247.53800000000001</v>
      </c>
      <c r="AC176" s="120">
        <v>231.23599999999999</v>
      </c>
      <c r="AD176" s="120">
        <v>263.15600000000001</v>
      </c>
      <c r="AE176" s="120">
        <v>270.47199999999998</v>
      </c>
      <c r="AF176" s="120">
        <v>265.13600000000002</v>
      </c>
      <c r="AG176" s="120">
        <v>265.85599999999999</v>
      </c>
      <c r="AH176" s="120">
        <v>259.90300000000002</v>
      </c>
      <c r="AI176" s="120">
        <v>282.73599999999999</v>
      </c>
      <c r="AJ176" s="120">
        <v>284.471</v>
      </c>
      <c r="AK176" s="120">
        <v>292.47300000000001</v>
      </c>
      <c r="AL176" s="120">
        <v>286.60300000000001</v>
      </c>
      <c r="AM176" s="120">
        <v>296.88299999999998</v>
      </c>
      <c r="AN176" s="120">
        <v>306.06400000000002</v>
      </c>
      <c r="AO176" s="120">
        <v>289.79000000000002</v>
      </c>
      <c r="AP176" s="120">
        <v>330.95</v>
      </c>
      <c r="AQ176" s="120">
        <v>319.42500000000001</v>
      </c>
      <c r="AR176" s="120">
        <v>307.21100000000001</v>
      </c>
      <c r="AS176" s="120">
        <v>309.02499999999998</v>
      </c>
      <c r="AT176" s="120">
        <v>312.35500000000002</v>
      </c>
      <c r="AU176" s="120">
        <v>331.53800000000001</v>
      </c>
      <c r="AV176" s="120">
        <v>341.82499999999999</v>
      </c>
      <c r="AW176" s="120">
        <v>359.09699999999998</v>
      </c>
      <c r="AX176" s="120">
        <v>346.68799999999999</v>
      </c>
      <c r="AY176" s="120">
        <v>361.66199999999998</v>
      </c>
      <c r="AZ176" s="120">
        <v>373.82600000000002</v>
      </c>
      <c r="BA176" s="120">
        <v>355.02300000000002</v>
      </c>
      <c r="BB176" s="120">
        <v>398.9</v>
      </c>
      <c r="BC176" s="120">
        <v>369.9</v>
      </c>
      <c r="BD176" s="120">
        <v>390.1</v>
      </c>
      <c r="BE176" s="120">
        <v>374.56799999999998</v>
      </c>
      <c r="BF176" s="120">
        <v>400</v>
      </c>
      <c r="BG176" s="120">
        <v>393</v>
      </c>
      <c r="BH176" s="120">
        <v>383</v>
      </c>
      <c r="BI176" s="120">
        <v>398</v>
      </c>
      <c r="BJ176" s="120">
        <v>389</v>
      </c>
      <c r="BK176" s="120">
        <v>408</v>
      </c>
      <c r="BL176" s="120">
        <v>408</v>
      </c>
      <c r="BM176" s="120">
        <v>383</v>
      </c>
      <c r="BN176" s="120">
        <v>425</v>
      </c>
      <c r="BO176" s="120">
        <v>409</v>
      </c>
      <c r="BP176" s="120">
        <v>427</v>
      </c>
      <c r="BQ176" s="120">
        <v>402</v>
      </c>
      <c r="BR176" s="120">
        <v>421</v>
      </c>
      <c r="BS176" s="120">
        <v>427</v>
      </c>
      <c r="BT176" s="120">
        <v>418</v>
      </c>
      <c r="BU176" s="120">
        <v>421</v>
      </c>
      <c r="BV176" s="120">
        <v>409</v>
      </c>
      <c r="BW176" s="120">
        <v>419</v>
      </c>
      <c r="BX176" s="120">
        <v>442</v>
      </c>
      <c r="BY176" s="120">
        <v>425</v>
      </c>
      <c r="BZ176" s="128"/>
      <c r="CC176">
        <f>((CC174/CE175)-1)*100</f>
        <v>1.7640420783346267</v>
      </c>
      <c r="CD176" t="e">
        <f>((CE175/#REF!)-1)*100</f>
        <v>#REF!</v>
      </c>
      <c r="CE176">
        <f>((CE175-CD175)/CD175)*100</f>
        <v>-4.1959732835057526</v>
      </c>
      <c r="CF176" s="30">
        <f>SUM(AP175:AP177)</f>
        <v>1031.183</v>
      </c>
      <c r="CG176" s="30">
        <f>SUM(AQ175:AQ177)</f>
        <v>980.20799999999997</v>
      </c>
    </row>
    <row r="177" spans="1:150" ht="18.75" customHeight="1">
      <c r="B177" s="57"/>
      <c r="C177" s="117" t="s">
        <v>210</v>
      </c>
      <c r="D177" s="118">
        <v>24.768999999999998</v>
      </c>
      <c r="E177" s="118">
        <v>22.794</v>
      </c>
      <c r="F177" s="118">
        <v>24.481000000000002</v>
      </c>
      <c r="G177" s="118">
        <v>23.547000000000001</v>
      </c>
      <c r="H177" s="118">
        <v>25</v>
      </c>
      <c r="I177" s="118">
        <v>22.8</v>
      </c>
      <c r="J177" s="118">
        <v>35</v>
      </c>
      <c r="K177" s="118">
        <v>24</v>
      </c>
      <c r="L177" s="118">
        <v>23</v>
      </c>
      <c r="M177" s="118">
        <v>24</v>
      </c>
      <c r="N177" s="118">
        <v>22</v>
      </c>
      <c r="O177" s="118">
        <v>22</v>
      </c>
      <c r="P177" s="118">
        <v>23</v>
      </c>
      <c r="Q177" s="118">
        <v>21</v>
      </c>
      <c r="R177" s="118">
        <v>23.861000000000001</v>
      </c>
      <c r="S177" s="118">
        <v>24</v>
      </c>
      <c r="T177" s="118">
        <v>24.276</v>
      </c>
      <c r="U177" s="118">
        <v>22.344000000000001</v>
      </c>
      <c r="V177" s="118">
        <v>22.539000000000001</v>
      </c>
      <c r="W177" s="118">
        <v>23</v>
      </c>
      <c r="X177" s="118">
        <v>24</v>
      </c>
      <c r="Y177" s="118">
        <v>24</v>
      </c>
      <c r="Z177" s="120">
        <v>22</v>
      </c>
      <c r="AA177" s="120">
        <v>22</v>
      </c>
      <c r="AB177" s="120">
        <v>22.571999999999999</v>
      </c>
      <c r="AC177" s="120">
        <v>20.21</v>
      </c>
      <c r="AD177" s="120">
        <v>23.138000000000002</v>
      </c>
      <c r="AE177" s="120">
        <v>23.192</v>
      </c>
      <c r="AF177" s="120">
        <v>23.016999999999999</v>
      </c>
      <c r="AG177" s="120">
        <v>23.5</v>
      </c>
      <c r="AH177" s="120">
        <v>20.562200000000001</v>
      </c>
      <c r="AI177" s="120">
        <v>22.591999999999999</v>
      </c>
      <c r="AJ177" s="120">
        <v>22.782</v>
      </c>
      <c r="AK177" s="120">
        <v>22.658999999999999</v>
      </c>
      <c r="AL177" s="120">
        <v>22.06</v>
      </c>
      <c r="AM177" s="120">
        <v>22.893000000000001</v>
      </c>
      <c r="AN177" s="120">
        <v>23.689</v>
      </c>
      <c r="AO177" s="120">
        <v>22.206</v>
      </c>
      <c r="AP177" s="120">
        <v>25.242000000000001</v>
      </c>
      <c r="AQ177" s="120">
        <v>24.861000000000001</v>
      </c>
      <c r="AR177" s="120">
        <v>24.974</v>
      </c>
      <c r="AS177" s="120">
        <v>24.087</v>
      </c>
      <c r="AT177" s="120">
        <v>25.303000000000001</v>
      </c>
      <c r="AU177" s="120">
        <v>28.77</v>
      </c>
      <c r="AV177" s="120">
        <v>25.774000000000001</v>
      </c>
      <c r="AW177" s="120">
        <v>26.43</v>
      </c>
      <c r="AX177" s="120">
        <v>25.242000000000001</v>
      </c>
      <c r="AY177" s="120">
        <v>25.986999999999998</v>
      </c>
      <c r="AZ177" s="120">
        <v>26.631</v>
      </c>
      <c r="BA177" s="120">
        <v>25.420999999999999</v>
      </c>
      <c r="BB177" s="120">
        <v>28.5</v>
      </c>
      <c r="BC177" s="120">
        <v>26.7</v>
      </c>
      <c r="BD177" s="120">
        <v>29.1</v>
      </c>
      <c r="BE177" s="120">
        <v>26.210999999999999</v>
      </c>
      <c r="BF177" s="120">
        <v>26</v>
      </c>
      <c r="BG177" s="120">
        <v>26</v>
      </c>
      <c r="BH177" s="120">
        <v>26</v>
      </c>
      <c r="BI177" s="120">
        <v>26</v>
      </c>
      <c r="BJ177" s="120">
        <v>26</v>
      </c>
      <c r="BK177" s="120">
        <v>27</v>
      </c>
      <c r="BL177" s="120">
        <v>26</v>
      </c>
      <c r="BM177" s="120">
        <v>26</v>
      </c>
      <c r="BN177" s="120">
        <v>28</v>
      </c>
      <c r="BO177" s="120">
        <v>28</v>
      </c>
      <c r="BP177" s="120">
        <v>28</v>
      </c>
      <c r="BQ177" s="120">
        <v>28</v>
      </c>
      <c r="BR177" s="120">
        <v>28</v>
      </c>
      <c r="BS177" s="120">
        <v>29</v>
      </c>
      <c r="BT177" s="120">
        <v>29</v>
      </c>
      <c r="BU177" s="120">
        <v>28</v>
      </c>
      <c r="BV177" s="120">
        <v>27</v>
      </c>
      <c r="BW177" s="120">
        <v>28</v>
      </c>
      <c r="BX177" s="120">
        <v>28</v>
      </c>
      <c r="BY177" s="120">
        <v>28</v>
      </c>
      <c r="BZ177" s="128"/>
      <c r="CB177">
        <f>SUM(L175:L177)</f>
        <v>753</v>
      </c>
    </row>
    <row r="178" spans="1:150" ht="18.75" hidden="1" customHeight="1">
      <c r="B178" s="57"/>
      <c r="C178" s="58" t="s">
        <v>211</v>
      </c>
      <c r="D178" s="57">
        <v>18159</v>
      </c>
      <c r="E178" s="57">
        <v>21344</v>
      </c>
      <c r="F178" s="57">
        <v>22376.399079999999</v>
      </c>
      <c r="G178" s="57">
        <v>27681.860790000002</v>
      </c>
      <c r="H178" s="57">
        <v>24591.709210000001</v>
      </c>
      <c r="I178" s="57">
        <v>22962.5101</v>
      </c>
      <c r="J178" s="57">
        <v>24080.659630000002</v>
      </c>
      <c r="K178" s="57">
        <v>18758.64</v>
      </c>
      <c r="L178" s="57">
        <v>17533.29091</v>
      </c>
      <c r="M178" s="57">
        <v>17640.278589999998</v>
      </c>
      <c r="N178" s="57">
        <v>17366.641889999999</v>
      </c>
      <c r="O178" s="57">
        <v>17801.986000000001</v>
      </c>
      <c r="P178" s="57" t="s">
        <v>76</v>
      </c>
      <c r="Q178" s="57" t="s">
        <v>76</v>
      </c>
      <c r="R178" s="57" t="s">
        <v>76</v>
      </c>
      <c r="S178" s="57" t="s">
        <v>76</v>
      </c>
      <c r="T178" s="57" t="s">
        <v>76</v>
      </c>
      <c r="U178" s="57" t="s">
        <v>76</v>
      </c>
      <c r="V178" s="57" t="s">
        <v>76</v>
      </c>
      <c r="W178" s="57" t="s">
        <v>76</v>
      </c>
      <c r="X178" s="57" t="s">
        <v>76</v>
      </c>
      <c r="Y178" s="57" t="s">
        <v>76</v>
      </c>
      <c r="Z178" s="60" t="s">
        <v>76</v>
      </c>
      <c r="AA178" s="60" t="s">
        <v>76</v>
      </c>
      <c r="AB178" s="60">
        <v>30201.584999999999</v>
      </c>
      <c r="AC178" s="60">
        <v>34399.660950000005</v>
      </c>
      <c r="AD178" s="60">
        <v>36029.908200000005</v>
      </c>
      <c r="AE178" s="60">
        <v>41791.571000000004</v>
      </c>
      <c r="AF178" s="60">
        <v>42150.216</v>
      </c>
      <c r="AG178" s="60">
        <v>39276.406000000003</v>
      </c>
      <c r="AH178" s="60">
        <v>41379.944840000004</v>
      </c>
      <c r="AI178" s="60">
        <v>43993.442999999999</v>
      </c>
      <c r="AJ178" s="60">
        <v>44287.396000000001</v>
      </c>
      <c r="AK178" s="60">
        <v>43706.951000000001</v>
      </c>
      <c r="AL178" s="60">
        <v>47331.274799999999</v>
      </c>
      <c r="AM178" s="60">
        <v>43684</v>
      </c>
      <c r="AN178" s="60" t="s">
        <v>56</v>
      </c>
      <c r="AO178" s="60" t="s">
        <v>56</v>
      </c>
      <c r="AP178" s="60" t="s">
        <v>56</v>
      </c>
      <c r="AQ178" s="60" t="s">
        <v>56</v>
      </c>
      <c r="AR178" s="60" t="s">
        <v>56</v>
      </c>
      <c r="AS178" s="60" t="s">
        <v>56</v>
      </c>
      <c r="AT178" s="60" t="s">
        <v>56</v>
      </c>
      <c r="AU178" s="60" t="s">
        <v>56</v>
      </c>
      <c r="AV178" s="60" t="s">
        <v>56</v>
      </c>
      <c r="AW178" s="60" t="s">
        <v>56</v>
      </c>
      <c r="AX178" s="60" t="s">
        <v>56</v>
      </c>
      <c r="AY178" s="60" t="s">
        <v>56</v>
      </c>
      <c r="AZ178" s="60" t="s">
        <v>56</v>
      </c>
      <c r="BA178" s="60" t="s">
        <v>56</v>
      </c>
      <c r="BB178" s="60" t="s">
        <v>56</v>
      </c>
      <c r="BC178" s="60" t="s">
        <v>56</v>
      </c>
      <c r="BD178" s="60" t="s">
        <v>56</v>
      </c>
      <c r="BE178" s="60" t="s">
        <v>56</v>
      </c>
      <c r="BF178" s="60" t="s">
        <v>56</v>
      </c>
      <c r="BG178" s="60" t="s">
        <v>56</v>
      </c>
      <c r="BH178" s="60" t="s">
        <v>56</v>
      </c>
      <c r="BI178" s="60" t="s">
        <v>56</v>
      </c>
      <c r="BJ178" s="60" t="s">
        <v>56</v>
      </c>
      <c r="BK178" s="60" t="s">
        <v>56</v>
      </c>
      <c r="BL178" s="60" t="s">
        <v>56</v>
      </c>
      <c r="BM178" s="60" t="s">
        <v>56</v>
      </c>
      <c r="BN178" s="60" t="s">
        <v>56</v>
      </c>
      <c r="BO178" s="60" t="s">
        <v>56</v>
      </c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128"/>
      <c r="CB178">
        <f>((CB177/CB175)-1)*100</f>
        <v>-5.4020100502512598</v>
      </c>
      <c r="CE178">
        <v>24276</v>
      </c>
    </row>
    <row r="179" spans="1:150" ht="18.75" customHeight="1">
      <c r="C179" s="136" t="s">
        <v>212</v>
      </c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37"/>
      <c r="AN179" s="137"/>
      <c r="AO179" s="137"/>
      <c r="AP179" s="137"/>
      <c r="AQ179" s="137"/>
      <c r="AR179" s="137"/>
      <c r="AS179" s="137"/>
      <c r="AT179" s="137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38"/>
      <c r="BT179" s="138"/>
      <c r="BU179" s="138"/>
      <c r="BV179" s="138"/>
      <c r="BW179" s="138"/>
      <c r="BX179" s="138"/>
      <c r="BY179" s="138"/>
      <c r="BZ179" s="128"/>
      <c r="CE179">
        <v>170631</v>
      </c>
    </row>
    <row r="180" spans="1:150" ht="18.75" customHeight="1">
      <c r="B180" s="118"/>
      <c r="C180" s="117" t="s">
        <v>213</v>
      </c>
      <c r="D180" s="118">
        <v>32945.322</v>
      </c>
      <c r="E180" s="118">
        <v>32847.474999999999</v>
      </c>
      <c r="F180" s="118">
        <v>35232.966</v>
      </c>
      <c r="G180" s="118">
        <v>31739.579000000002</v>
      </c>
      <c r="H180" s="118">
        <v>30718.116000000002</v>
      </c>
      <c r="I180" s="118">
        <v>30850.368999999999</v>
      </c>
      <c r="J180" s="118">
        <v>31298.983</v>
      </c>
      <c r="K180" s="118">
        <v>31733.659</v>
      </c>
      <c r="L180" s="118">
        <v>29687.73</v>
      </c>
      <c r="M180" s="118">
        <v>30965.942999999999</v>
      </c>
      <c r="N180" s="118">
        <v>30029.3</v>
      </c>
      <c r="O180" s="118">
        <v>30643.863000000001</v>
      </c>
      <c r="P180" s="118">
        <v>30812.743999999999</v>
      </c>
      <c r="Q180" s="118">
        <v>29658.034</v>
      </c>
      <c r="R180" s="118">
        <v>33060.682000000001</v>
      </c>
      <c r="S180" s="118">
        <v>35401.663999999997</v>
      </c>
      <c r="T180" s="118">
        <v>33975.980000000003</v>
      </c>
      <c r="U180" s="118">
        <v>33372.798999999999</v>
      </c>
      <c r="V180" s="118">
        <v>29059.243999999999</v>
      </c>
      <c r="W180" s="118">
        <v>15236.28</v>
      </c>
      <c r="X180" s="118">
        <v>15833.334000000001</v>
      </c>
      <c r="Y180" s="118">
        <v>16380.874</v>
      </c>
      <c r="Z180" s="120">
        <v>15353.856</v>
      </c>
      <c r="AA180" s="120">
        <v>18243.341</v>
      </c>
      <c r="AB180" s="120">
        <v>18358.57</v>
      </c>
      <c r="AC180" s="120">
        <v>17891.617999999999</v>
      </c>
      <c r="AD180" s="120">
        <v>22289.43</v>
      </c>
      <c r="AE180" s="120">
        <v>24747.748</v>
      </c>
      <c r="AF180" s="120">
        <v>21262.386999999999</v>
      </c>
      <c r="AG180" s="120">
        <v>21799.356</v>
      </c>
      <c r="AH180" s="120">
        <v>17111.849999999999</v>
      </c>
      <c r="AI180" s="120">
        <v>18807.541000000001</v>
      </c>
      <c r="AJ180" s="120">
        <v>18863.174999999999</v>
      </c>
      <c r="AK180" s="120">
        <v>19120.457999999999</v>
      </c>
      <c r="AL180" s="120">
        <v>19966.508000000002</v>
      </c>
      <c r="AM180" s="120">
        <v>19567.069</v>
      </c>
      <c r="AN180" s="120">
        <v>22067.617200000001</v>
      </c>
      <c r="AO180" s="120">
        <v>23655.916499999999</v>
      </c>
      <c r="AP180" s="120">
        <v>28372.385699999999</v>
      </c>
      <c r="AQ180" s="120">
        <v>29358.453000000001</v>
      </c>
      <c r="AR180" s="120">
        <v>28138.190600000002</v>
      </c>
      <c r="AS180" s="120">
        <v>24782.786909999999</v>
      </c>
      <c r="AT180" s="120">
        <v>26123.76584</v>
      </c>
      <c r="AU180" s="120">
        <v>30019.14</v>
      </c>
      <c r="AV180" s="120">
        <v>24581.592239999998</v>
      </c>
      <c r="AW180" s="120">
        <v>28578.68721</v>
      </c>
      <c r="AX180" s="120">
        <v>25497.545710000002</v>
      </c>
      <c r="AY180" s="120">
        <v>27729.50304</v>
      </c>
      <c r="AZ180" s="120">
        <v>23921.987000000001</v>
      </c>
      <c r="BA180" s="120">
        <v>23921.987000000001</v>
      </c>
      <c r="BB180" s="120">
        <v>23921.987000000001</v>
      </c>
      <c r="BC180" s="120">
        <v>23921.987000000001</v>
      </c>
      <c r="BD180" s="120">
        <v>23921.987000000001</v>
      </c>
      <c r="BE180" s="120">
        <v>23921.987000000001</v>
      </c>
      <c r="BF180" s="120">
        <v>23921.987000000001</v>
      </c>
      <c r="BG180" s="120">
        <v>23921.987000000001</v>
      </c>
      <c r="BH180" s="120">
        <v>23921.987000000001</v>
      </c>
      <c r="BI180" s="120">
        <v>23921.987000000001</v>
      </c>
      <c r="BJ180" s="120">
        <v>23921.987000000001</v>
      </c>
      <c r="BK180" s="120">
        <v>23921.987000000001</v>
      </c>
      <c r="BL180" s="120">
        <v>233867.44</v>
      </c>
      <c r="BM180" s="120">
        <v>253239.85</v>
      </c>
      <c r="BN180" s="120">
        <v>291541.90999999997</v>
      </c>
      <c r="BO180" s="120">
        <v>269023.71799999999</v>
      </c>
      <c r="BP180" s="120">
        <v>261193.81899999999</v>
      </c>
      <c r="BQ180" s="120">
        <v>261245.652</v>
      </c>
      <c r="BR180" s="120">
        <v>261193.52499999999</v>
      </c>
      <c r="BS180" s="120">
        <v>249781.125</v>
      </c>
      <c r="BT180" s="120">
        <v>292750.29300000001</v>
      </c>
      <c r="BU180" s="120">
        <v>297005.07699999999</v>
      </c>
      <c r="BV180" s="120">
        <v>258080.565</v>
      </c>
      <c r="BW180" s="120">
        <v>291997.42310000001</v>
      </c>
      <c r="BX180" s="120" t="s">
        <v>56</v>
      </c>
      <c r="BY180" s="120" t="s">
        <v>56</v>
      </c>
      <c r="BZ180" s="128"/>
      <c r="CB180">
        <f>SUM(J180:J182)</f>
        <v>39909.633000000002</v>
      </c>
      <c r="CC180">
        <f>((CB180/CB181)-1)*100</f>
        <v>0.94467225004684074</v>
      </c>
      <c r="CD180">
        <f>SUM(S180:S182)</f>
        <v>45781.070999999996</v>
      </c>
      <c r="CE180">
        <f>SUM(T180:T182)</f>
        <v>44202.750000000007</v>
      </c>
      <c r="CG180" s="30">
        <f>SUM(AP180:AP182)</f>
        <v>57965.218569999997</v>
      </c>
    </row>
    <row r="181" spans="1:150" ht="18.75" customHeight="1">
      <c r="B181" s="118"/>
      <c r="C181" s="117" t="s">
        <v>214</v>
      </c>
      <c r="D181" s="118">
        <v>7232.44</v>
      </c>
      <c r="E181" s="118">
        <v>7273.3329999999996</v>
      </c>
      <c r="F181" s="118">
        <v>8108.4390000000003</v>
      </c>
      <c r="G181" s="118">
        <v>7665.143</v>
      </c>
      <c r="H181" s="118">
        <v>7557.4009999999998</v>
      </c>
      <c r="I181" s="118">
        <v>7469.7669999999998</v>
      </c>
      <c r="J181" s="118">
        <v>7404.33</v>
      </c>
      <c r="K181" s="118">
        <v>7807.2460000000001</v>
      </c>
      <c r="L181" s="118">
        <v>7245.0379999999996</v>
      </c>
      <c r="M181" s="118">
        <v>7575.7709999999997</v>
      </c>
      <c r="N181" s="118">
        <v>7336.3760000000002</v>
      </c>
      <c r="O181" s="118">
        <v>7654.5559999999996</v>
      </c>
      <c r="P181" s="118">
        <v>7702.0770000000002</v>
      </c>
      <c r="Q181" s="118">
        <v>7530.7349999999997</v>
      </c>
      <c r="R181" s="118">
        <v>8375.8389999999999</v>
      </c>
      <c r="S181" s="118">
        <v>9061.4770000000008</v>
      </c>
      <c r="T181" s="118">
        <v>8940.3960000000006</v>
      </c>
      <c r="U181" s="118">
        <v>8533.7780000000002</v>
      </c>
      <c r="V181" s="118">
        <v>11572.788</v>
      </c>
      <c r="W181" s="118">
        <v>27819.671999999999</v>
      </c>
      <c r="X181" s="118">
        <v>27007.24</v>
      </c>
      <c r="Y181" s="118">
        <v>27643.591</v>
      </c>
      <c r="Z181" s="120">
        <v>25487.155999999999</v>
      </c>
      <c r="AA181" s="120">
        <v>26377.805</v>
      </c>
      <c r="AB181" s="120">
        <v>25402.077000000001</v>
      </c>
      <c r="AC181" s="120">
        <v>23829.429</v>
      </c>
      <c r="AD181" s="120">
        <v>26451.996999999999</v>
      </c>
      <c r="AE181" s="120">
        <v>25119.915000000001</v>
      </c>
      <c r="AF181" s="120">
        <v>26612.749</v>
      </c>
      <c r="AG181" s="120">
        <v>25817.927</v>
      </c>
      <c r="AH181" s="120">
        <v>26389.291000000001</v>
      </c>
      <c r="AI181" s="120">
        <v>27728.404999999999</v>
      </c>
      <c r="AJ181" s="120">
        <v>25927.74</v>
      </c>
      <c r="AK181" s="120">
        <v>28684.53946</v>
      </c>
      <c r="AL181" s="120">
        <v>27598.686740000001</v>
      </c>
      <c r="AM181" s="120">
        <v>28233.060219999999</v>
      </c>
      <c r="AN181" s="120">
        <v>26782.103789999997</v>
      </c>
      <c r="AO181" s="120">
        <v>24252.391660000001</v>
      </c>
      <c r="AP181" s="120">
        <v>28321.89387</v>
      </c>
      <c r="AQ181" s="120">
        <v>29448.768789999998</v>
      </c>
      <c r="AR181" s="120">
        <v>31814.513480000001</v>
      </c>
      <c r="AS181" s="120">
        <v>31220.63407</v>
      </c>
      <c r="AT181" s="120">
        <v>29963.9424</v>
      </c>
      <c r="AU181" s="120">
        <v>30742.646639999999</v>
      </c>
      <c r="AV181" s="120">
        <v>27855.499660000001</v>
      </c>
      <c r="AW181" s="120">
        <v>27996.14</v>
      </c>
      <c r="AX181" s="120">
        <v>29092</v>
      </c>
      <c r="AY181" s="120">
        <v>29062.769</v>
      </c>
      <c r="AZ181" s="120">
        <v>31728.829180000001</v>
      </c>
      <c r="BA181" s="120">
        <v>31728.829180000001</v>
      </c>
      <c r="BB181" s="120">
        <v>31728.829180000001</v>
      </c>
      <c r="BC181" s="120">
        <v>31728.829180000001</v>
      </c>
      <c r="BD181" s="120">
        <v>31728.829180000001</v>
      </c>
      <c r="BE181" s="120">
        <v>31728.829180000001</v>
      </c>
      <c r="BF181" s="120">
        <v>31728.829180000001</v>
      </c>
      <c r="BG181" s="120">
        <v>31728.829180000001</v>
      </c>
      <c r="BH181" s="120">
        <v>31728.829180000001</v>
      </c>
      <c r="BI181" s="120">
        <v>31728.829180000001</v>
      </c>
      <c r="BJ181" s="120">
        <v>31728.829180000001</v>
      </c>
      <c r="BK181" s="120">
        <v>31728.829180000001</v>
      </c>
      <c r="BL181" s="120">
        <v>31612.094000000001</v>
      </c>
      <c r="BM181" s="120">
        <v>31995.878000000001</v>
      </c>
      <c r="BN181" s="120">
        <v>31289.805</v>
      </c>
      <c r="BO181" s="120">
        <v>41214.682999999997</v>
      </c>
      <c r="BP181" s="120">
        <v>43263.788529999998</v>
      </c>
      <c r="BQ181" s="120">
        <v>39104.97</v>
      </c>
      <c r="BR181" s="120">
        <v>37705.51</v>
      </c>
      <c r="BS181" s="120">
        <v>40220.620000000003</v>
      </c>
      <c r="BT181" s="120">
        <v>37800.817000000003</v>
      </c>
      <c r="BU181" s="120">
        <v>35362</v>
      </c>
      <c r="BV181" s="120">
        <v>35687</v>
      </c>
      <c r="BW181" s="120">
        <v>31951</v>
      </c>
      <c r="BX181" s="120" t="s">
        <v>56</v>
      </c>
      <c r="BY181" s="120" t="s">
        <v>56</v>
      </c>
      <c r="BZ181" s="128"/>
      <c r="CB181">
        <f>SUM(I180:I182)</f>
        <v>39536.146000000001</v>
      </c>
      <c r="CD181" t="e">
        <f>((CE180/#REF!)-1)*100</f>
        <v>#REF!</v>
      </c>
      <c r="CE181">
        <f>((CE180-CD180)/CD180)*100</f>
        <v>-3.4475405785067568</v>
      </c>
    </row>
    <row r="182" spans="1:150" ht="18.75" customHeight="1">
      <c r="B182" s="118"/>
      <c r="C182" s="117" t="s">
        <v>215</v>
      </c>
      <c r="D182" s="118">
        <v>1166.71</v>
      </c>
      <c r="E182" s="118">
        <v>1168.05</v>
      </c>
      <c r="F182" s="118">
        <v>1276.1099999999999</v>
      </c>
      <c r="G182" s="118">
        <v>1261.1300000000001</v>
      </c>
      <c r="H182" s="118">
        <v>1282.71</v>
      </c>
      <c r="I182" s="118">
        <v>1216.01</v>
      </c>
      <c r="J182" s="118">
        <v>1206.32</v>
      </c>
      <c r="K182" s="118">
        <v>1236.1500000000001</v>
      </c>
      <c r="L182" s="118">
        <v>1124.98</v>
      </c>
      <c r="M182" s="118">
        <v>1148.8</v>
      </c>
      <c r="N182" s="118">
        <v>1108.518</v>
      </c>
      <c r="O182" s="118">
        <v>1107.4069999999999</v>
      </c>
      <c r="P182" s="118">
        <v>1110.164</v>
      </c>
      <c r="Q182" s="118">
        <v>1094.44</v>
      </c>
      <c r="R182" s="118">
        <v>1210.6020000000001</v>
      </c>
      <c r="S182" s="118">
        <v>1317.93</v>
      </c>
      <c r="T182" s="118">
        <v>1286.374</v>
      </c>
      <c r="U182" s="118">
        <v>1243.7650000000001</v>
      </c>
      <c r="V182" s="118">
        <v>1185.8900000000001</v>
      </c>
      <c r="W182" s="118">
        <v>1208.4570000000001</v>
      </c>
      <c r="X182" s="118">
        <v>1180.79</v>
      </c>
      <c r="Y182" s="118">
        <v>1200.915</v>
      </c>
      <c r="Z182" s="120">
        <v>1071.5239999999999</v>
      </c>
      <c r="AA182" s="120">
        <v>1082.3420000000001</v>
      </c>
      <c r="AB182" s="120">
        <v>1119.7370000000001</v>
      </c>
      <c r="AC182" s="120" t="s">
        <v>56</v>
      </c>
      <c r="AD182" s="120" t="s">
        <v>56</v>
      </c>
      <c r="AE182" s="120">
        <v>1292.6089999999999</v>
      </c>
      <c r="AF182" s="120">
        <v>1247.6199999999999</v>
      </c>
      <c r="AG182" s="120">
        <v>1130.7460000000001</v>
      </c>
      <c r="AH182" s="120">
        <v>983.34</v>
      </c>
      <c r="AI182" s="120">
        <v>1024.5709999999999</v>
      </c>
      <c r="AJ182" s="120">
        <v>989.18</v>
      </c>
      <c r="AK182" s="120">
        <v>1027.6610000000001</v>
      </c>
      <c r="AL182" s="120">
        <v>1015.444</v>
      </c>
      <c r="AM182" s="120">
        <v>1046.617</v>
      </c>
      <c r="AN182" s="120">
        <v>1098.627</v>
      </c>
      <c r="AO182" s="120">
        <v>1067.105</v>
      </c>
      <c r="AP182" s="120">
        <v>1270.9390000000001</v>
      </c>
      <c r="AQ182" s="120">
        <v>1377.85</v>
      </c>
      <c r="AR182" s="120">
        <v>1353.931</v>
      </c>
      <c r="AS182" s="120">
        <v>1295.538</v>
      </c>
      <c r="AT182" s="120">
        <v>1302.088</v>
      </c>
      <c r="AU182" s="120">
        <v>1394.8989999999999</v>
      </c>
      <c r="AV182" s="120">
        <v>1227.4590000000001</v>
      </c>
      <c r="AW182" s="120">
        <v>1251.941</v>
      </c>
      <c r="AX182" s="120">
        <v>1232.992</v>
      </c>
      <c r="AY182" s="120">
        <v>1259.633</v>
      </c>
      <c r="AZ182" s="120">
        <v>1233.671</v>
      </c>
      <c r="BA182" s="120">
        <v>1233.671</v>
      </c>
      <c r="BB182" s="120">
        <v>1233.671</v>
      </c>
      <c r="BC182" s="120">
        <v>1233.671</v>
      </c>
      <c r="BD182" s="120">
        <v>1233.671</v>
      </c>
      <c r="BE182" s="120">
        <v>1233.671</v>
      </c>
      <c r="BF182" s="120">
        <v>1233.671</v>
      </c>
      <c r="BG182" s="120">
        <v>1233.671</v>
      </c>
      <c r="BH182" s="120">
        <v>1233.671</v>
      </c>
      <c r="BI182" s="120">
        <v>1233.671</v>
      </c>
      <c r="BJ182" s="120">
        <v>1233.671</v>
      </c>
      <c r="BK182" s="120">
        <v>1233.671</v>
      </c>
      <c r="BL182" s="120">
        <v>1139.95</v>
      </c>
      <c r="BM182" s="120">
        <v>1215.325</v>
      </c>
      <c r="BN182" s="120">
        <v>1410.126</v>
      </c>
      <c r="BO182" s="120">
        <v>1460.9079999999999</v>
      </c>
      <c r="BP182" s="120">
        <v>1488.278</v>
      </c>
      <c r="BQ182" s="120">
        <v>1412.7239999999999</v>
      </c>
      <c r="BR182" s="120">
        <v>1362.326</v>
      </c>
      <c r="BS182" s="120">
        <v>1385.827</v>
      </c>
      <c r="BT182" s="120">
        <v>1460.1859999999999</v>
      </c>
      <c r="BU182" s="120">
        <v>1347.5070000000001</v>
      </c>
      <c r="BV182" s="120">
        <v>1259</v>
      </c>
      <c r="BW182" s="120">
        <v>1232</v>
      </c>
      <c r="BX182" s="120" t="s">
        <v>56</v>
      </c>
      <c r="BY182" s="120" t="s">
        <v>56</v>
      </c>
      <c r="BZ182" s="128"/>
      <c r="CB182">
        <f>((M180/L180)-1)</f>
        <v>4.305526222449485E-2</v>
      </c>
    </row>
    <row r="183" spans="1:150" ht="18.75" hidden="1" customHeight="1">
      <c r="B183" s="118"/>
      <c r="C183" s="117" t="s">
        <v>216</v>
      </c>
      <c r="D183" s="118">
        <v>26088.254294999999</v>
      </c>
      <c r="E183" s="118">
        <v>26496.898503100001</v>
      </c>
      <c r="F183" s="118">
        <v>29524.545170999998</v>
      </c>
      <c r="G183" s="118">
        <v>30578.030975661099</v>
      </c>
      <c r="H183" s="118">
        <v>29649.01911321879</v>
      </c>
      <c r="I183" s="118">
        <v>29511.641775442833</v>
      </c>
      <c r="J183" s="118">
        <v>28412.823559999993</v>
      </c>
      <c r="K183" s="118">
        <v>29457.157360500009</v>
      </c>
      <c r="L183" s="118">
        <v>28151.192140449995</v>
      </c>
      <c r="M183" s="118">
        <v>29507.809949499999</v>
      </c>
      <c r="N183" s="118">
        <v>27329.442072000002</v>
      </c>
      <c r="O183" s="118">
        <v>28946.692563700002</v>
      </c>
      <c r="P183" s="118" t="s">
        <v>76</v>
      </c>
      <c r="Q183" s="118" t="s">
        <v>76</v>
      </c>
      <c r="R183" s="118" t="s">
        <v>76</v>
      </c>
      <c r="S183" s="118" t="s">
        <v>76</v>
      </c>
      <c r="T183" s="118" t="s">
        <v>76</v>
      </c>
      <c r="U183" s="118" t="s">
        <v>76</v>
      </c>
      <c r="V183" s="118" t="s">
        <v>76</v>
      </c>
      <c r="W183" s="118" t="s">
        <v>76</v>
      </c>
      <c r="X183" s="118" t="s">
        <v>76</v>
      </c>
      <c r="Y183" s="118" t="s">
        <v>76</v>
      </c>
      <c r="Z183" s="120" t="s">
        <v>56</v>
      </c>
      <c r="AA183" s="120" t="s">
        <v>56</v>
      </c>
      <c r="AB183" s="120">
        <v>30579.965889034207</v>
      </c>
      <c r="AC183" s="120">
        <v>30283.09014</v>
      </c>
      <c r="AD183" s="120">
        <v>36117.855236599993</v>
      </c>
      <c r="AE183" s="120">
        <v>39505.075600000011</v>
      </c>
      <c r="AF183" s="120">
        <v>35048.254439999997</v>
      </c>
      <c r="AG183" s="120">
        <v>33644.001529999994</v>
      </c>
      <c r="AH183" s="120">
        <v>30691.588170000003</v>
      </c>
      <c r="AI183" s="120">
        <v>30882.290780000007</v>
      </c>
      <c r="AJ183" s="120">
        <v>31686.235120999998</v>
      </c>
      <c r="AK183" s="120">
        <v>31348.718109999994</v>
      </c>
      <c r="AL183" s="120">
        <v>32066.834033000003</v>
      </c>
      <c r="AM183" s="120">
        <v>31973</v>
      </c>
      <c r="AN183" s="120" t="s">
        <v>56</v>
      </c>
      <c r="AO183" s="120" t="s">
        <v>56</v>
      </c>
      <c r="AP183" s="120" t="s">
        <v>56</v>
      </c>
      <c r="AQ183" s="120" t="s">
        <v>56</v>
      </c>
      <c r="AR183" s="120" t="s">
        <v>56</v>
      </c>
      <c r="AS183" s="120" t="s">
        <v>56</v>
      </c>
      <c r="AT183" s="120" t="s">
        <v>56</v>
      </c>
      <c r="AU183" s="120" t="s">
        <v>56</v>
      </c>
      <c r="AV183" s="120" t="s">
        <v>56</v>
      </c>
      <c r="AW183" s="120" t="s">
        <v>56</v>
      </c>
      <c r="AX183" s="120" t="s">
        <v>56</v>
      </c>
      <c r="AY183" s="120" t="s">
        <v>56</v>
      </c>
      <c r="AZ183" s="120" t="s">
        <v>56</v>
      </c>
      <c r="BA183" s="120" t="s">
        <v>56</v>
      </c>
      <c r="BB183" s="120" t="s">
        <v>56</v>
      </c>
      <c r="BC183" s="120" t="s">
        <v>56</v>
      </c>
      <c r="BD183" s="120" t="s">
        <v>56</v>
      </c>
      <c r="BE183" s="120" t="s">
        <v>56</v>
      </c>
      <c r="BF183" s="120" t="s">
        <v>56</v>
      </c>
      <c r="BG183" s="120" t="s">
        <v>56</v>
      </c>
      <c r="BH183" s="120" t="s">
        <v>56</v>
      </c>
      <c r="BI183" s="120" t="s">
        <v>56</v>
      </c>
      <c r="BJ183" s="120" t="s">
        <v>56</v>
      </c>
      <c r="BK183" s="120" t="s">
        <v>56</v>
      </c>
      <c r="BL183" s="120" t="s">
        <v>56</v>
      </c>
      <c r="BM183" s="120" t="s">
        <v>56</v>
      </c>
      <c r="BN183" s="120" t="s">
        <v>56</v>
      </c>
      <c r="BO183" s="120" t="s">
        <v>56</v>
      </c>
      <c r="BP183" s="184"/>
      <c r="BQ183" s="184"/>
      <c r="BR183" s="184"/>
      <c r="BS183" s="184"/>
      <c r="BT183" s="184"/>
      <c r="BU183" s="184"/>
      <c r="BV183" s="184"/>
      <c r="BW183" s="184"/>
      <c r="BX183" s="184"/>
      <c r="BY183" s="184"/>
      <c r="BZ183" s="128"/>
      <c r="CD183" t="e">
        <f>((R183/Q183)-1)*100</f>
        <v>#VALUE!</v>
      </c>
    </row>
    <row r="184" spans="1:150" s="17" customFormat="1" ht="46.5" hidden="1" customHeight="1">
      <c r="A184" s="51"/>
      <c r="B184" s="206" t="s">
        <v>217</v>
      </c>
      <c r="C184" s="207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  <c r="AL184" s="207"/>
      <c r="AM184" s="207"/>
      <c r="AN184" s="207"/>
      <c r="AO184" s="207"/>
      <c r="AP184" s="207"/>
      <c r="AQ184" s="207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32"/>
      <c r="CD184" s="17" t="e">
        <f>((R183-Q183)/Q183)*100</f>
        <v>#VALUE!</v>
      </c>
      <c r="EQ184"/>
      <c r="ER184"/>
      <c r="ES184"/>
      <c r="ET184"/>
    </row>
    <row r="185" spans="1:150" ht="5.25" customHeight="1">
      <c r="B185" s="170"/>
      <c r="C185" s="170"/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  <c r="AB185" s="170"/>
      <c r="AC185" s="170"/>
      <c r="AD185" s="170"/>
      <c r="AE185" s="170"/>
      <c r="AF185" s="170"/>
      <c r="AG185" s="170"/>
      <c r="AH185" s="170"/>
      <c r="AI185" s="170"/>
      <c r="AJ185" s="170"/>
      <c r="AK185" s="170"/>
      <c r="AL185" s="170"/>
      <c r="AM185" s="170"/>
      <c r="AN185" s="170"/>
      <c r="AO185" s="170"/>
      <c r="AP185" s="170"/>
      <c r="AQ185" s="170"/>
      <c r="AR185" s="170"/>
      <c r="AS185" s="170"/>
      <c r="AT185" s="170"/>
      <c r="AU185" s="170"/>
      <c r="AV185" s="170"/>
      <c r="AW185" s="170"/>
      <c r="AX185" s="170"/>
      <c r="AY185" s="170"/>
      <c r="AZ185" s="170"/>
      <c r="BA185" s="170"/>
      <c r="BB185" s="170"/>
      <c r="BC185" s="170"/>
      <c r="BD185" s="170"/>
      <c r="BE185" s="170"/>
      <c r="BF185" s="170"/>
      <c r="BG185" s="170"/>
      <c r="BH185" s="170"/>
      <c r="BI185" s="170"/>
      <c r="BJ185" s="170"/>
      <c r="BK185" s="170"/>
      <c r="BL185" s="170"/>
      <c r="BM185" s="170"/>
      <c r="BN185" s="170"/>
      <c r="BO185" s="170"/>
      <c r="BP185" s="170"/>
      <c r="BQ185" s="170"/>
      <c r="BR185" s="170"/>
      <c r="BS185" s="170"/>
      <c r="BT185" s="170"/>
      <c r="BU185" s="170"/>
      <c r="BV185" s="170"/>
      <c r="BW185" s="170"/>
      <c r="BX185" s="170"/>
      <c r="BY185" s="170"/>
      <c r="BZ185" s="128"/>
      <c r="CB185">
        <v>26088254</v>
      </c>
      <c r="CC185">
        <v>26496899</v>
      </c>
      <c r="CD185">
        <v>29524545</v>
      </c>
      <c r="CE185">
        <v>30578031</v>
      </c>
    </row>
    <row r="186" spans="1:150" ht="3.75" customHeight="1"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128"/>
    </row>
    <row r="187" spans="1:150" ht="21" customHeight="1">
      <c r="A187" s="208" t="s">
        <v>218</v>
      </c>
      <c r="B187" s="208"/>
      <c r="C187" s="208"/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  <c r="AL187" s="208"/>
      <c r="AM187" s="208"/>
      <c r="AN187" s="208"/>
      <c r="AO187" s="208"/>
      <c r="AP187" s="208"/>
      <c r="AQ187" s="208"/>
      <c r="AR187" s="208"/>
      <c r="AS187" s="208"/>
      <c r="AT187" s="208"/>
      <c r="AU187" s="208"/>
      <c r="AV187" s="208"/>
      <c r="AW187" s="208"/>
      <c r="AX187" s="208"/>
      <c r="AY187" s="208"/>
      <c r="AZ187" s="208"/>
      <c r="BA187" s="208"/>
      <c r="BB187" s="208"/>
      <c r="BC187" s="208"/>
      <c r="BD187" s="208"/>
      <c r="BE187" s="208"/>
      <c r="BF187" s="208"/>
      <c r="BG187" s="208"/>
      <c r="BH187" s="208"/>
      <c r="BI187" s="208"/>
      <c r="BJ187" s="208"/>
      <c r="BK187" s="208"/>
      <c r="BL187" s="208"/>
      <c r="BM187" s="208"/>
      <c r="BN187" s="208"/>
      <c r="BO187" s="208"/>
      <c r="BP187" s="208"/>
      <c r="BQ187" s="208"/>
      <c r="BR187" s="208"/>
      <c r="BS187" s="208"/>
      <c r="BT187" s="208"/>
      <c r="BU187" s="208"/>
      <c r="BV187" s="208"/>
      <c r="BW187" s="139"/>
      <c r="BX187" s="139"/>
      <c r="BY187" s="139"/>
      <c r="BZ187" s="128"/>
    </row>
    <row r="188" spans="1:150" ht="17.25" customHeight="1">
      <c r="B188" s="65"/>
      <c r="C188" s="113"/>
      <c r="D188" s="113" t="s">
        <v>13</v>
      </c>
      <c r="E188" s="113" t="s">
        <v>8</v>
      </c>
      <c r="F188" s="113" t="s">
        <v>1</v>
      </c>
      <c r="G188" s="113" t="s">
        <v>2</v>
      </c>
      <c r="H188" s="113" t="s">
        <v>3</v>
      </c>
      <c r="I188" s="113" t="s">
        <v>9</v>
      </c>
      <c r="J188" s="113" t="s">
        <v>10</v>
      </c>
      <c r="K188" s="113" t="s">
        <v>6</v>
      </c>
      <c r="L188" s="113" t="s">
        <v>11</v>
      </c>
      <c r="M188" s="113" t="s">
        <v>0</v>
      </c>
      <c r="N188" s="113" t="s">
        <v>12</v>
      </c>
      <c r="O188" s="113" t="s">
        <v>7</v>
      </c>
      <c r="P188" s="113" t="s">
        <v>13</v>
      </c>
      <c r="Q188" s="113" t="s">
        <v>8</v>
      </c>
      <c r="R188" s="113" t="s">
        <v>1</v>
      </c>
      <c r="S188" s="113" t="s">
        <v>2</v>
      </c>
      <c r="T188" s="113" t="s">
        <v>3</v>
      </c>
      <c r="U188" s="113" t="s">
        <v>4</v>
      </c>
      <c r="V188" s="113" t="s">
        <v>5</v>
      </c>
      <c r="W188" s="113" t="s">
        <v>54</v>
      </c>
      <c r="X188" s="113" t="s">
        <v>11</v>
      </c>
      <c r="Y188" s="113" t="s">
        <v>0</v>
      </c>
      <c r="Z188" s="173">
        <v>44501</v>
      </c>
      <c r="AA188" s="115" t="s">
        <v>7</v>
      </c>
      <c r="AB188" s="173">
        <v>44562</v>
      </c>
      <c r="AC188" s="115" t="s">
        <v>8</v>
      </c>
      <c r="AD188" s="115" t="s">
        <v>1</v>
      </c>
      <c r="AE188" s="115" t="s">
        <v>2</v>
      </c>
      <c r="AF188" s="115" t="s">
        <v>3</v>
      </c>
      <c r="AG188" s="115" t="s">
        <v>9</v>
      </c>
      <c r="AH188" s="115" t="s">
        <v>10</v>
      </c>
      <c r="AI188" s="115" t="s">
        <v>6</v>
      </c>
      <c r="AJ188" s="115" t="s">
        <v>11</v>
      </c>
      <c r="AK188" s="115" t="s">
        <v>0</v>
      </c>
      <c r="AL188" s="115" t="s">
        <v>12</v>
      </c>
      <c r="AM188" s="115" t="s">
        <v>7</v>
      </c>
      <c r="AN188" s="115" t="s">
        <v>13</v>
      </c>
      <c r="AO188" s="115" t="s">
        <v>8</v>
      </c>
      <c r="AP188" s="115" t="s">
        <v>1</v>
      </c>
      <c r="AQ188" s="115" t="s">
        <v>2</v>
      </c>
      <c r="AR188" s="115" t="s">
        <v>3</v>
      </c>
      <c r="AS188" s="115" t="s">
        <v>9</v>
      </c>
      <c r="AT188" s="115" t="s">
        <v>10</v>
      </c>
      <c r="AU188" s="115" t="s">
        <v>6</v>
      </c>
      <c r="AV188" s="115" t="s">
        <v>11</v>
      </c>
      <c r="AW188" s="115" t="s">
        <v>0</v>
      </c>
      <c r="AX188" s="115" t="s">
        <v>12</v>
      </c>
      <c r="AY188" s="115" t="s">
        <v>7</v>
      </c>
      <c r="AZ188" s="174">
        <v>46046</v>
      </c>
      <c r="BA188" s="115" t="s">
        <v>8</v>
      </c>
      <c r="BB188" s="115" t="s">
        <v>1</v>
      </c>
      <c r="BC188" s="115" t="s">
        <v>2</v>
      </c>
      <c r="BD188" s="115" t="s">
        <v>3</v>
      </c>
      <c r="BE188" s="115" t="s">
        <v>4</v>
      </c>
      <c r="BF188" s="115" t="s">
        <v>5</v>
      </c>
      <c r="BG188" s="115" t="s">
        <v>6</v>
      </c>
      <c r="BH188" s="115" t="s">
        <v>11</v>
      </c>
      <c r="BI188" s="115" t="s">
        <v>0</v>
      </c>
      <c r="BJ188" s="115" t="s">
        <v>12</v>
      </c>
      <c r="BK188" s="115" t="s">
        <v>7</v>
      </c>
      <c r="BL188" s="174">
        <v>46047</v>
      </c>
      <c r="BM188" s="115" t="s">
        <v>8</v>
      </c>
      <c r="BN188" s="115" t="s">
        <v>1</v>
      </c>
      <c r="BO188" s="115" t="s">
        <v>14</v>
      </c>
      <c r="BP188" s="115" t="s">
        <v>3</v>
      </c>
      <c r="BQ188" s="115" t="s">
        <v>4</v>
      </c>
      <c r="BR188" s="115" t="s">
        <v>5</v>
      </c>
      <c r="BS188" s="115" t="s">
        <v>54</v>
      </c>
      <c r="BT188" s="115" t="s">
        <v>11</v>
      </c>
      <c r="BU188" s="115" t="s">
        <v>0</v>
      </c>
      <c r="BV188" s="115" t="s">
        <v>12</v>
      </c>
      <c r="BW188" s="115" t="s">
        <v>7</v>
      </c>
      <c r="BX188" s="174">
        <v>46048</v>
      </c>
      <c r="BY188" s="174" t="s">
        <v>8</v>
      </c>
      <c r="BZ188" s="128"/>
    </row>
    <row r="189" spans="1:150" ht="29.25" customHeight="1">
      <c r="C189" s="187" t="s">
        <v>219</v>
      </c>
      <c r="D189" s="136">
        <v>96612.483919999999</v>
      </c>
      <c r="E189" s="136">
        <v>101467.86115000001</v>
      </c>
      <c r="F189" s="136">
        <v>101831.06959999999</v>
      </c>
      <c r="G189" s="136">
        <v>77803.683300000004</v>
      </c>
      <c r="H189" s="136">
        <v>81559.988379999995</v>
      </c>
      <c r="I189" s="136">
        <v>104978.82886000001</v>
      </c>
      <c r="J189" s="136">
        <v>85525.944839999996</v>
      </c>
      <c r="K189" s="136">
        <v>99017.00129</v>
      </c>
      <c r="L189" s="136">
        <v>90540</v>
      </c>
      <c r="M189" s="136">
        <v>89360.205549999984</v>
      </c>
      <c r="N189" s="136">
        <v>91201</v>
      </c>
      <c r="O189" s="136">
        <v>101683</v>
      </c>
      <c r="P189" s="136">
        <v>93875</v>
      </c>
      <c r="Q189" s="136">
        <v>98896</v>
      </c>
      <c r="R189" s="136">
        <v>108565</v>
      </c>
      <c r="S189" s="136">
        <v>96271</v>
      </c>
      <c r="T189" s="136">
        <v>96614</v>
      </c>
      <c r="U189" s="136">
        <v>100086</v>
      </c>
      <c r="V189" s="136">
        <v>91394</v>
      </c>
      <c r="W189" s="136">
        <v>120227</v>
      </c>
      <c r="X189" s="136">
        <v>105478</v>
      </c>
      <c r="Y189" s="136">
        <v>102544</v>
      </c>
      <c r="Z189" s="140">
        <v>123670</v>
      </c>
      <c r="AA189" s="140">
        <v>117236</v>
      </c>
      <c r="AB189" s="140">
        <v>111216.53707000002</v>
      </c>
      <c r="AC189" s="140">
        <v>113243.7455</v>
      </c>
      <c r="AD189" s="140">
        <v>118999.03577999999</v>
      </c>
      <c r="AE189" s="140">
        <v>118216.7887</v>
      </c>
      <c r="AF189" s="140">
        <v>122515.59675</v>
      </c>
      <c r="AG189" s="140">
        <v>127488.91794000001</v>
      </c>
      <c r="AH189" s="140">
        <v>119905.66287999999</v>
      </c>
      <c r="AI189" s="140">
        <v>137108.23970000001</v>
      </c>
      <c r="AJ189" s="140">
        <v>125516.33795999999</v>
      </c>
      <c r="AK189" s="140">
        <v>129783.74832</v>
      </c>
      <c r="AL189" s="140">
        <v>129796.59002999999</v>
      </c>
      <c r="AM189" s="140">
        <v>138247.70311</v>
      </c>
      <c r="AN189" s="140">
        <v>125394.34674000001</v>
      </c>
      <c r="AO189" s="140">
        <v>135764.87833000001</v>
      </c>
      <c r="AP189" s="140">
        <v>134017.60711000001</v>
      </c>
      <c r="AQ189" s="140">
        <v>139793.51740000001</v>
      </c>
      <c r="AR189" s="140">
        <v>138730</v>
      </c>
      <c r="AS189" s="140">
        <v>133133</v>
      </c>
      <c r="AT189" s="140">
        <v>136579</v>
      </c>
      <c r="AU189" s="140">
        <v>141348</v>
      </c>
      <c r="AV189" s="140">
        <v>135968</v>
      </c>
      <c r="AW189" s="140">
        <v>142355</v>
      </c>
      <c r="AX189" s="140">
        <v>150915</v>
      </c>
      <c r="AY189" s="140">
        <v>146137</v>
      </c>
      <c r="AZ189" s="140">
        <v>139249.37144999998</v>
      </c>
      <c r="BA189" s="140">
        <v>148678.93668000001</v>
      </c>
      <c r="BB189" s="140">
        <v>145983.50938</v>
      </c>
      <c r="BC189" s="140">
        <v>145981</v>
      </c>
      <c r="BD189" s="140">
        <v>156298</v>
      </c>
      <c r="BE189" s="140">
        <v>119868.24403</v>
      </c>
      <c r="BF189" s="140">
        <v>119017</v>
      </c>
      <c r="BG189" s="140">
        <v>120492</v>
      </c>
      <c r="BH189" s="140">
        <v>118341</v>
      </c>
      <c r="BI189" s="140">
        <v>127511</v>
      </c>
      <c r="BJ189" s="140">
        <v>117068</v>
      </c>
      <c r="BK189" s="140">
        <v>129589</v>
      </c>
      <c r="BL189" s="140">
        <v>121419</v>
      </c>
      <c r="BM189" s="140">
        <v>119915</v>
      </c>
      <c r="BN189" s="140">
        <v>117474</v>
      </c>
      <c r="BO189" s="140">
        <v>129198</v>
      </c>
      <c r="BP189" s="140">
        <v>124368</v>
      </c>
      <c r="BQ189" s="140">
        <v>123114</v>
      </c>
      <c r="BR189" s="140">
        <v>139884</v>
      </c>
      <c r="BS189" s="140">
        <v>119286</v>
      </c>
      <c r="BT189" s="140">
        <v>126176</v>
      </c>
      <c r="BU189" s="140">
        <v>119841</v>
      </c>
      <c r="BV189" s="140">
        <v>116046</v>
      </c>
      <c r="BW189" s="140">
        <v>129021</v>
      </c>
      <c r="BX189" s="140">
        <v>123527</v>
      </c>
      <c r="BY189" s="140">
        <v>137591</v>
      </c>
      <c r="BZ189" s="128"/>
      <c r="CA189">
        <v>81559988.379999995</v>
      </c>
    </row>
    <row r="190" spans="1:150" ht="18.75" customHeight="1">
      <c r="B190" s="57"/>
      <c r="C190" s="117" t="s">
        <v>220</v>
      </c>
      <c r="D190" s="118">
        <v>37461.62945</v>
      </c>
      <c r="E190" s="118">
        <v>37668.203549999998</v>
      </c>
      <c r="F190" s="118">
        <v>41532.4856</v>
      </c>
      <c r="G190" s="118">
        <v>38175.613669999999</v>
      </c>
      <c r="H190" s="118">
        <v>37603.595030000004</v>
      </c>
      <c r="I190" s="118">
        <v>44170.484479999999</v>
      </c>
      <c r="J190" s="118">
        <v>40894.915099999998</v>
      </c>
      <c r="K190" s="118">
        <v>41472.571600000003</v>
      </c>
      <c r="L190" s="118">
        <v>42085</v>
      </c>
      <c r="M190" s="118">
        <v>41355.282119999996</v>
      </c>
      <c r="N190" s="118">
        <v>41410</v>
      </c>
      <c r="O190" s="118">
        <v>43140</v>
      </c>
      <c r="P190" s="118">
        <v>41589</v>
      </c>
      <c r="Q190" s="118">
        <v>39654</v>
      </c>
      <c r="R190" s="118">
        <v>44923</v>
      </c>
      <c r="S190" s="118">
        <v>37354</v>
      </c>
      <c r="T190" s="118">
        <v>39093</v>
      </c>
      <c r="U190" s="118">
        <v>40700</v>
      </c>
      <c r="V190" s="118">
        <v>47925</v>
      </c>
      <c r="W190" s="118">
        <v>41908</v>
      </c>
      <c r="X190" s="118">
        <v>39286</v>
      </c>
      <c r="Y190" s="118">
        <v>38720</v>
      </c>
      <c r="Z190" s="120">
        <v>58976</v>
      </c>
      <c r="AA190" s="120">
        <v>46059</v>
      </c>
      <c r="AB190" s="120">
        <v>42601.131170000001</v>
      </c>
      <c r="AC190" s="120">
        <v>45703.034159999996</v>
      </c>
      <c r="AD190" s="120">
        <v>40544.972259999995</v>
      </c>
      <c r="AE190" s="120">
        <v>44938.782079999997</v>
      </c>
      <c r="AF190" s="120">
        <v>45143.992539999999</v>
      </c>
      <c r="AG190" s="120">
        <v>50880.025900000001</v>
      </c>
      <c r="AH190" s="120">
        <v>44532.871030000002</v>
      </c>
      <c r="AI190" s="120">
        <v>56329.566250000003</v>
      </c>
      <c r="AJ190" s="120">
        <v>47866.231220000001</v>
      </c>
      <c r="AK190" s="120">
        <v>49064.887549999999</v>
      </c>
      <c r="AL190" s="120">
        <v>48140.777869999998</v>
      </c>
      <c r="AM190" s="120">
        <v>52299.777909999997</v>
      </c>
      <c r="AN190" s="120">
        <v>45164.909729999999</v>
      </c>
      <c r="AO190" s="120">
        <v>53482.090499999998</v>
      </c>
      <c r="AP190" s="120">
        <v>45687.728880000002</v>
      </c>
      <c r="AQ190" s="120">
        <v>55191.551450000006</v>
      </c>
      <c r="AR190" s="120">
        <v>52771</v>
      </c>
      <c r="AS190" s="120">
        <v>51677</v>
      </c>
      <c r="AT190" s="120">
        <v>54730</v>
      </c>
      <c r="AU190" s="120">
        <v>51868</v>
      </c>
      <c r="AV190" s="120">
        <v>53917</v>
      </c>
      <c r="AW190" s="120">
        <v>54054</v>
      </c>
      <c r="AX190" s="120">
        <v>54530</v>
      </c>
      <c r="AY190" s="120">
        <v>54062</v>
      </c>
      <c r="AZ190" s="120">
        <v>51891.672140000002</v>
      </c>
      <c r="BA190" s="120">
        <v>60670.03069</v>
      </c>
      <c r="BB190" s="120">
        <v>58521.193039999998</v>
      </c>
      <c r="BC190" s="120">
        <v>57788</v>
      </c>
      <c r="BD190" s="120">
        <v>65131</v>
      </c>
      <c r="BE190" s="120">
        <v>64820.67179</v>
      </c>
      <c r="BF190" s="120">
        <v>61983</v>
      </c>
      <c r="BG190" s="120">
        <v>64529</v>
      </c>
      <c r="BH190" s="120">
        <v>63740</v>
      </c>
      <c r="BI190" s="120">
        <v>69538</v>
      </c>
      <c r="BJ190" s="120">
        <v>62776</v>
      </c>
      <c r="BK190" s="120">
        <v>69873</v>
      </c>
      <c r="BL190" s="120">
        <v>59099</v>
      </c>
      <c r="BM190" s="120">
        <v>63859</v>
      </c>
      <c r="BN190" s="120">
        <v>61918</v>
      </c>
      <c r="BO190" s="120">
        <v>72177</v>
      </c>
      <c r="BP190" s="120">
        <v>69122</v>
      </c>
      <c r="BQ190" s="120">
        <v>64694</v>
      </c>
      <c r="BR190" s="120">
        <v>71478</v>
      </c>
      <c r="BS190" s="120">
        <v>66106</v>
      </c>
      <c r="BT190" s="120">
        <v>65102</v>
      </c>
      <c r="BU190" s="120">
        <v>64369</v>
      </c>
      <c r="BV190" s="120">
        <v>60511</v>
      </c>
      <c r="BW190" s="120">
        <v>68780</v>
      </c>
      <c r="BX190" s="120">
        <v>65021</v>
      </c>
      <c r="BY190" s="120">
        <v>79274</v>
      </c>
      <c r="BZ190" s="128"/>
      <c r="CA190">
        <f>H190/H189*100</f>
        <v>46.105444320074348</v>
      </c>
      <c r="CB190">
        <v>41472571.600000001</v>
      </c>
      <c r="CD190">
        <f>T190/T189</f>
        <v>0.40463079884902808</v>
      </c>
      <c r="CF190">
        <f>AD190/$AD$189</f>
        <v>0.34071681332744325</v>
      </c>
    </row>
    <row r="191" spans="1:150" ht="18.75" customHeight="1">
      <c r="B191" s="57"/>
      <c r="C191" s="117" t="s">
        <v>221</v>
      </c>
      <c r="D191" s="118">
        <v>59150.854469999998</v>
      </c>
      <c r="E191" s="118">
        <v>63799.657599999999</v>
      </c>
      <c r="F191" s="118">
        <v>60298.584000000003</v>
      </c>
      <c r="G191" s="118">
        <v>39628.069630000005</v>
      </c>
      <c r="H191" s="118">
        <v>43956.393349999998</v>
      </c>
      <c r="I191" s="118">
        <v>60808.344380000002</v>
      </c>
      <c r="J191" s="118">
        <v>44631.029740000005</v>
      </c>
      <c r="K191" s="118">
        <v>57544.429689999997</v>
      </c>
      <c r="L191" s="118">
        <v>48455</v>
      </c>
      <c r="M191" s="118">
        <v>48004.923430000003</v>
      </c>
      <c r="N191" s="118">
        <v>49791</v>
      </c>
      <c r="O191" s="118">
        <v>58542</v>
      </c>
      <c r="P191" s="118">
        <v>52286</v>
      </c>
      <c r="Q191" s="118">
        <v>59242</v>
      </c>
      <c r="R191" s="118">
        <v>63642</v>
      </c>
      <c r="S191" s="118">
        <v>58917</v>
      </c>
      <c r="T191" s="118">
        <v>57521</v>
      </c>
      <c r="U191" s="118">
        <v>59386</v>
      </c>
      <c r="V191" s="118">
        <v>43469</v>
      </c>
      <c r="W191" s="118">
        <v>78319</v>
      </c>
      <c r="X191" s="118">
        <v>66192</v>
      </c>
      <c r="Y191" s="118">
        <v>63824</v>
      </c>
      <c r="Z191" s="120">
        <v>64694</v>
      </c>
      <c r="AA191" s="120">
        <v>71177</v>
      </c>
      <c r="AB191" s="120">
        <v>68615.405900000012</v>
      </c>
      <c r="AC191" s="120">
        <v>67540.711340000009</v>
      </c>
      <c r="AD191" s="120">
        <v>78454.063519999996</v>
      </c>
      <c r="AE191" s="120">
        <v>73278.00662</v>
      </c>
      <c r="AF191" s="120">
        <v>77371.60420999999</v>
      </c>
      <c r="AG191" s="120">
        <v>76608.892040000006</v>
      </c>
      <c r="AH191" s="120">
        <v>75372.791849999994</v>
      </c>
      <c r="AI191" s="120">
        <v>80778.673450000002</v>
      </c>
      <c r="AJ191" s="120">
        <v>77650.106739999988</v>
      </c>
      <c r="AK191" s="120">
        <v>80718.860769999999</v>
      </c>
      <c r="AL191" s="120">
        <v>81655.812160000001</v>
      </c>
      <c r="AM191" s="120">
        <v>85947.925199999998</v>
      </c>
      <c r="AN191" s="120">
        <v>80229.437010000009</v>
      </c>
      <c r="AO191" s="120">
        <v>82282.787830000001</v>
      </c>
      <c r="AP191" s="120">
        <v>88329.878230000002</v>
      </c>
      <c r="AQ191" s="120">
        <v>84601.965949999998</v>
      </c>
      <c r="AR191" s="120">
        <v>85959</v>
      </c>
      <c r="AS191" s="120">
        <v>81456</v>
      </c>
      <c r="AT191" s="120">
        <v>81849</v>
      </c>
      <c r="AU191" s="120">
        <v>89480</v>
      </c>
      <c r="AV191" s="120">
        <v>82051</v>
      </c>
      <c r="AW191" s="120">
        <v>88301</v>
      </c>
      <c r="AX191" s="120">
        <v>96385</v>
      </c>
      <c r="AY191" s="120">
        <v>92075</v>
      </c>
      <c r="AZ191" s="120">
        <v>56163.662799999998</v>
      </c>
      <c r="BA191" s="120">
        <v>56122.879919999999</v>
      </c>
      <c r="BB191" s="120">
        <v>55680.471600000004</v>
      </c>
      <c r="BC191" s="120">
        <v>55748</v>
      </c>
      <c r="BD191" s="120">
        <v>64820</v>
      </c>
      <c r="BE191" s="120">
        <v>55047.572240000001</v>
      </c>
      <c r="BF191" s="120">
        <v>57034</v>
      </c>
      <c r="BG191" s="120">
        <v>55963</v>
      </c>
      <c r="BH191" s="120">
        <v>54601</v>
      </c>
      <c r="BI191" s="120">
        <v>57973</v>
      </c>
      <c r="BJ191" s="120">
        <v>54292</v>
      </c>
      <c r="BK191" s="120">
        <v>59716</v>
      </c>
      <c r="BL191" s="120">
        <v>62320</v>
      </c>
      <c r="BM191" s="120">
        <v>56056</v>
      </c>
      <c r="BN191" s="120">
        <v>55556</v>
      </c>
      <c r="BO191" s="120">
        <v>57021</v>
      </c>
      <c r="BP191" s="120">
        <v>55246</v>
      </c>
      <c r="BQ191" s="120">
        <v>58420</v>
      </c>
      <c r="BR191" s="120">
        <v>68406</v>
      </c>
      <c r="BS191" s="120">
        <v>53180</v>
      </c>
      <c r="BT191" s="120">
        <v>61074</v>
      </c>
      <c r="BU191" s="120">
        <v>55472</v>
      </c>
      <c r="BV191" s="120">
        <v>55535</v>
      </c>
      <c r="BW191" s="120">
        <v>60241</v>
      </c>
      <c r="BX191" s="120">
        <v>58506</v>
      </c>
      <c r="BY191" s="120">
        <v>58317</v>
      </c>
      <c r="BZ191" s="128"/>
      <c r="CA191">
        <f>H191/H189*100</f>
        <v>53.894555679925659</v>
      </c>
      <c r="CB191">
        <v>57544429.689999998</v>
      </c>
      <c r="CD191">
        <f>T191/T189</f>
        <v>0.59536920115097192</v>
      </c>
      <c r="CF191">
        <f>AD191/$AD$189</f>
        <v>0.65928318667255681</v>
      </c>
    </row>
    <row r="192" spans="1:150" ht="18.75" hidden="1" customHeight="1">
      <c r="B192" s="71" t="s">
        <v>222</v>
      </c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  <c r="AQ192" s="186"/>
      <c r="AR192" s="186"/>
      <c r="AS192" s="119"/>
      <c r="AT192" s="119"/>
      <c r="AU192" s="175"/>
      <c r="AV192" s="175"/>
      <c r="AW192" s="175"/>
      <c r="AX192" s="175"/>
      <c r="AY192" s="175"/>
      <c r="AZ192" s="175"/>
      <c r="BA192" s="175"/>
      <c r="BB192" s="175"/>
      <c r="BC192" s="175"/>
      <c r="BD192" s="175"/>
      <c r="BE192" s="175"/>
      <c r="BF192" s="175"/>
      <c r="BG192" s="175"/>
      <c r="BH192" s="175"/>
      <c r="BI192" s="175"/>
      <c r="BJ192" s="175"/>
      <c r="BK192" s="175"/>
      <c r="BL192" s="175"/>
      <c r="BM192" s="175"/>
      <c r="BN192" s="175"/>
      <c r="BO192" s="175"/>
      <c r="BP192" s="175"/>
      <c r="BQ192" s="175"/>
      <c r="BR192" s="175"/>
      <c r="BS192" s="175"/>
      <c r="BT192" s="175"/>
      <c r="BU192" s="175"/>
      <c r="BV192" s="175"/>
      <c r="BW192" s="175"/>
      <c r="BX192" s="175"/>
      <c r="BY192" s="175"/>
      <c r="BZ192" s="128"/>
    </row>
    <row r="193" spans="2:86" ht="18.75" hidden="1" customHeight="1">
      <c r="B193" s="57"/>
      <c r="C193" s="117" t="s">
        <v>223</v>
      </c>
      <c r="D193" s="118">
        <v>1971</v>
      </c>
      <c r="E193" s="118">
        <v>2094</v>
      </c>
      <c r="F193" s="118">
        <v>2056</v>
      </c>
      <c r="G193" s="118">
        <v>1248</v>
      </c>
      <c r="H193" s="118">
        <v>1145</v>
      </c>
      <c r="I193" s="118">
        <v>1586</v>
      </c>
      <c r="J193" s="118">
        <v>1605</v>
      </c>
      <c r="K193" s="118">
        <v>1711</v>
      </c>
      <c r="L193" s="118">
        <v>1737</v>
      </c>
      <c r="M193" s="118">
        <v>1821</v>
      </c>
      <c r="N193" s="118">
        <v>1948</v>
      </c>
      <c r="O193" s="118">
        <v>2012</v>
      </c>
      <c r="P193" s="118">
        <v>1917</v>
      </c>
      <c r="Q193" s="118">
        <v>2004</v>
      </c>
      <c r="R193" s="118">
        <v>2108</v>
      </c>
      <c r="S193" s="118">
        <v>2004</v>
      </c>
      <c r="T193" s="118">
        <v>1985</v>
      </c>
      <c r="U193" s="118">
        <v>2031</v>
      </c>
      <c r="V193" s="118">
        <v>1422</v>
      </c>
      <c r="W193" s="118">
        <v>2179</v>
      </c>
      <c r="X193" s="118">
        <v>2056</v>
      </c>
      <c r="Y193" s="118">
        <v>2104</v>
      </c>
      <c r="Z193" s="120">
        <v>2086</v>
      </c>
      <c r="AA193" s="120">
        <v>2104</v>
      </c>
      <c r="AB193" s="120">
        <v>2012</v>
      </c>
      <c r="AC193" s="120">
        <v>2064</v>
      </c>
      <c r="AD193" s="120">
        <v>2121</v>
      </c>
      <c r="AE193" s="120">
        <v>1979</v>
      </c>
      <c r="AF193" s="120">
        <v>2149</v>
      </c>
      <c r="AG193" s="120">
        <v>2175</v>
      </c>
      <c r="AH193" s="120">
        <v>1971</v>
      </c>
      <c r="AI193" s="120">
        <v>2225</v>
      </c>
      <c r="AJ193" s="120">
        <v>2165</v>
      </c>
      <c r="AK193" s="120">
        <v>2196</v>
      </c>
      <c r="AL193" s="120">
        <v>2212</v>
      </c>
      <c r="AM193" s="120">
        <v>2233</v>
      </c>
      <c r="AN193" s="120">
        <v>2214</v>
      </c>
      <c r="AO193" s="120">
        <v>2251</v>
      </c>
      <c r="AP193" s="120">
        <v>2302</v>
      </c>
      <c r="AQ193" s="120">
        <v>2261</v>
      </c>
      <c r="AR193" s="120">
        <v>2383</v>
      </c>
      <c r="AS193" s="120">
        <v>2212</v>
      </c>
      <c r="AT193" s="120">
        <v>2312</v>
      </c>
      <c r="AU193" s="120">
        <v>2373</v>
      </c>
      <c r="AV193" s="120">
        <v>2222</v>
      </c>
      <c r="AW193" s="120">
        <v>2411</v>
      </c>
      <c r="AX193" s="120">
        <v>2376</v>
      </c>
      <c r="AY193" s="120">
        <v>2405</v>
      </c>
      <c r="AZ193" s="120">
        <v>2367</v>
      </c>
      <c r="BA193" s="120">
        <v>2359</v>
      </c>
      <c r="BB193" s="120">
        <v>2424</v>
      </c>
      <c r="BC193" s="120">
        <v>2309</v>
      </c>
      <c r="BD193" s="120">
        <v>2381</v>
      </c>
      <c r="BE193" s="120">
        <v>2306</v>
      </c>
      <c r="BF193" s="120">
        <v>2406</v>
      </c>
      <c r="BG193" s="120">
        <v>2375</v>
      </c>
      <c r="BH193" s="120">
        <v>2333</v>
      </c>
      <c r="BI193" s="120">
        <v>2436</v>
      </c>
      <c r="BJ193" s="120">
        <v>2295</v>
      </c>
      <c r="BK193" s="120">
        <v>2445</v>
      </c>
      <c r="BL193" s="120" t="s">
        <v>56</v>
      </c>
      <c r="BM193" s="120" t="s">
        <v>56</v>
      </c>
      <c r="BN193" s="120" t="s">
        <v>56</v>
      </c>
      <c r="BO193" s="120" t="s">
        <v>56</v>
      </c>
      <c r="BP193" s="120" t="s">
        <v>56</v>
      </c>
      <c r="BQ193" s="120" t="s">
        <v>56</v>
      </c>
      <c r="BR193" s="120" t="s">
        <v>56</v>
      </c>
      <c r="BS193" s="120" t="s">
        <v>56</v>
      </c>
      <c r="BT193" s="120" t="s">
        <v>56</v>
      </c>
      <c r="BU193" s="120" t="s">
        <v>56</v>
      </c>
      <c r="BV193" s="120" t="s">
        <v>56</v>
      </c>
      <c r="BW193" s="184"/>
      <c r="BX193" s="184"/>
      <c r="BY193" s="184"/>
      <c r="BZ193" s="128"/>
      <c r="CF193" s="31"/>
      <c r="CG193" s="31"/>
      <c r="CH193">
        <v>77370</v>
      </c>
    </row>
    <row r="194" spans="2:86" ht="21.75" hidden="1" customHeight="1">
      <c r="B194" s="63"/>
      <c r="C194" s="134" t="s">
        <v>224</v>
      </c>
      <c r="D194" s="134">
        <v>297</v>
      </c>
      <c r="E194" s="134">
        <v>386</v>
      </c>
      <c r="F194" s="134">
        <v>411</v>
      </c>
      <c r="G194" s="134">
        <v>330</v>
      </c>
      <c r="H194" s="134"/>
      <c r="I194" s="134">
        <v>87885</v>
      </c>
      <c r="J194" s="134"/>
      <c r="K194" s="134">
        <v>96538</v>
      </c>
      <c r="L194" s="134">
        <v>90465</v>
      </c>
      <c r="M194" s="134"/>
      <c r="N194" s="134"/>
      <c r="O194" s="134"/>
      <c r="P194" s="134"/>
      <c r="Q194" s="134"/>
      <c r="R194" s="134">
        <v>99633</v>
      </c>
      <c r="S194" s="134">
        <v>94229</v>
      </c>
      <c r="T194" s="134">
        <v>95011</v>
      </c>
      <c r="U194" s="134"/>
      <c r="V194" s="134"/>
      <c r="W194" s="134"/>
      <c r="X194" s="134"/>
      <c r="Y194" s="134"/>
      <c r="Z194" s="134">
        <v>99440</v>
      </c>
      <c r="AA194" s="134"/>
      <c r="AB194" s="134">
        <v>102874</v>
      </c>
      <c r="AC194" s="134"/>
      <c r="AD194" s="134"/>
      <c r="AE194" s="134"/>
      <c r="AF194" s="134"/>
      <c r="AG194" s="134"/>
      <c r="AH194" s="134"/>
      <c r="AI194" s="134"/>
      <c r="AJ194" s="134"/>
      <c r="AK194" s="134"/>
      <c r="AL194" s="134"/>
      <c r="AM194" s="134"/>
      <c r="AN194" s="120" t="s">
        <v>56</v>
      </c>
      <c r="AO194" s="120" t="s">
        <v>56</v>
      </c>
      <c r="AP194" s="184"/>
      <c r="AQ194" s="134"/>
      <c r="AR194" s="134"/>
      <c r="AS194" s="134" t="s">
        <v>76</v>
      </c>
      <c r="AT194" s="134" t="s">
        <v>76</v>
      </c>
      <c r="AU194" s="134" t="s">
        <v>76</v>
      </c>
      <c r="AV194" s="134" t="s">
        <v>76</v>
      </c>
      <c r="AW194" s="134" t="s">
        <v>56</v>
      </c>
      <c r="AX194" s="120" t="s">
        <v>56</v>
      </c>
      <c r="AY194" s="120" t="s">
        <v>56</v>
      </c>
      <c r="AZ194" s="120"/>
      <c r="BA194" s="120"/>
      <c r="BB194" s="120"/>
      <c r="BC194" s="120"/>
      <c r="BD194" s="120"/>
      <c r="BE194" s="120"/>
      <c r="BF194" s="120"/>
      <c r="BG194" s="120"/>
      <c r="BH194" s="120" t="s">
        <v>56</v>
      </c>
      <c r="BI194" s="120" t="s">
        <v>56</v>
      </c>
      <c r="BJ194" s="120" t="s">
        <v>56</v>
      </c>
      <c r="BK194" s="120" t="s">
        <v>56</v>
      </c>
      <c r="BL194" s="120" t="s">
        <v>56</v>
      </c>
      <c r="BM194" s="120" t="s">
        <v>56</v>
      </c>
      <c r="BN194" s="120" t="s">
        <v>56</v>
      </c>
      <c r="BO194" s="120" t="s">
        <v>56</v>
      </c>
      <c r="BP194" s="120" t="s">
        <v>56</v>
      </c>
      <c r="BQ194" s="120" t="s">
        <v>56</v>
      </c>
      <c r="BR194" s="120" t="s">
        <v>56</v>
      </c>
      <c r="BS194" s="120" t="s">
        <v>56</v>
      </c>
      <c r="BT194" s="120" t="s">
        <v>56</v>
      </c>
      <c r="BU194" s="120" t="s">
        <v>56</v>
      </c>
      <c r="BV194" s="120" t="s">
        <v>56</v>
      </c>
      <c r="BW194" s="184"/>
      <c r="BX194" s="184"/>
      <c r="BY194" s="184"/>
      <c r="BZ194" s="128"/>
    </row>
    <row r="195" spans="2:86" ht="6.6" hidden="1" customHeight="1">
      <c r="B195" s="63"/>
      <c r="C195" s="134" t="s">
        <v>225</v>
      </c>
      <c r="D195" s="134">
        <v>375</v>
      </c>
      <c r="E195" s="134">
        <v>369</v>
      </c>
      <c r="F195" s="134">
        <v>347</v>
      </c>
      <c r="G195" s="134">
        <v>202</v>
      </c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  <c r="AK195" s="134"/>
      <c r="AL195" s="134"/>
      <c r="AM195" s="134"/>
      <c r="AN195" s="120" t="s">
        <v>56</v>
      </c>
      <c r="AO195" s="120" t="s">
        <v>56</v>
      </c>
      <c r="AP195" s="184"/>
      <c r="AQ195" s="134"/>
      <c r="AR195" s="134"/>
      <c r="AS195" s="134" t="s">
        <v>76</v>
      </c>
      <c r="AT195" s="134" t="s">
        <v>76</v>
      </c>
      <c r="AU195" s="134" t="s">
        <v>76</v>
      </c>
      <c r="AV195" s="134" t="s">
        <v>76</v>
      </c>
      <c r="AW195" s="134" t="s">
        <v>56</v>
      </c>
      <c r="AX195" s="120" t="s">
        <v>56</v>
      </c>
      <c r="AY195" s="120" t="s">
        <v>56</v>
      </c>
      <c r="AZ195" s="120"/>
      <c r="BA195" s="120"/>
      <c r="BB195" s="120"/>
      <c r="BC195" s="120"/>
      <c r="BD195" s="120"/>
      <c r="BE195" s="120"/>
      <c r="BF195" s="120"/>
      <c r="BG195" s="120"/>
      <c r="BH195" s="120" t="s">
        <v>56</v>
      </c>
      <c r="BI195" s="120" t="s">
        <v>56</v>
      </c>
      <c r="BJ195" s="120" t="s">
        <v>56</v>
      </c>
      <c r="BK195" s="120" t="s">
        <v>56</v>
      </c>
      <c r="BL195" s="120" t="s">
        <v>56</v>
      </c>
      <c r="BM195" s="120" t="s">
        <v>56</v>
      </c>
      <c r="BN195" s="120" t="s">
        <v>56</v>
      </c>
      <c r="BO195" s="120" t="s">
        <v>56</v>
      </c>
      <c r="BP195" s="120" t="s">
        <v>56</v>
      </c>
      <c r="BQ195" s="120" t="s">
        <v>56</v>
      </c>
      <c r="BR195" s="120" t="s">
        <v>56</v>
      </c>
      <c r="BS195" s="120" t="s">
        <v>56</v>
      </c>
      <c r="BT195" s="120" t="s">
        <v>56</v>
      </c>
      <c r="BU195" s="120" t="s">
        <v>56</v>
      </c>
      <c r="BV195" s="120" t="s">
        <v>56</v>
      </c>
      <c r="BW195" s="184"/>
      <c r="BX195" s="184"/>
      <c r="BY195" s="184"/>
      <c r="BZ195" s="128"/>
    </row>
    <row r="196" spans="2:86" ht="18.75" hidden="1" customHeight="1">
      <c r="B196" s="57"/>
      <c r="C196" s="117" t="s">
        <v>226</v>
      </c>
      <c r="D196" s="118">
        <v>95955</v>
      </c>
      <c r="E196" s="118">
        <v>99975</v>
      </c>
      <c r="F196" s="118">
        <v>99537</v>
      </c>
      <c r="G196" s="118">
        <v>76120</v>
      </c>
      <c r="H196" s="118">
        <v>76489</v>
      </c>
      <c r="I196" s="118">
        <v>87885</v>
      </c>
      <c r="J196" s="118">
        <v>83898</v>
      </c>
      <c r="K196" s="118">
        <v>89468</v>
      </c>
      <c r="L196" s="118">
        <v>90465</v>
      </c>
      <c r="M196" s="118">
        <v>90915</v>
      </c>
      <c r="N196" s="118">
        <v>92058</v>
      </c>
      <c r="O196" s="118">
        <v>94916</v>
      </c>
      <c r="P196" s="118">
        <v>93933</v>
      </c>
      <c r="Q196" s="118">
        <v>93645</v>
      </c>
      <c r="R196" s="118">
        <v>99633</v>
      </c>
      <c r="S196" s="118">
        <v>94229</v>
      </c>
      <c r="T196" s="118">
        <v>95011</v>
      </c>
      <c r="U196" s="118">
        <v>96032</v>
      </c>
      <c r="V196" s="118">
        <v>77370</v>
      </c>
      <c r="W196" s="118">
        <v>98918</v>
      </c>
      <c r="X196" s="118">
        <v>96839</v>
      </c>
      <c r="Y196" s="118">
        <v>95843</v>
      </c>
      <c r="Z196" s="120">
        <v>99440</v>
      </c>
      <c r="AA196" s="120">
        <v>103925</v>
      </c>
      <c r="AB196" s="120">
        <v>102874</v>
      </c>
      <c r="AC196" s="120">
        <v>96687</v>
      </c>
      <c r="AD196" s="120">
        <v>99510</v>
      </c>
      <c r="AE196" s="120">
        <v>101801</v>
      </c>
      <c r="AF196" s="120">
        <v>104812</v>
      </c>
      <c r="AG196" s="120">
        <v>104752</v>
      </c>
      <c r="AH196" s="120">
        <v>102922</v>
      </c>
      <c r="AI196" s="120">
        <v>108556</v>
      </c>
      <c r="AJ196" s="120">
        <v>107567</v>
      </c>
      <c r="AK196" s="120">
        <v>109542</v>
      </c>
      <c r="AL196" s="120">
        <v>109462</v>
      </c>
      <c r="AM196" s="120">
        <v>111203</v>
      </c>
      <c r="AN196" s="120">
        <v>106360</v>
      </c>
      <c r="AO196" s="120">
        <v>109439</v>
      </c>
      <c r="AP196" s="120">
        <v>111528</v>
      </c>
      <c r="AQ196" s="120">
        <v>113321</v>
      </c>
      <c r="AR196" s="120">
        <v>115371</v>
      </c>
      <c r="AS196" s="120">
        <v>111496</v>
      </c>
      <c r="AT196" s="120">
        <v>106871</v>
      </c>
      <c r="AU196" s="120">
        <v>115106</v>
      </c>
      <c r="AV196" s="120">
        <v>112713</v>
      </c>
      <c r="AW196" s="120">
        <v>115829</v>
      </c>
      <c r="AX196" s="120">
        <v>116262</v>
      </c>
      <c r="AY196" s="120">
        <v>117523</v>
      </c>
      <c r="AZ196" s="120">
        <v>114246</v>
      </c>
      <c r="BA196" s="120">
        <v>116057</v>
      </c>
      <c r="BB196" s="120">
        <v>119085</v>
      </c>
      <c r="BC196" s="120">
        <v>114748</v>
      </c>
      <c r="BD196" s="120">
        <v>119581</v>
      </c>
      <c r="BE196" s="120">
        <v>120099</v>
      </c>
      <c r="BF196" s="120">
        <v>117274</v>
      </c>
      <c r="BG196" s="120">
        <v>119531</v>
      </c>
      <c r="BH196" s="120">
        <v>119757</v>
      </c>
      <c r="BI196" s="120">
        <v>121043</v>
      </c>
      <c r="BJ196" s="120">
        <v>115105</v>
      </c>
      <c r="BK196" s="120">
        <v>118445</v>
      </c>
      <c r="BL196" s="120" t="s">
        <v>56</v>
      </c>
      <c r="BM196" s="120" t="s">
        <v>56</v>
      </c>
      <c r="BN196" s="120" t="s">
        <v>56</v>
      </c>
      <c r="BO196" s="120" t="s">
        <v>56</v>
      </c>
      <c r="BP196" s="120" t="s">
        <v>56</v>
      </c>
      <c r="BQ196" s="120" t="s">
        <v>56</v>
      </c>
      <c r="BR196" s="120" t="s">
        <v>56</v>
      </c>
      <c r="BS196" s="120" t="s">
        <v>56</v>
      </c>
      <c r="BT196" s="120" t="s">
        <v>56</v>
      </c>
      <c r="BU196" s="120" t="s">
        <v>56</v>
      </c>
      <c r="BV196" s="120" t="s">
        <v>56</v>
      </c>
      <c r="BW196" s="184"/>
      <c r="BX196" s="184"/>
      <c r="BY196" s="184"/>
      <c r="BZ196" s="128"/>
    </row>
    <row r="197" spans="2:86" ht="18.75" hidden="1" customHeight="1">
      <c r="B197" s="57"/>
      <c r="C197" s="117" t="s">
        <v>224</v>
      </c>
      <c r="D197" s="118">
        <v>38565</v>
      </c>
      <c r="E197" s="118">
        <v>40080</v>
      </c>
      <c r="F197" s="118">
        <v>42912</v>
      </c>
      <c r="G197" s="118">
        <v>40057</v>
      </c>
      <c r="H197" s="118">
        <v>39305</v>
      </c>
      <c r="I197" s="118">
        <v>41412</v>
      </c>
      <c r="J197" s="118">
        <v>40175</v>
      </c>
      <c r="K197" s="118">
        <v>41496</v>
      </c>
      <c r="L197" s="118">
        <v>41417</v>
      </c>
      <c r="M197" s="118">
        <v>40757</v>
      </c>
      <c r="N197" s="118">
        <v>41266</v>
      </c>
      <c r="O197" s="118">
        <v>41044</v>
      </c>
      <c r="P197" s="118">
        <v>40579</v>
      </c>
      <c r="Q197" s="118">
        <v>38885</v>
      </c>
      <c r="R197" s="118">
        <v>40663</v>
      </c>
      <c r="S197" s="118">
        <v>35953</v>
      </c>
      <c r="T197" s="118">
        <v>37846</v>
      </c>
      <c r="U197" s="118">
        <v>39144</v>
      </c>
      <c r="V197" s="118">
        <v>46323</v>
      </c>
      <c r="W197" s="118">
        <v>40909</v>
      </c>
      <c r="X197" s="118">
        <v>38764</v>
      </c>
      <c r="Y197" s="118">
        <v>37709</v>
      </c>
      <c r="Z197" s="120">
        <v>40155</v>
      </c>
      <c r="AA197" s="120">
        <v>41454</v>
      </c>
      <c r="AB197" s="120">
        <v>40383</v>
      </c>
      <c r="AC197" s="120">
        <v>40742</v>
      </c>
      <c r="AD197" s="120">
        <v>37646</v>
      </c>
      <c r="AE197" s="120">
        <v>39595</v>
      </c>
      <c r="AF197" s="120">
        <v>39233</v>
      </c>
      <c r="AG197" s="120">
        <v>39675</v>
      </c>
      <c r="AH197" s="120">
        <v>38401</v>
      </c>
      <c r="AI197" s="120">
        <v>42118</v>
      </c>
      <c r="AJ197" s="120">
        <v>41933</v>
      </c>
      <c r="AK197" s="120">
        <v>41882</v>
      </c>
      <c r="AL197" s="120">
        <v>40511</v>
      </c>
      <c r="AM197" s="120">
        <v>41943</v>
      </c>
      <c r="AN197" s="120">
        <v>37607</v>
      </c>
      <c r="AO197" s="120">
        <v>40644</v>
      </c>
      <c r="AP197" s="120">
        <v>39120</v>
      </c>
      <c r="AQ197" s="120">
        <v>41825</v>
      </c>
      <c r="AR197" s="120">
        <v>43163</v>
      </c>
      <c r="AS197" s="120">
        <v>42523</v>
      </c>
      <c r="AT197" s="120">
        <v>42366</v>
      </c>
      <c r="AU197" s="120">
        <v>42657</v>
      </c>
      <c r="AV197" s="120">
        <v>43469</v>
      </c>
      <c r="AW197" s="120">
        <v>43440</v>
      </c>
      <c r="AX197" s="120">
        <v>44288</v>
      </c>
      <c r="AY197" s="120">
        <v>43271</v>
      </c>
      <c r="AZ197" s="120">
        <v>41461</v>
      </c>
      <c r="BA197" s="120">
        <v>42315</v>
      </c>
      <c r="BB197" s="120">
        <v>45349</v>
      </c>
      <c r="BC197" s="120">
        <v>41164</v>
      </c>
      <c r="BD197" s="120">
        <v>44692</v>
      </c>
      <c r="BE197" s="120">
        <v>45700</v>
      </c>
      <c r="BF197" s="120">
        <v>43726</v>
      </c>
      <c r="BG197" s="120">
        <v>44799</v>
      </c>
      <c r="BH197" s="120">
        <v>45458</v>
      </c>
      <c r="BI197" s="120">
        <v>47352</v>
      </c>
      <c r="BJ197" s="120">
        <v>45045</v>
      </c>
      <c r="BK197" s="120">
        <v>46383</v>
      </c>
      <c r="BL197" s="120" t="s">
        <v>56</v>
      </c>
      <c r="BM197" s="120" t="s">
        <v>56</v>
      </c>
      <c r="BN197" s="120" t="s">
        <v>56</v>
      </c>
      <c r="BO197" s="120" t="s">
        <v>56</v>
      </c>
      <c r="BP197" s="120" t="s">
        <v>56</v>
      </c>
      <c r="BQ197" s="120" t="s">
        <v>56</v>
      </c>
      <c r="BR197" s="120" t="s">
        <v>56</v>
      </c>
      <c r="BS197" s="120" t="s">
        <v>56</v>
      </c>
      <c r="BT197" s="120" t="s">
        <v>56</v>
      </c>
      <c r="BU197" s="120" t="s">
        <v>56</v>
      </c>
      <c r="BV197" s="120" t="s">
        <v>56</v>
      </c>
      <c r="BW197" s="184"/>
      <c r="BX197" s="184"/>
      <c r="BY197" s="184"/>
      <c r="BZ197" s="128"/>
      <c r="CA197">
        <f>H197/H196*100</f>
        <v>51.386473872060037</v>
      </c>
      <c r="CC197">
        <v>89468</v>
      </c>
      <c r="CD197">
        <f>T197/T196</f>
        <v>0.39833282462030711</v>
      </c>
      <c r="CF197">
        <f>Y197/$Y$196</f>
        <v>0.39344553071168475</v>
      </c>
    </row>
    <row r="198" spans="2:86" ht="18.75" hidden="1" customHeight="1">
      <c r="B198" s="57"/>
      <c r="C198" s="117" t="s">
        <v>225</v>
      </c>
      <c r="D198" s="118">
        <v>19973</v>
      </c>
      <c r="E198" s="118">
        <v>20772</v>
      </c>
      <c r="F198" s="118">
        <v>18443</v>
      </c>
      <c r="G198" s="118">
        <v>11854</v>
      </c>
      <c r="H198" s="118">
        <v>11677</v>
      </c>
      <c r="I198" s="118">
        <v>15375</v>
      </c>
      <c r="J198" s="118">
        <v>13817</v>
      </c>
      <c r="K198" s="118">
        <v>14404</v>
      </c>
      <c r="L198" s="118">
        <v>13714</v>
      </c>
      <c r="M198" s="118">
        <v>13873</v>
      </c>
      <c r="N198" s="118">
        <v>14128</v>
      </c>
      <c r="O198" s="118">
        <v>16018</v>
      </c>
      <c r="P198" s="118">
        <v>18456</v>
      </c>
      <c r="Q198" s="118">
        <v>21488</v>
      </c>
      <c r="R198" s="118">
        <v>22247</v>
      </c>
      <c r="S198" s="118">
        <v>20747</v>
      </c>
      <c r="T198" s="118">
        <v>19846</v>
      </c>
      <c r="U198" s="118">
        <v>20474</v>
      </c>
      <c r="V198" s="118">
        <v>15972</v>
      </c>
      <c r="W198" s="118">
        <v>26205</v>
      </c>
      <c r="X198" s="118">
        <v>23669</v>
      </c>
      <c r="Y198" s="118">
        <v>23940</v>
      </c>
      <c r="Z198" s="120">
        <v>18758</v>
      </c>
      <c r="AA198" s="120">
        <v>18554</v>
      </c>
      <c r="AB198" s="120">
        <v>19302</v>
      </c>
      <c r="AC198" s="120">
        <v>19127</v>
      </c>
      <c r="AD198" s="120">
        <v>19170</v>
      </c>
      <c r="AE198" s="120">
        <v>19600</v>
      </c>
      <c r="AF198" s="120">
        <v>20245</v>
      </c>
      <c r="AG198" s="120">
        <v>19941</v>
      </c>
      <c r="AH198" s="120">
        <v>19656</v>
      </c>
      <c r="AI198" s="120">
        <v>20179</v>
      </c>
      <c r="AJ198" s="120">
        <v>20135</v>
      </c>
      <c r="AK198" s="120">
        <v>20674</v>
      </c>
      <c r="AL198" s="120">
        <v>20645</v>
      </c>
      <c r="AM198" s="120">
        <v>20716</v>
      </c>
      <c r="AN198" s="120">
        <v>20144</v>
      </c>
      <c r="AO198" s="120">
        <v>19783</v>
      </c>
      <c r="AP198" s="120">
        <v>20698</v>
      </c>
      <c r="AQ198" s="120">
        <v>19864</v>
      </c>
      <c r="AR198" s="120">
        <v>20120</v>
      </c>
      <c r="AS198" s="120">
        <v>18480</v>
      </c>
      <c r="AT198" s="120">
        <v>19062</v>
      </c>
      <c r="AU198" s="120">
        <v>19646</v>
      </c>
      <c r="AV198" s="120">
        <v>18714</v>
      </c>
      <c r="AW198" s="120">
        <v>19408</v>
      </c>
      <c r="AX198" s="120">
        <v>18948</v>
      </c>
      <c r="AY198" s="120">
        <v>19157</v>
      </c>
      <c r="AZ198" s="120">
        <v>19647</v>
      </c>
      <c r="BA198" s="120">
        <v>19194</v>
      </c>
      <c r="BB198" s="120">
        <v>19662</v>
      </c>
      <c r="BC198" s="120">
        <v>19348</v>
      </c>
      <c r="BD198" s="120">
        <v>19664</v>
      </c>
      <c r="BE198" s="120">
        <v>18516</v>
      </c>
      <c r="BF198" s="120">
        <v>19077</v>
      </c>
      <c r="BG198" s="120">
        <v>18393</v>
      </c>
      <c r="BH198" s="120">
        <v>18300</v>
      </c>
      <c r="BI198" s="120">
        <v>19167</v>
      </c>
      <c r="BJ198" s="120">
        <v>18504</v>
      </c>
      <c r="BK198" s="120">
        <v>19121</v>
      </c>
      <c r="BL198" s="120" t="s">
        <v>56</v>
      </c>
      <c r="BM198" s="120" t="s">
        <v>56</v>
      </c>
      <c r="BN198" s="120" t="s">
        <v>56</v>
      </c>
      <c r="BO198" s="120" t="s">
        <v>56</v>
      </c>
      <c r="BP198" s="120" t="s">
        <v>56</v>
      </c>
      <c r="BQ198" s="120" t="s">
        <v>56</v>
      </c>
      <c r="BR198" s="120" t="s">
        <v>56</v>
      </c>
      <c r="BS198" s="120" t="s">
        <v>56</v>
      </c>
      <c r="BT198" s="120" t="s">
        <v>56</v>
      </c>
      <c r="BU198" s="120" t="s">
        <v>56</v>
      </c>
      <c r="BV198" s="120" t="s">
        <v>56</v>
      </c>
      <c r="BW198" s="184"/>
      <c r="BX198" s="184"/>
      <c r="BY198" s="184"/>
      <c r="BZ198" s="128"/>
      <c r="CA198">
        <f>H198/H196*100</f>
        <v>15.266247434271596</v>
      </c>
      <c r="CB198" t="e">
        <f>#REF!/1000</f>
        <v>#REF!</v>
      </c>
      <c r="CC198" t="e">
        <f>#REF!/1000</f>
        <v>#REF!</v>
      </c>
      <c r="CD198">
        <f>T198/T196</f>
        <v>0.20888107692793467</v>
      </c>
      <c r="CF198">
        <f>Y198/$Y$196</f>
        <v>0.24978350009912043</v>
      </c>
    </row>
    <row r="199" spans="2:86" ht="21" hidden="1" customHeight="1">
      <c r="B199" s="196" t="s">
        <v>227</v>
      </c>
      <c r="C199" s="196"/>
      <c r="D199" s="196"/>
      <c r="E199" s="196"/>
      <c r="F199" s="196"/>
      <c r="G199" s="196"/>
      <c r="H199" s="196"/>
    </row>
    <row r="200" spans="2:86" ht="21" hidden="1" customHeight="1">
      <c r="B200" s="196" t="s">
        <v>228</v>
      </c>
      <c r="C200" s="196"/>
      <c r="D200">
        <v>243</v>
      </c>
      <c r="E200" t="s">
        <v>76</v>
      </c>
      <c r="F200" t="s">
        <v>76</v>
      </c>
      <c r="G200" t="s">
        <v>76</v>
      </c>
      <c r="H200" t="s">
        <v>76</v>
      </c>
    </row>
    <row r="201" spans="2:86" ht="21.75" hidden="1" customHeight="1">
      <c r="C201" t="s">
        <v>229</v>
      </c>
      <c r="D201">
        <v>121</v>
      </c>
      <c r="E201" t="s">
        <v>76</v>
      </c>
      <c r="F201" t="s">
        <v>76</v>
      </c>
      <c r="G201" t="s">
        <v>76</v>
      </c>
      <c r="H201" t="s">
        <v>76</v>
      </c>
    </row>
    <row r="202" spans="2:86" ht="21.75" hidden="1" customHeight="1">
      <c r="C202" t="s">
        <v>230</v>
      </c>
      <c r="D202">
        <v>23</v>
      </c>
      <c r="E202" t="s">
        <v>76</v>
      </c>
      <c r="F202" t="s">
        <v>76</v>
      </c>
      <c r="G202" t="s">
        <v>76</v>
      </c>
      <c r="H202" t="s">
        <v>76</v>
      </c>
    </row>
    <row r="203" spans="2:86" ht="21.75" hidden="1" customHeight="1">
      <c r="C203" t="s">
        <v>231</v>
      </c>
      <c r="D203">
        <v>9</v>
      </c>
      <c r="E203" t="s">
        <v>76</v>
      </c>
      <c r="F203" t="s">
        <v>76</v>
      </c>
      <c r="G203" t="s">
        <v>76</v>
      </c>
      <c r="H203" t="s">
        <v>76</v>
      </c>
    </row>
    <row r="204" spans="2:86" ht="21.75" hidden="1" customHeight="1">
      <c r="C204" t="s">
        <v>232</v>
      </c>
      <c r="D204">
        <v>34</v>
      </c>
      <c r="E204" t="s">
        <v>76</v>
      </c>
      <c r="F204" t="s">
        <v>76</v>
      </c>
      <c r="G204" t="s">
        <v>76</v>
      </c>
      <c r="H204" t="s">
        <v>76</v>
      </c>
    </row>
    <row r="205" spans="2:86" ht="21.75" hidden="1" customHeight="1">
      <c r="C205" t="s">
        <v>233</v>
      </c>
      <c r="D205">
        <v>16</v>
      </c>
      <c r="E205" t="s">
        <v>76</v>
      </c>
      <c r="F205" t="s">
        <v>76</v>
      </c>
      <c r="G205" t="s">
        <v>76</v>
      </c>
      <c r="H205" t="s">
        <v>76</v>
      </c>
    </row>
    <row r="206" spans="2:86" ht="21.75" hidden="1" customHeight="1">
      <c r="C206" t="s">
        <v>234</v>
      </c>
      <c r="D206">
        <v>30</v>
      </c>
      <c r="E206" t="s">
        <v>76</v>
      </c>
      <c r="F206" t="s">
        <v>76</v>
      </c>
      <c r="G206" t="s">
        <v>76</v>
      </c>
      <c r="H206" t="s">
        <v>76</v>
      </c>
    </row>
    <row r="207" spans="2:86" ht="21.75" hidden="1" customHeight="1">
      <c r="C207" t="s">
        <v>235</v>
      </c>
      <c r="D207">
        <v>4</v>
      </c>
      <c r="E207" t="s">
        <v>76</v>
      </c>
      <c r="F207" t="s">
        <v>76</v>
      </c>
      <c r="G207" t="s">
        <v>76</v>
      </c>
      <c r="H207" t="s">
        <v>76</v>
      </c>
    </row>
    <row r="208" spans="2:86" ht="21.75" hidden="1" customHeight="1">
      <c r="C208" t="s">
        <v>236</v>
      </c>
      <c r="D208">
        <v>6</v>
      </c>
      <c r="E208" t="s">
        <v>76</v>
      </c>
      <c r="F208" t="s">
        <v>76</v>
      </c>
      <c r="G208" t="s">
        <v>76</v>
      </c>
      <c r="H208" t="s">
        <v>76</v>
      </c>
    </row>
    <row r="209" spans="1:147" ht="21.75" hidden="1" customHeight="1"/>
    <row r="210" spans="1:147" ht="21.75" hidden="1" customHeight="1"/>
    <row r="211" spans="1:147" ht="21.75" hidden="1" customHeight="1"/>
    <row r="212" spans="1:147" ht="21.75" hidden="1" customHeight="1"/>
    <row r="213" spans="1:147" ht="21.75" hidden="1" customHeight="1"/>
    <row r="214" spans="1:147" ht="21.75" hidden="1" customHeight="1"/>
    <row r="215" spans="1:147" ht="21.75" hidden="1" customHeight="1"/>
    <row r="216" spans="1:147" ht="21.75" hidden="1" customHeight="1"/>
    <row r="217" spans="1:147" ht="21.75" hidden="1" customHeight="1"/>
    <row r="218" spans="1:147" ht="21.75" hidden="1" customHeight="1"/>
    <row r="219" spans="1:147" ht="21.75" hidden="1" customHeight="1"/>
    <row r="220" spans="1:147" ht="21" customHeight="1">
      <c r="A220" s="197" t="s">
        <v>237</v>
      </c>
      <c r="B220" s="197"/>
      <c r="C220" s="197"/>
      <c r="D220" s="197"/>
      <c r="E220" s="197"/>
      <c r="F220" s="197"/>
      <c r="G220" s="197"/>
      <c r="H220" s="197"/>
      <c r="I220" s="197"/>
      <c r="J220" s="197"/>
      <c r="K220" s="197"/>
      <c r="L220" s="197"/>
      <c r="M220" s="197"/>
      <c r="N220" s="197"/>
      <c r="O220" s="197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197"/>
      <c r="AV220" s="197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</row>
    <row r="221" spans="1:147" ht="17.25" customHeight="1">
      <c r="B221" s="65"/>
      <c r="C221" s="113"/>
      <c r="D221" s="113" t="s">
        <v>13</v>
      </c>
      <c r="E221" s="113" t="s">
        <v>8</v>
      </c>
      <c r="F221" s="113" t="s">
        <v>1</v>
      </c>
      <c r="G221" s="113" t="s">
        <v>2</v>
      </c>
      <c r="H221" s="113" t="s">
        <v>3</v>
      </c>
      <c r="I221" s="113" t="s">
        <v>9</v>
      </c>
      <c r="J221" s="113" t="s">
        <v>10</v>
      </c>
      <c r="K221" s="113" t="s">
        <v>6</v>
      </c>
      <c r="L221" s="113" t="s">
        <v>11</v>
      </c>
      <c r="M221" s="113" t="s">
        <v>0</v>
      </c>
      <c r="N221" s="113" t="s">
        <v>12</v>
      </c>
      <c r="O221" s="113" t="s">
        <v>7</v>
      </c>
      <c r="P221" s="113" t="s">
        <v>13</v>
      </c>
      <c r="Q221" s="113" t="s">
        <v>8</v>
      </c>
      <c r="R221" s="113" t="s">
        <v>1</v>
      </c>
      <c r="S221" s="113" t="s">
        <v>2</v>
      </c>
      <c r="T221" s="113" t="s">
        <v>3</v>
      </c>
      <c r="U221" s="113" t="s">
        <v>4</v>
      </c>
      <c r="V221" s="113" t="s">
        <v>5</v>
      </c>
      <c r="W221" s="113" t="s">
        <v>54</v>
      </c>
      <c r="X221" s="113" t="s">
        <v>11</v>
      </c>
      <c r="Y221" s="113" t="s">
        <v>0</v>
      </c>
      <c r="Z221" s="173">
        <v>44501</v>
      </c>
      <c r="AA221" s="115" t="s">
        <v>7</v>
      </c>
      <c r="AB221" s="173">
        <v>44562</v>
      </c>
      <c r="AC221" s="115" t="s">
        <v>8</v>
      </c>
      <c r="AD221" s="115" t="s">
        <v>1</v>
      </c>
      <c r="AE221" s="115" t="s">
        <v>2</v>
      </c>
      <c r="AF221" s="115" t="s">
        <v>3</v>
      </c>
      <c r="AG221" s="115" t="s">
        <v>9</v>
      </c>
      <c r="AH221" s="115" t="s">
        <v>10</v>
      </c>
      <c r="AI221" s="115" t="s">
        <v>6</v>
      </c>
      <c r="AJ221" s="115" t="s">
        <v>11</v>
      </c>
      <c r="AK221" s="115" t="s">
        <v>0</v>
      </c>
      <c r="AL221" s="115" t="s">
        <v>12</v>
      </c>
      <c r="AM221" s="115" t="s">
        <v>7</v>
      </c>
      <c r="AN221" s="115" t="s">
        <v>13</v>
      </c>
      <c r="AO221" s="115" t="s">
        <v>8</v>
      </c>
      <c r="AP221" s="115" t="s">
        <v>1</v>
      </c>
      <c r="AQ221" s="115" t="s">
        <v>2</v>
      </c>
      <c r="AR221" s="115" t="s">
        <v>3</v>
      </c>
      <c r="AS221" s="115" t="s">
        <v>9</v>
      </c>
      <c r="AT221" s="115" t="s">
        <v>10</v>
      </c>
      <c r="AU221" s="115" t="s">
        <v>6</v>
      </c>
      <c r="AV221" s="115" t="s">
        <v>11</v>
      </c>
      <c r="AW221" s="115" t="s">
        <v>0</v>
      </c>
      <c r="AX221" s="115" t="s">
        <v>12</v>
      </c>
      <c r="AY221" s="115" t="s">
        <v>7</v>
      </c>
      <c r="AZ221" s="115" t="s">
        <v>13</v>
      </c>
      <c r="BA221" s="115" t="s">
        <v>8</v>
      </c>
      <c r="BB221" s="115" t="s">
        <v>1</v>
      </c>
      <c r="BC221" s="115" t="s">
        <v>14</v>
      </c>
      <c r="BD221" s="115" t="s">
        <v>3</v>
      </c>
      <c r="BE221" s="115" t="s">
        <v>4</v>
      </c>
      <c r="BF221" s="115" t="s">
        <v>5</v>
      </c>
      <c r="BG221" s="115" t="s">
        <v>6</v>
      </c>
      <c r="BH221" s="115" t="s">
        <v>11</v>
      </c>
      <c r="BI221" s="115" t="s">
        <v>0</v>
      </c>
      <c r="BJ221" s="115" t="s">
        <v>12</v>
      </c>
      <c r="BK221" s="115" t="s">
        <v>7</v>
      </c>
      <c r="BL221" s="115" t="s">
        <v>13</v>
      </c>
      <c r="BM221" s="115" t="s">
        <v>8</v>
      </c>
      <c r="BN221" s="115" t="s">
        <v>1</v>
      </c>
      <c r="BO221" s="115" t="s">
        <v>14</v>
      </c>
      <c r="BP221" s="115" t="s">
        <v>3</v>
      </c>
      <c r="BQ221" s="115" t="s">
        <v>4</v>
      </c>
      <c r="BR221" s="115" t="s">
        <v>5</v>
      </c>
      <c r="BS221" s="115" t="s">
        <v>6</v>
      </c>
      <c r="BT221" s="115" t="s">
        <v>11</v>
      </c>
      <c r="BU221" s="115" t="s">
        <v>0</v>
      </c>
      <c r="BV221" s="115" t="s">
        <v>12</v>
      </c>
      <c r="BW221" s="115" t="s">
        <v>7</v>
      </c>
      <c r="BX221" s="115" t="s">
        <v>800</v>
      </c>
      <c r="BY221" s="115" t="s">
        <v>8</v>
      </c>
      <c r="BZ221" s="128"/>
    </row>
    <row r="222" spans="1:147" ht="18.75" customHeight="1">
      <c r="C222" s="140" t="s">
        <v>238</v>
      </c>
      <c r="D222" s="136">
        <v>1138</v>
      </c>
      <c r="E222" s="136">
        <v>991</v>
      </c>
      <c r="F222" s="136">
        <v>1032</v>
      </c>
      <c r="G222" s="136">
        <v>559</v>
      </c>
      <c r="H222" s="136">
        <v>419</v>
      </c>
      <c r="I222" s="136">
        <v>546</v>
      </c>
      <c r="J222" s="136">
        <v>737</v>
      </c>
      <c r="K222" s="136">
        <v>882</v>
      </c>
      <c r="L222" s="136">
        <v>958</v>
      </c>
      <c r="M222" s="136">
        <v>919</v>
      </c>
      <c r="N222" s="136">
        <v>892</v>
      </c>
      <c r="O222" s="136">
        <v>970</v>
      </c>
      <c r="P222" s="136">
        <v>1164</v>
      </c>
      <c r="Q222" s="136">
        <v>904</v>
      </c>
      <c r="R222" s="136">
        <v>1110</v>
      </c>
      <c r="S222" s="136">
        <v>1027</v>
      </c>
      <c r="T222" s="136">
        <v>916</v>
      </c>
      <c r="U222" s="136">
        <v>910</v>
      </c>
      <c r="V222" s="136">
        <v>941</v>
      </c>
      <c r="W222" s="136">
        <v>1122</v>
      </c>
      <c r="X222" s="136">
        <v>1147</v>
      </c>
      <c r="Y222" s="136">
        <v>1070</v>
      </c>
      <c r="Z222" s="140">
        <v>968</v>
      </c>
      <c r="AA222" s="140">
        <v>1078</v>
      </c>
      <c r="AB222" s="140">
        <v>997</v>
      </c>
      <c r="AC222" s="140">
        <v>869</v>
      </c>
      <c r="AD222" s="140">
        <v>951</v>
      </c>
      <c r="AE222" s="140">
        <v>898</v>
      </c>
      <c r="AF222" s="140">
        <v>1075</v>
      </c>
      <c r="AG222" s="140">
        <v>1007</v>
      </c>
      <c r="AH222" s="140">
        <v>922</v>
      </c>
      <c r="AI222" s="140">
        <v>1157</v>
      </c>
      <c r="AJ222" s="140">
        <v>878</v>
      </c>
      <c r="AK222" s="140">
        <v>879</v>
      </c>
      <c r="AL222" s="140">
        <v>895</v>
      </c>
      <c r="AM222" s="140">
        <v>647</v>
      </c>
      <c r="AN222" s="140">
        <v>812</v>
      </c>
      <c r="AO222" s="140">
        <v>1038</v>
      </c>
      <c r="AP222" s="140">
        <v>938</v>
      </c>
      <c r="AQ222" s="140">
        <v>905</v>
      </c>
      <c r="AR222" s="140">
        <v>939</v>
      </c>
      <c r="AS222" s="140">
        <v>885</v>
      </c>
      <c r="AT222" s="140">
        <v>997</v>
      </c>
      <c r="AU222" s="140">
        <v>1147</v>
      </c>
      <c r="AV222" s="140">
        <v>1141</v>
      </c>
      <c r="AW222" s="140">
        <v>1258</v>
      </c>
      <c r="AX222" s="140">
        <v>1252</v>
      </c>
      <c r="AY222" s="140">
        <v>1160</v>
      </c>
      <c r="AZ222" s="140">
        <v>1204</v>
      </c>
      <c r="BA222" s="140">
        <v>1045</v>
      </c>
      <c r="BB222" s="140">
        <v>1151</v>
      </c>
      <c r="BC222" s="140">
        <v>974</v>
      </c>
      <c r="BD222" s="140">
        <v>1033</v>
      </c>
      <c r="BE222" s="140">
        <v>1035</v>
      </c>
      <c r="BF222" s="140">
        <v>1053</v>
      </c>
      <c r="BG222" s="140">
        <v>1021</v>
      </c>
      <c r="BH222" s="140">
        <v>954</v>
      </c>
      <c r="BI222" s="140">
        <v>1068</v>
      </c>
      <c r="BJ222" s="140">
        <v>1000</v>
      </c>
      <c r="BK222" s="140">
        <v>1085</v>
      </c>
      <c r="BL222" s="140">
        <v>993</v>
      </c>
      <c r="BM222" s="140">
        <v>893</v>
      </c>
      <c r="BN222" s="140">
        <v>862</v>
      </c>
      <c r="BO222" s="140">
        <v>916</v>
      </c>
      <c r="BP222" s="140">
        <v>1068</v>
      </c>
      <c r="BQ222" s="140">
        <v>979</v>
      </c>
      <c r="BR222" s="140">
        <v>934</v>
      </c>
      <c r="BS222" s="140">
        <v>1024</v>
      </c>
      <c r="BT222" s="140">
        <v>1144</v>
      </c>
      <c r="BU222" s="140">
        <v>1032</v>
      </c>
      <c r="BV222" s="140">
        <v>1037</v>
      </c>
      <c r="BW222" s="140">
        <v>1154</v>
      </c>
      <c r="BX222" s="140">
        <v>1105</v>
      </c>
      <c r="BY222" s="140">
        <v>952</v>
      </c>
      <c r="BZ222" s="128"/>
    </row>
    <row r="223" spans="1:147" ht="18.75" customHeight="1">
      <c r="B223" s="57"/>
      <c r="C223" s="117" t="s">
        <v>158</v>
      </c>
      <c r="D223" s="118">
        <v>17</v>
      </c>
      <c r="E223" s="118">
        <v>24</v>
      </c>
      <c r="F223" s="118">
        <v>20</v>
      </c>
      <c r="G223" s="118">
        <v>19</v>
      </c>
      <c r="H223" s="118">
        <v>12</v>
      </c>
      <c r="I223" s="118">
        <v>20</v>
      </c>
      <c r="J223" s="118">
        <v>31</v>
      </c>
      <c r="K223" s="118">
        <v>23</v>
      </c>
      <c r="L223" s="118">
        <v>24</v>
      </c>
      <c r="M223" s="118">
        <v>17</v>
      </c>
      <c r="N223" s="118">
        <v>19</v>
      </c>
      <c r="O223" s="118">
        <v>19</v>
      </c>
      <c r="P223" s="118">
        <v>27</v>
      </c>
      <c r="Q223" s="118">
        <v>14</v>
      </c>
      <c r="R223" s="118">
        <v>24</v>
      </c>
      <c r="S223" s="118">
        <v>23</v>
      </c>
      <c r="T223" s="118">
        <v>26</v>
      </c>
      <c r="U223" s="118">
        <v>23</v>
      </c>
      <c r="V223" s="118">
        <v>13</v>
      </c>
      <c r="W223" s="118">
        <v>26</v>
      </c>
      <c r="X223" s="118">
        <v>23</v>
      </c>
      <c r="Y223" s="118">
        <v>24</v>
      </c>
      <c r="Z223" s="120">
        <v>24</v>
      </c>
      <c r="AA223" s="120">
        <v>23</v>
      </c>
      <c r="AB223" s="120">
        <v>25</v>
      </c>
      <c r="AC223" s="120">
        <v>24</v>
      </c>
      <c r="AD223" s="120">
        <v>22</v>
      </c>
      <c r="AE223" s="120">
        <v>22</v>
      </c>
      <c r="AF223" s="120">
        <v>25</v>
      </c>
      <c r="AG223" s="120">
        <v>24</v>
      </c>
      <c r="AH223" s="120">
        <v>10</v>
      </c>
      <c r="AI223" s="120">
        <v>17</v>
      </c>
      <c r="AJ223" s="120">
        <v>13</v>
      </c>
      <c r="AK223" s="120">
        <v>11</v>
      </c>
      <c r="AL223" s="120">
        <v>18</v>
      </c>
      <c r="AM223" s="120">
        <v>18</v>
      </c>
      <c r="AN223" s="120">
        <v>15</v>
      </c>
      <c r="AO223" s="120">
        <v>20</v>
      </c>
      <c r="AP223" s="120">
        <v>19</v>
      </c>
      <c r="AQ223" s="120">
        <v>20</v>
      </c>
      <c r="AR223" s="120">
        <v>19</v>
      </c>
      <c r="AS223" s="120">
        <v>16</v>
      </c>
      <c r="AT223" s="120">
        <v>17</v>
      </c>
      <c r="AU223" s="120">
        <v>13</v>
      </c>
      <c r="AV223" s="120">
        <v>16</v>
      </c>
      <c r="AW223" s="120">
        <v>22</v>
      </c>
      <c r="AX223" s="120">
        <v>19</v>
      </c>
      <c r="AY223" s="120">
        <v>22</v>
      </c>
      <c r="AZ223" s="120">
        <v>28</v>
      </c>
      <c r="BA223" s="120">
        <v>19</v>
      </c>
      <c r="BB223" s="120">
        <v>21</v>
      </c>
      <c r="BC223" s="120">
        <v>16</v>
      </c>
      <c r="BD223" s="120">
        <v>21</v>
      </c>
      <c r="BE223" s="120">
        <v>25</v>
      </c>
      <c r="BF223" s="120">
        <v>19</v>
      </c>
      <c r="BG223" s="120">
        <v>31</v>
      </c>
      <c r="BH223" s="120">
        <v>14</v>
      </c>
      <c r="BI223" s="120">
        <v>14</v>
      </c>
      <c r="BJ223" s="120">
        <v>17</v>
      </c>
      <c r="BK223" s="120">
        <v>18</v>
      </c>
      <c r="BL223" s="120">
        <v>14</v>
      </c>
      <c r="BM223" s="120">
        <v>18</v>
      </c>
      <c r="BN223" s="120">
        <v>23</v>
      </c>
      <c r="BO223" s="120">
        <v>28</v>
      </c>
      <c r="BP223" s="120">
        <v>28</v>
      </c>
      <c r="BQ223" s="120">
        <v>24</v>
      </c>
      <c r="BR223" s="120">
        <v>32</v>
      </c>
      <c r="BS223" s="120">
        <v>24</v>
      </c>
      <c r="BT223" s="120">
        <v>24</v>
      </c>
      <c r="BU223" s="120">
        <v>21</v>
      </c>
      <c r="BV223" s="120">
        <v>20</v>
      </c>
      <c r="BW223" s="120">
        <v>28</v>
      </c>
      <c r="BX223" s="120">
        <v>39</v>
      </c>
      <c r="BY223" s="120">
        <v>30</v>
      </c>
      <c r="BZ223" s="128"/>
    </row>
    <row r="224" spans="1:147" ht="18.75" customHeight="1">
      <c r="B224" s="57"/>
      <c r="C224" s="117" t="s">
        <v>239</v>
      </c>
      <c r="D224" s="118">
        <v>48</v>
      </c>
      <c r="E224" s="118">
        <v>42</v>
      </c>
      <c r="F224" s="118">
        <v>37</v>
      </c>
      <c r="G224" s="118">
        <v>13</v>
      </c>
      <c r="H224" s="118">
        <v>21</v>
      </c>
      <c r="I224" s="118">
        <v>26</v>
      </c>
      <c r="J224" s="118">
        <v>43</v>
      </c>
      <c r="K224" s="118">
        <v>60</v>
      </c>
      <c r="L224" s="118">
        <v>90</v>
      </c>
      <c r="M224" s="118">
        <v>84</v>
      </c>
      <c r="N224" s="118">
        <v>80</v>
      </c>
      <c r="O224" s="118">
        <v>67</v>
      </c>
      <c r="P224" s="118">
        <v>91</v>
      </c>
      <c r="Q224" s="118">
        <v>60</v>
      </c>
      <c r="R224" s="118">
        <v>89</v>
      </c>
      <c r="S224" s="118">
        <v>66</v>
      </c>
      <c r="T224" s="118">
        <v>87</v>
      </c>
      <c r="U224" s="118">
        <v>100</v>
      </c>
      <c r="V224" s="118">
        <v>88</v>
      </c>
      <c r="W224" s="118">
        <v>120</v>
      </c>
      <c r="X224" s="118">
        <v>97</v>
      </c>
      <c r="Y224" s="118">
        <v>82</v>
      </c>
      <c r="Z224" s="120">
        <v>82</v>
      </c>
      <c r="AA224" s="120">
        <v>57</v>
      </c>
      <c r="AB224" s="120">
        <v>65</v>
      </c>
      <c r="AC224" s="120">
        <v>65</v>
      </c>
      <c r="AD224" s="120">
        <v>75</v>
      </c>
      <c r="AE224" s="120">
        <v>78</v>
      </c>
      <c r="AF224" s="120">
        <v>76</v>
      </c>
      <c r="AG224" s="120">
        <v>87</v>
      </c>
      <c r="AH224" s="120">
        <v>91</v>
      </c>
      <c r="AI224" s="120">
        <v>80</v>
      </c>
      <c r="AJ224" s="120">
        <v>92</v>
      </c>
      <c r="AK224" s="120">
        <v>90</v>
      </c>
      <c r="AL224" s="120">
        <v>57</v>
      </c>
      <c r="AM224" s="120">
        <v>52</v>
      </c>
      <c r="AN224" s="120">
        <v>59</v>
      </c>
      <c r="AO224" s="120">
        <v>57</v>
      </c>
      <c r="AP224" s="120">
        <v>43</v>
      </c>
      <c r="AQ224" s="120">
        <v>55</v>
      </c>
      <c r="AR224" s="120">
        <v>54</v>
      </c>
      <c r="AS224" s="120">
        <v>57</v>
      </c>
      <c r="AT224" s="120">
        <v>52</v>
      </c>
      <c r="AU224" s="120">
        <v>86</v>
      </c>
      <c r="AV224" s="120">
        <v>109</v>
      </c>
      <c r="AW224" s="120">
        <v>111</v>
      </c>
      <c r="AX224" s="120">
        <v>117</v>
      </c>
      <c r="AY224" s="120">
        <v>95</v>
      </c>
      <c r="AZ224" s="120">
        <v>129</v>
      </c>
      <c r="BA224" s="120">
        <v>72</v>
      </c>
      <c r="BB224" s="120">
        <v>47</v>
      </c>
      <c r="BC224" s="120">
        <v>56</v>
      </c>
      <c r="BD224" s="120">
        <v>34</v>
      </c>
      <c r="BE224" s="120">
        <v>51</v>
      </c>
      <c r="BF224" s="120">
        <v>58</v>
      </c>
      <c r="BG224" s="120">
        <v>38</v>
      </c>
      <c r="BH224" s="120">
        <v>54</v>
      </c>
      <c r="BI224" s="120">
        <v>45</v>
      </c>
      <c r="BJ224" s="120">
        <v>51</v>
      </c>
      <c r="BK224" s="120">
        <v>44</v>
      </c>
      <c r="BL224" s="120">
        <v>47</v>
      </c>
      <c r="BM224" s="120">
        <v>47</v>
      </c>
      <c r="BN224" s="120">
        <v>22</v>
      </c>
      <c r="BO224" s="120">
        <v>16</v>
      </c>
      <c r="BP224" s="120">
        <v>20</v>
      </c>
      <c r="BQ224" s="120">
        <v>33</v>
      </c>
      <c r="BR224" s="120">
        <v>25</v>
      </c>
      <c r="BS224" s="120">
        <v>24</v>
      </c>
      <c r="BT224" s="120">
        <v>27</v>
      </c>
      <c r="BU224" s="120">
        <v>13</v>
      </c>
      <c r="BV224" s="120">
        <v>19</v>
      </c>
      <c r="BW224" s="120">
        <v>55</v>
      </c>
      <c r="BX224" s="120">
        <v>20</v>
      </c>
      <c r="BY224" s="120">
        <v>27</v>
      </c>
      <c r="BZ224" s="128"/>
      <c r="EQ224" s="87"/>
    </row>
    <row r="225" spans="2:147" ht="18.75" customHeight="1">
      <c r="B225" s="57"/>
      <c r="C225" s="117" t="s">
        <v>240</v>
      </c>
      <c r="D225" s="118">
        <v>390</v>
      </c>
      <c r="E225" s="118">
        <v>341</v>
      </c>
      <c r="F225" s="118">
        <v>400</v>
      </c>
      <c r="G225" s="118">
        <v>211</v>
      </c>
      <c r="H225" s="118">
        <v>170</v>
      </c>
      <c r="I225" s="118">
        <v>185</v>
      </c>
      <c r="J225" s="118">
        <v>275</v>
      </c>
      <c r="K225" s="118">
        <v>301</v>
      </c>
      <c r="L225" s="118">
        <v>317</v>
      </c>
      <c r="M225" s="118">
        <v>313</v>
      </c>
      <c r="N225" s="118">
        <v>294</v>
      </c>
      <c r="O225" s="118">
        <v>383</v>
      </c>
      <c r="P225" s="118">
        <v>519</v>
      </c>
      <c r="Q225" s="118">
        <v>367</v>
      </c>
      <c r="R225" s="118">
        <v>439</v>
      </c>
      <c r="S225" s="118">
        <v>383</v>
      </c>
      <c r="T225" s="118">
        <v>354</v>
      </c>
      <c r="U225" s="118">
        <v>340</v>
      </c>
      <c r="V225" s="118">
        <v>396</v>
      </c>
      <c r="W225" s="118">
        <v>403</v>
      </c>
      <c r="X225" s="118">
        <v>369</v>
      </c>
      <c r="Y225" s="118">
        <v>394</v>
      </c>
      <c r="Z225" s="120">
        <v>379</v>
      </c>
      <c r="AA225" s="120">
        <v>442</v>
      </c>
      <c r="AB225" s="120">
        <v>386</v>
      </c>
      <c r="AC225" s="120">
        <v>296</v>
      </c>
      <c r="AD225" s="120">
        <v>293</v>
      </c>
      <c r="AE225" s="120">
        <v>277</v>
      </c>
      <c r="AF225" s="120">
        <v>355</v>
      </c>
      <c r="AG225" s="120">
        <v>335</v>
      </c>
      <c r="AH225" s="120">
        <v>369</v>
      </c>
      <c r="AI225" s="120">
        <v>476</v>
      </c>
      <c r="AJ225" s="120">
        <v>323</v>
      </c>
      <c r="AK225" s="120">
        <v>302</v>
      </c>
      <c r="AL225" s="120">
        <v>314</v>
      </c>
      <c r="AM225" s="120">
        <v>27</v>
      </c>
      <c r="AN225" s="120">
        <v>308</v>
      </c>
      <c r="AO225" s="120">
        <v>294</v>
      </c>
      <c r="AP225" s="120">
        <v>275</v>
      </c>
      <c r="AQ225" s="120">
        <v>234</v>
      </c>
      <c r="AR225" s="120">
        <v>222</v>
      </c>
      <c r="AS225" s="120">
        <v>211</v>
      </c>
      <c r="AT225" s="120">
        <v>289</v>
      </c>
      <c r="AU225" s="120">
        <v>355</v>
      </c>
      <c r="AV225" s="120">
        <v>363</v>
      </c>
      <c r="AW225" s="120">
        <v>464</v>
      </c>
      <c r="AX225" s="120">
        <v>448</v>
      </c>
      <c r="AY225" s="120">
        <v>342</v>
      </c>
      <c r="AZ225" s="120">
        <v>333</v>
      </c>
      <c r="BA225" s="120">
        <v>270</v>
      </c>
      <c r="BB225" s="120">
        <v>329</v>
      </c>
      <c r="BC225" s="120">
        <v>284</v>
      </c>
      <c r="BD225" s="120">
        <v>335</v>
      </c>
      <c r="BE225" s="120">
        <v>318</v>
      </c>
      <c r="BF225" s="120">
        <v>316</v>
      </c>
      <c r="BG225" s="120">
        <v>326</v>
      </c>
      <c r="BH225" s="120">
        <v>297</v>
      </c>
      <c r="BI225" s="120">
        <v>303</v>
      </c>
      <c r="BJ225" s="120">
        <v>314</v>
      </c>
      <c r="BK225" s="120">
        <v>325</v>
      </c>
      <c r="BL225" s="120">
        <v>274</v>
      </c>
      <c r="BM225" s="120">
        <v>197</v>
      </c>
      <c r="BN225" s="120">
        <v>229</v>
      </c>
      <c r="BO225" s="120">
        <v>257</v>
      </c>
      <c r="BP225" s="120">
        <v>335</v>
      </c>
      <c r="BQ225" s="120">
        <v>293</v>
      </c>
      <c r="BR225" s="120">
        <v>300</v>
      </c>
      <c r="BS225" s="120">
        <v>307</v>
      </c>
      <c r="BT225" s="120">
        <v>356</v>
      </c>
      <c r="BU225" s="120">
        <v>340</v>
      </c>
      <c r="BV225" s="120">
        <v>272</v>
      </c>
      <c r="BW225" s="120">
        <v>319</v>
      </c>
      <c r="BX225" s="120">
        <v>310</v>
      </c>
      <c r="BY225" s="120">
        <v>248</v>
      </c>
      <c r="BZ225" s="128"/>
      <c r="EQ225" s="87"/>
    </row>
    <row r="226" spans="2:147" ht="18.75" customHeight="1">
      <c r="B226" s="57"/>
      <c r="C226" s="117" t="s">
        <v>241</v>
      </c>
      <c r="D226" s="118">
        <v>13</v>
      </c>
      <c r="E226" s="118">
        <v>19</v>
      </c>
      <c r="F226" s="118">
        <v>12</v>
      </c>
      <c r="G226" s="118">
        <v>1</v>
      </c>
      <c r="H226" s="118">
        <v>2</v>
      </c>
      <c r="I226" s="118">
        <v>2</v>
      </c>
      <c r="J226" s="118">
        <v>1</v>
      </c>
      <c r="K226" s="118">
        <v>3</v>
      </c>
      <c r="L226" s="118">
        <v>5</v>
      </c>
      <c r="M226" s="118">
        <v>2</v>
      </c>
      <c r="N226" s="118">
        <v>7</v>
      </c>
      <c r="O226" s="118">
        <v>6</v>
      </c>
      <c r="P226" s="118">
        <v>2</v>
      </c>
      <c r="Q226" s="118">
        <v>1</v>
      </c>
      <c r="R226" s="118">
        <v>4</v>
      </c>
      <c r="S226" s="118">
        <v>4</v>
      </c>
      <c r="T226" s="118">
        <v>0</v>
      </c>
      <c r="U226" s="118">
        <v>1</v>
      </c>
      <c r="V226" s="118">
        <v>1</v>
      </c>
      <c r="W226" s="118">
        <v>8</v>
      </c>
      <c r="X226" s="118">
        <v>8</v>
      </c>
      <c r="Y226" s="118" t="s">
        <v>242</v>
      </c>
      <c r="Z226" s="120">
        <v>1</v>
      </c>
      <c r="AA226" s="120">
        <v>1</v>
      </c>
      <c r="AB226" s="120" t="s">
        <v>76</v>
      </c>
      <c r="AC226" s="120" t="s">
        <v>76</v>
      </c>
      <c r="AD226" s="120" t="s">
        <v>76</v>
      </c>
      <c r="AE226" s="120" t="s">
        <v>76</v>
      </c>
      <c r="AF226" s="120" t="s">
        <v>76</v>
      </c>
      <c r="AG226" s="120" t="s">
        <v>76</v>
      </c>
      <c r="AH226" s="120" t="s">
        <v>76</v>
      </c>
      <c r="AI226" s="120" t="s">
        <v>76</v>
      </c>
      <c r="AJ226" s="120" t="s">
        <v>76</v>
      </c>
      <c r="AK226" s="120" t="s">
        <v>76</v>
      </c>
      <c r="AL226" s="120" t="s">
        <v>76</v>
      </c>
      <c r="AM226" s="120" t="s">
        <v>76</v>
      </c>
      <c r="AN226" s="120" t="s">
        <v>76</v>
      </c>
      <c r="AO226" s="120">
        <v>2</v>
      </c>
      <c r="AP226" s="120" t="s">
        <v>76</v>
      </c>
      <c r="AQ226" s="120" t="s">
        <v>76</v>
      </c>
      <c r="AR226" s="120" t="s">
        <v>76</v>
      </c>
      <c r="AS226" s="120">
        <v>1</v>
      </c>
      <c r="AT226" s="120" t="s">
        <v>76</v>
      </c>
      <c r="AU226" s="120">
        <v>1</v>
      </c>
      <c r="AV226" s="120" t="s">
        <v>76</v>
      </c>
      <c r="AW226" s="120" t="s">
        <v>76</v>
      </c>
      <c r="AX226" s="120">
        <v>2</v>
      </c>
      <c r="AY226" s="120">
        <v>1</v>
      </c>
      <c r="AZ226" s="120">
        <v>1</v>
      </c>
      <c r="BA226" s="120">
        <v>0</v>
      </c>
      <c r="BB226" s="120">
        <v>0</v>
      </c>
      <c r="BC226" s="120">
        <v>1</v>
      </c>
      <c r="BD226" s="120">
        <v>1</v>
      </c>
      <c r="BE226" s="120">
        <v>2</v>
      </c>
      <c r="BF226" s="120" t="s">
        <v>20</v>
      </c>
      <c r="BG226" s="120" t="s">
        <v>20</v>
      </c>
      <c r="BH226" s="120" t="s">
        <v>20</v>
      </c>
      <c r="BI226" s="120">
        <v>1</v>
      </c>
      <c r="BJ226" s="120">
        <v>1</v>
      </c>
      <c r="BK226" s="120" t="s">
        <v>20</v>
      </c>
      <c r="BL226" s="120" t="s">
        <v>20</v>
      </c>
      <c r="BM226" s="120" t="s">
        <v>20</v>
      </c>
      <c r="BN226" s="120" t="s">
        <v>20</v>
      </c>
      <c r="BO226" s="120" t="s">
        <v>20</v>
      </c>
      <c r="BP226" s="120">
        <v>1</v>
      </c>
      <c r="BQ226" s="120" t="s">
        <v>20</v>
      </c>
      <c r="BR226" s="120">
        <v>2</v>
      </c>
      <c r="BS226" s="120">
        <v>0</v>
      </c>
      <c r="BT226" s="120" t="s">
        <v>20</v>
      </c>
      <c r="BU226" s="120">
        <v>2</v>
      </c>
      <c r="BV226" s="120" t="s">
        <v>20</v>
      </c>
      <c r="BW226" s="120" t="s">
        <v>20</v>
      </c>
      <c r="BX226" s="120" t="s">
        <v>20</v>
      </c>
      <c r="BY226" s="120" t="s">
        <v>20</v>
      </c>
      <c r="BZ226" s="128"/>
      <c r="EQ226" s="87"/>
    </row>
    <row r="227" spans="2:147" ht="18.75" customHeight="1">
      <c r="B227" s="57"/>
      <c r="C227" s="117" t="s">
        <v>159</v>
      </c>
      <c r="D227" s="118">
        <v>185</v>
      </c>
      <c r="E227" s="118">
        <v>154</v>
      </c>
      <c r="F227" s="118">
        <v>133</v>
      </c>
      <c r="G227" s="118">
        <v>66</v>
      </c>
      <c r="H227" s="118">
        <v>29</v>
      </c>
      <c r="I227" s="118">
        <v>61</v>
      </c>
      <c r="J227" s="118">
        <v>89</v>
      </c>
      <c r="K227" s="118">
        <v>121</v>
      </c>
      <c r="L227" s="118">
        <v>118</v>
      </c>
      <c r="M227" s="118">
        <v>138</v>
      </c>
      <c r="N227" s="118">
        <v>155</v>
      </c>
      <c r="O227" s="118">
        <v>141</v>
      </c>
      <c r="P227" s="118">
        <v>114</v>
      </c>
      <c r="Q227" s="118">
        <v>113</v>
      </c>
      <c r="R227" s="118">
        <v>134</v>
      </c>
      <c r="S227" s="118">
        <v>159</v>
      </c>
      <c r="T227" s="118">
        <v>107</v>
      </c>
      <c r="U227" s="118">
        <v>97</v>
      </c>
      <c r="V227" s="118">
        <v>88</v>
      </c>
      <c r="W227" s="118">
        <v>136</v>
      </c>
      <c r="X227" s="118">
        <v>181</v>
      </c>
      <c r="Y227" s="118">
        <v>163</v>
      </c>
      <c r="Z227" s="120">
        <v>120</v>
      </c>
      <c r="AA227" s="120">
        <v>144</v>
      </c>
      <c r="AB227" s="120">
        <v>114</v>
      </c>
      <c r="AC227" s="120">
        <v>129</v>
      </c>
      <c r="AD227" s="120">
        <v>149</v>
      </c>
      <c r="AE227" s="120">
        <v>128</v>
      </c>
      <c r="AF227" s="120">
        <v>150</v>
      </c>
      <c r="AG227" s="120">
        <v>147</v>
      </c>
      <c r="AH227" s="120">
        <v>100</v>
      </c>
      <c r="AI227" s="120">
        <v>130</v>
      </c>
      <c r="AJ227" s="120">
        <v>129</v>
      </c>
      <c r="AK227" s="120">
        <v>119</v>
      </c>
      <c r="AL227" s="120">
        <v>173</v>
      </c>
      <c r="AM227" s="120">
        <v>153</v>
      </c>
      <c r="AN227" s="120">
        <v>19</v>
      </c>
      <c r="AO227" s="120">
        <v>196</v>
      </c>
      <c r="AP227" s="120">
        <v>189</v>
      </c>
      <c r="AQ227" s="120">
        <v>173</v>
      </c>
      <c r="AR227" s="120">
        <v>179</v>
      </c>
      <c r="AS227" s="120">
        <v>168</v>
      </c>
      <c r="AT227" s="120">
        <v>202</v>
      </c>
      <c r="AU227" s="120">
        <v>218</v>
      </c>
      <c r="AV227" s="120">
        <v>188</v>
      </c>
      <c r="AW227" s="120">
        <v>192</v>
      </c>
      <c r="AX227" s="120">
        <v>206</v>
      </c>
      <c r="AY227" s="120">
        <v>239</v>
      </c>
      <c r="AZ227" s="120">
        <v>263</v>
      </c>
      <c r="BA227" s="120">
        <v>268</v>
      </c>
      <c r="BB227" s="120">
        <v>301</v>
      </c>
      <c r="BC227" s="120">
        <v>218</v>
      </c>
      <c r="BD227" s="120">
        <v>226</v>
      </c>
      <c r="BE227" s="120">
        <v>215</v>
      </c>
      <c r="BF227" s="120">
        <v>210</v>
      </c>
      <c r="BG227" s="120">
        <v>204</v>
      </c>
      <c r="BH227" s="120">
        <v>186</v>
      </c>
      <c r="BI227" s="120">
        <v>283</v>
      </c>
      <c r="BJ227" s="120">
        <v>238</v>
      </c>
      <c r="BK227" s="120">
        <v>271</v>
      </c>
      <c r="BL227" s="120">
        <v>234</v>
      </c>
      <c r="BM227" s="120">
        <v>295</v>
      </c>
      <c r="BN227" s="120">
        <v>258</v>
      </c>
      <c r="BO227" s="120">
        <v>213</v>
      </c>
      <c r="BP227" s="120">
        <v>273</v>
      </c>
      <c r="BQ227" s="120">
        <v>256</v>
      </c>
      <c r="BR227" s="120">
        <v>196</v>
      </c>
      <c r="BS227" s="120">
        <v>240</v>
      </c>
      <c r="BT227" s="120">
        <v>280</v>
      </c>
      <c r="BU227" s="120">
        <v>252</v>
      </c>
      <c r="BV227" s="120">
        <v>301</v>
      </c>
      <c r="BW227" s="120">
        <v>273</v>
      </c>
      <c r="BX227" s="120">
        <v>304</v>
      </c>
      <c r="BY227" s="120">
        <v>251</v>
      </c>
      <c r="BZ227" s="128"/>
      <c r="EQ227" s="87"/>
    </row>
    <row r="228" spans="2:147" ht="18.75" customHeight="1">
      <c r="B228" s="57"/>
      <c r="C228" s="117" t="s">
        <v>243</v>
      </c>
      <c r="D228" s="118">
        <v>8</v>
      </c>
      <c r="E228" s="118">
        <v>13</v>
      </c>
      <c r="F228" s="118">
        <v>12</v>
      </c>
      <c r="G228" s="118">
        <v>1</v>
      </c>
      <c r="H228" s="118">
        <v>1</v>
      </c>
      <c r="I228" s="118">
        <v>7</v>
      </c>
      <c r="J228" s="118">
        <v>8</v>
      </c>
      <c r="K228" s="118">
        <v>2</v>
      </c>
      <c r="L228" s="118">
        <v>15</v>
      </c>
      <c r="M228" s="118">
        <v>12</v>
      </c>
      <c r="N228" s="118">
        <v>13</v>
      </c>
      <c r="O228" s="118">
        <v>16</v>
      </c>
      <c r="P228" s="118">
        <v>7</v>
      </c>
      <c r="Q228" s="118">
        <v>11</v>
      </c>
      <c r="R228" s="118">
        <v>20</v>
      </c>
      <c r="S228" s="118">
        <v>16</v>
      </c>
      <c r="T228" s="118">
        <v>16</v>
      </c>
      <c r="U228" s="118">
        <v>6</v>
      </c>
      <c r="V228" s="118">
        <v>9</v>
      </c>
      <c r="W228" s="118">
        <v>16</v>
      </c>
      <c r="X228" s="118">
        <v>15</v>
      </c>
      <c r="Y228" s="118">
        <v>14</v>
      </c>
      <c r="Z228" s="120">
        <v>6</v>
      </c>
      <c r="AA228" s="120">
        <v>15</v>
      </c>
      <c r="AB228" s="120">
        <v>10</v>
      </c>
      <c r="AC228" s="120">
        <v>11</v>
      </c>
      <c r="AD228" s="120">
        <v>12</v>
      </c>
      <c r="AE228" s="120">
        <v>7</v>
      </c>
      <c r="AF228" s="120">
        <v>4</v>
      </c>
      <c r="AG228" s="120">
        <v>12</v>
      </c>
      <c r="AH228" s="120">
        <v>6</v>
      </c>
      <c r="AI228" s="120">
        <v>13</v>
      </c>
      <c r="AJ228" s="120">
        <v>9</v>
      </c>
      <c r="AK228" s="120">
        <v>9</v>
      </c>
      <c r="AL228" s="120">
        <v>11</v>
      </c>
      <c r="AM228" s="120">
        <v>12</v>
      </c>
      <c r="AN228" s="120">
        <v>11</v>
      </c>
      <c r="AO228" s="120">
        <v>10</v>
      </c>
      <c r="AP228" s="120">
        <v>13</v>
      </c>
      <c r="AQ228" s="120">
        <v>11</v>
      </c>
      <c r="AR228" s="120">
        <v>6</v>
      </c>
      <c r="AS228" s="120">
        <v>10</v>
      </c>
      <c r="AT228" s="120">
        <v>7</v>
      </c>
      <c r="AU228" s="120">
        <v>9</v>
      </c>
      <c r="AV228" s="120">
        <v>16</v>
      </c>
      <c r="AW228" s="120">
        <v>13</v>
      </c>
      <c r="AX228" s="120">
        <v>9</v>
      </c>
      <c r="AY228" s="120">
        <v>12</v>
      </c>
      <c r="AZ228" s="120">
        <v>12</v>
      </c>
      <c r="BA228" s="120">
        <v>8</v>
      </c>
      <c r="BB228" s="120">
        <v>10</v>
      </c>
      <c r="BC228" s="120">
        <v>13</v>
      </c>
      <c r="BD228" s="120">
        <v>17</v>
      </c>
      <c r="BE228" s="120">
        <v>8</v>
      </c>
      <c r="BF228" s="120">
        <v>15</v>
      </c>
      <c r="BG228" s="120">
        <v>16</v>
      </c>
      <c r="BH228" s="120">
        <v>20</v>
      </c>
      <c r="BI228" s="120">
        <v>21</v>
      </c>
      <c r="BJ228" s="120">
        <v>11</v>
      </c>
      <c r="BK228" s="120">
        <v>12</v>
      </c>
      <c r="BL228" s="120">
        <v>12</v>
      </c>
      <c r="BM228" s="120">
        <v>7</v>
      </c>
      <c r="BN228" s="120">
        <v>4</v>
      </c>
      <c r="BO228" s="120">
        <v>4</v>
      </c>
      <c r="BP228" s="120">
        <v>5</v>
      </c>
      <c r="BQ228" s="120">
        <v>9</v>
      </c>
      <c r="BR228" s="120">
        <v>9</v>
      </c>
      <c r="BS228" s="120">
        <v>16</v>
      </c>
      <c r="BT228" s="120">
        <v>13</v>
      </c>
      <c r="BU228" s="120">
        <v>8</v>
      </c>
      <c r="BV228" s="120">
        <v>7</v>
      </c>
      <c r="BW228" s="120">
        <v>11</v>
      </c>
      <c r="BX228" s="120">
        <v>9</v>
      </c>
      <c r="BY228" s="120">
        <v>3</v>
      </c>
      <c r="BZ228" s="128"/>
      <c r="EQ228" s="87"/>
    </row>
    <row r="229" spans="2:147" ht="18.75" customHeight="1">
      <c r="B229" s="57"/>
      <c r="C229" s="117" t="s">
        <v>160</v>
      </c>
      <c r="D229" s="118">
        <v>147</v>
      </c>
      <c r="E229" s="118">
        <v>111</v>
      </c>
      <c r="F229" s="118">
        <v>141</v>
      </c>
      <c r="G229" s="118">
        <v>110</v>
      </c>
      <c r="H229" s="118">
        <v>81</v>
      </c>
      <c r="I229" s="118">
        <v>88</v>
      </c>
      <c r="J229" s="118">
        <v>97</v>
      </c>
      <c r="K229" s="118">
        <v>106</v>
      </c>
      <c r="L229" s="118">
        <v>137</v>
      </c>
      <c r="M229" s="118">
        <v>125</v>
      </c>
      <c r="N229" s="118">
        <v>145</v>
      </c>
      <c r="O229" s="118">
        <v>136</v>
      </c>
      <c r="P229" s="118">
        <v>141</v>
      </c>
      <c r="Q229" s="118">
        <v>132</v>
      </c>
      <c r="R229" s="118">
        <v>175</v>
      </c>
      <c r="S229" s="118">
        <v>141</v>
      </c>
      <c r="T229" s="118">
        <v>122</v>
      </c>
      <c r="U229" s="118">
        <v>156</v>
      </c>
      <c r="V229" s="118">
        <v>158</v>
      </c>
      <c r="W229" s="118">
        <v>135</v>
      </c>
      <c r="X229" s="118">
        <v>170</v>
      </c>
      <c r="Y229" s="118">
        <v>104</v>
      </c>
      <c r="Z229" s="120">
        <v>76</v>
      </c>
      <c r="AA229" s="120">
        <v>107</v>
      </c>
      <c r="AB229" s="120">
        <v>129</v>
      </c>
      <c r="AC229" s="120">
        <v>97</v>
      </c>
      <c r="AD229" s="120">
        <v>133</v>
      </c>
      <c r="AE229" s="120">
        <v>122</v>
      </c>
      <c r="AF229" s="120">
        <v>166</v>
      </c>
      <c r="AG229" s="120">
        <v>118</v>
      </c>
      <c r="AH229" s="120">
        <v>114</v>
      </c>
      <c r="AI229" s="120">
        <v>131</v>
      </c>
      <c r="AJ229" s="120">
        <v>104</v>
      </c>
      <c r="AK229" s="120">
        <v>110</v>
      </c>
      <c r="AL229" s="120">
        <v>85</v>
      </c>
      <c r="AM229" s="120">
        <v>123</v>
      </c>
      <c r="AN229" s="120">
        <v>129</v>
      </c>
      <c r="AO229" s="120">
        <v>159</v>
      </c>
      <c r="AP229" s="120">
        <v>168</v>
      </c>
      <c r="AQ229" s="120">
        <v>178</v>
      </c>
      <c r="AR229" s="120">
        <v>161</v>
      </c>
      <c r="AS229" s="120">
        <v>148</v>
      </c>
      <c r="AT229" s="120">
        <v>126</v>
      </c>
      <c r="AU229" s="120">
        <v>178</v>
      </c>
      <c r="AV229" s="120">
        <v>106</v>
      </c>
      <c r="AW229" s="120">
        <v>130</v>
      </c>
      <c r="AX229" s="120">
        <v>137</v>
      </c>
      <c r="AY229" s="120">
        <v>114</v>
      </c>
      <c r="AZ229" s="120">
        <v>151</v>
      </c>
      <c r="BA229" s="120">
        <v>126</v>
      </c>
      <c r="BB229" s="120">
        <v>129</v>
      </c>
      <c r="BC229" s="120">
        <v>117</v>
      </c>
      <c r="BD229" s="120">
        <v>130</v>
      </c>
      <c r="BE229" s="120">
        <v>176</v>
      </c>
      <c r="BF229" s="120">
        <v>150</v>
      </c>
      <c r="BG229" s="120">
        <v>134</v>
      </c>
      <c r="BH229" s="120">
        <v>143</v>
      </c>
      <c r="BI229" s="120">
        <v>148</v>
      </c>
      <c r="BJ229" s="120">
        <v>131</v>
      </c>
      <c r="BK229" s="120">
        <v>133</v>
      </c>
      <c r="BL229" s="120">
        <v>138</v>
      </c>
      <c r="BM229" s="120">
        <v>119</v>
      </c>
      <c r="BN229" s="120">
        <v>138</v>
      </c>
      <c r="BO229" s="120">
        <v>179</v>
      </c>
      <c r="BP229" s="120">
        <v>179</v>
      </c>
      <c r="BQ229" s="120">
        <v>165</v>
      </c>
      <c r="BR229" s="120">
        <v>185</v>
      </c>
      <c r="BS229" s="120">
        <v>187</v>
      </c>
      <c r="BT229" s="120">
        <v>201</v>
      </c>
      <c r="BU229" s="120">
        <v>155</v>
      </c>
      <c r="BV229" s="120">
        <v>184</v>
      </c>
      <c r="BW229" s="120">
        <v>232</v>
      </c>
      <c r="BX229" s="120">
        <v>167</v>
      </c>
      <c r="BY229" s="120">
        <v>169</v>
      </c>
      <c r="BZ229" s="128"/>
      <c r="EQ229" s="87"/>
    </row>
    <row r="230" spans="2:147" ht="18.75" customHeight="1">
      <c r="B230" s="57"/>
      <c r="C230" s="117" t="s">
        <v>244</v>
      </c>
      <c r="D230" s="118">
        <v>149</v>
      </c>
      <c r="E230" s="118">
        <v>106</v>
      </c>
      <c r="F230" s="118">
        <v>85</v>
      </c>
      <c r="G230" s="118">
        <v>28</v>
      </c>
      <c r="H230" s="118">
        <v>9</v>
      </c>
      <c r="I230" s="118">
        <v>39</v>
      </c>
      <c r="J230" s="118">
        <v>43</v>
      </c>
      <c r="K230" s="118">
        <v>55</v>
      </c>
      <c r="L230" s="118">
        <v>68</v>
      </c>
      <c r="M230" s="118">
        <v>48</v>
      </c>
      <c r="N230" s="118">
        <v>43</v>
      </c>
      <c r="O230" s="118">
        <v>70</v>
      </c>
      <c r="P230" s="118">
        <v>83</v>
      </c>
      <c r="Q230" s="118">
        <v>64</v>
      </c>
      <c r="R230" s="118">
        <v>56</v>
      </c>
      <c r="S230" s="118">
        <v>68</v>
      </c>
      <c r="T230" s="118">
        <v>51</v>
      </c>
      <c r="U230" s="118">
        <v>52</v>
      </c>
      <c r="V230" s="118">
        <v>62</v>
      </c>
      <c r="W230" s="118">
        <v>99</v>
      </c>
      <c r="X230" s="118">
        <v>89</v>
      </c>
      <c r="Y230" s="118">
        <v>118</v>
      </c>
      <c r="Z230" s="120">
        <v>120</v>
      </c>
      <c r="AA230" s="120">
        <v>115</v>
      </c>
      <c r="AB230" s="120">
        <v>124</v>
      </c>
      <c r="AC230" s="120">
        <v>102</v>
      </c>
      <c r="AD230" s="120">
        <v>122</v>
      </c>
      <c r="AE230" s="120">
        <v>119</v>
      </c>
      <c r="AF230" s="120">
        <v>119</v>
      </c>
      <c r="AG230" s="120">
        <v>139</v>
      </c>
      <c r="AH230" s="120">
        <v>88</v>
      </c>
      <c r="AI230" s="120">
        <v>117</v>
      </c>
      <c r="AJ230" s="120">
        <v>111</v>
      </c>
      <c r="AK230" s="120">
        <v>119</v>
      </c>
      <c r="AL230" s="120">
        <v>104</v>
      </c>
      <c r="AM230" s="120">
        <v>143</v>
      </c>
      <c r="AN230" s="120">
        <v>124</v>
      </c>
      <c r="AO230" s="120">
        <v>150</v>
      </c>
      <c r="AP230" s="120">
        <v>106</v>
      </c>
      <c r="AQ230" s="120">
        <v>102</v>
      </c>
      <c r="AR230" s="120">
        <v>158</v>
      </c>
      <c r="AS230" s="120">
        <v>136</v>
      </c>
      <c r="AT230" s="120">
        <v>141</v>
      </c>
      <c r="AU230" s="120">
        <v>122</v>
      </c>
      <c r="AV230" s="120">
        <v>135</v>
      </c>
      <c r="AW230" s="120">
        <v>132</v>
      </c>
      <c r="AX230" s="120">
        <v>81</v>
      </c>
      <c r="AY230" s="120">
        <v>90</v>
      </c>
      <c r="AZ230" s="120">
        <v>99</v>
      </c>
      <c r="BA230" s="120">
        <v>94</v>
      </c>
      <c r="BB230" s="120">
        <v>95</v>
      </c>
      <c r="BC230" s="120">
        <v>83</v>
      </c>
      <c r="BD230" s="120">
        <v>98</v>
      </c>
      <c r="BE230" s="120">
        <v>77</v>
      </c>
      <c r="BF230" s="120">
        <v>79</v>
      </c>
      <c r="BG230" s="120">
        <v>78</v>
      </c>
      <c r="BH230" s="120">
        <v>76</v>
      </c>
      <c r="BI230" s="120">
        <v>81</v>
      </c>
      <c r="BJ230" s="120">
        <v>67</v>
      </c>
      <c r="BK230" s="120">
        <v>103</v>
      </c>
      <c r="BL230" s="120">
        <v>92</v>
      </c>
      <c r="BM230" s="120">
        <v>90</v>
      </c>
      <c r="BN230" s="120">
        <v>60</v>
      </c>
      <c r="BO230" s="120">
        <v>90</v>
      </c>
      <c r="BP230" s="120">
        <v>72</v>
      </c>
      <c r="BQ230" s="120">
        <v>67</v>
      </c>
      <c r="BR230" s="120">
        <v>74</v>
      </c>
      <c r="BS230" s="120">
        <v>92</v>
      </c>
      <c r="BT230" s="120">
        <v>80</v>
      </c>
      <c r="BU230" s="120">
        <v>86</v>
      </c>
      <c r="BV230" s="120">
        <v>81</v>
      </c>
      <c r="BW230" s="120">
        <v>105</v>
      </c>
      <c r="BX230" s="120">
        <v>112</v>
      </c>
      <c r="BY230" s="120">
        <v>80</v>
      </c>
      <c r="BZ230" s="128"/>
      <c r="EQ230" s="87"/>
    </row>
    <row r="231" spans="2:147" ht="18.75" customHeight="1">
      <c r="B231" s="57"/>
      <c r="C231" s="117" t="s">
        <v>245</v>
      </c>
      <c r="D231" s="118">
        <v>42</v>
      </c>
      <c r="E231" s="118">
        <v>29</v>
      </c>
      <c r="F231" s="118">
        <v>48</v>
      </c>
      <c r="G231" s="118">
        <v>16</v>
      </c>
      <c r="H231" s="118">
        <v>25</v>
      </c>
      <c r="I231" s="118">
        <v>29</v>
      </c>
      <c r="J231" s="118">
        <v>31</v>
      </c>
      <c r="K231" s="118">
        <v>49</v>
      </c>
      <c r="L231" s="118">
        <v>41</v>
      </c>
      <c r="M231" s="118">
        <v>28</v>
      </c>
      <c r="N231" s="118">
        <v>32</v>
      </c>
      <c r="O231" s="118">
        <v>24</v>
      </c>
      <c r="P231" s="118">
        <v>41</v>
      </c>
      <c r="Q231" s="118">
        <v>40</v>
      </c>
      <c r="R231" s="118">
        <v>43</v>
      </c>
      <c r="S231" s="118">
        <v>33</v>
      </c>
      <c r="T231" s="118">
        <v>55</v>
      </c>
      <c r="U231" s="118">
        <v>44</v>
      </c>
      <c r="V231" s="118">
        <v>41</v>
      </c>
      <c r="W231" s="118">
        <v>44</v>
      </c>
      <c r="X231" s="118">
        <v>46</v>
      </c>
      <c r="Y231" s="118">
        <v>44</v>
      </c>
      <c r="Z231" s="120">
        <v>43</v>
      </c>
      <c r="AA231" s="120">
        <v>46</v>
      </c>
      <c r="AB231" s="120">
        <v>46</v>
      </c>
      <c r="AC231" s="120">
        <v>47</v>
      </c>
      <c r="AD231" s="120">
        <v>35</v>
      </c>
      <c r="AE231" s="120">
        <v>42</v>
      </c>
      <c r="AF231" s="120">
        <v>47</v>
      </c>
      <c r="AG231" s="120">
        <v>48</v>
      </c>
      <c r="AH231" s="120">
        <v>27</v>
      </c>
      <c r="AI231" s="120">
        <v>56</v>
      </c>
      <c r="AJ231" s="120">
        <v>36</v>
      </c>
      <c r="AK231" s="120">
        <v>36</v>
      </c>
      <c r="AL231" s="120">
        <v>30</v>
      </c>
      <c r="AM231" s="120">
        <v>32</v>
      </c>
      <c r="AN231" s="120">
        <v>53</v>
      </c>
      <c r="AO231" s="120">
        <v>44</v>
      </c>
      <c r="AP231" s="120">
        <v>45</v>
      </c>
      <c r="AQ231" s="120">
        <v>38</v>
      </c>
      <c r="AR231" s="120">
        <v>31</v>
      </c>
      <c r="AS231" s="120">
        <v>42</v>
      </c>
      <c r="AT231" s="120">
        <v>53</v>
      </c>
      <c r="AU231" s="120">
        <v>59</v>
      </c>
      <c r="AV231" s="120">
        <v>63</v>
      </c>
      <c r="AW231" s="120">
        <v>52</v>
      </c>
      <c r="AX231" s="120">
        <v>58</v>
      </c>
      <c r="AY231" s="120">
        <v>80</v>
      </c>
      <c r="AZ231" s="120">
        <v>61</v>
      </c>
      <c r="BA231" s="120">
        <v>53</v>
      </c>
      <c r="BB231" s="120">
        <v>68</v>
      </c>
      <c r="BC231" s="120">
        <v>57</v>
      </c>
      <c r="BD231" s="120">
        <v>60</v>
      </c>
      <c r="BE231" s="120">
        <v>64</v>
      </c>
      <c r="BF231" s="120">
        <v>58</v>
      </c>
      <c r="BG231" s="120">
        <v>50</v>
      </c>
      <c r="BH231" s="120">
        <v>48</v>
      </c>
      <c r="BI231" s="120">
        <v>51</v>
      </c>
      <c r="BJ231" s="120">
        <v>48</v>
      </c>
      <c r="BK231" s="120">
        <v>48</v>
      </c>
      <c r="BL231" s="120">
        <v>68</v>
      </c>
      <c r="BM231" s="120">
        <v>47</v>
      </c>
      <c r="BN231" s="120">
        <v>45</v>
      </c>
      <c r="BO231" s="120">
        <v>43</v>
      </c>
      <c r="BP231" s="120">
        <v>51</v>
      </c>
      <c r="BQ231" s="120">
        <v>42</v>
      </c>
      <c r="BR231" s="120">
        <v>43</v>
      </c>
      <c r="BS231" s="120">
        <v>45</v>
      </c>
      <c r="BT231" s="120">
        <v>64</v>
      </c>
      <c r="BU231" s="120">
        <v>54</v>
      </c>
      <c r="BV231" s="120">
        <v>49</v>
      </c>
      <c r="BW231" s="120">
        <v>45</v>
      </c>
      <c r="BX231" s="120">
        <v>56</v>
      </c>
      <c r="BY231" s="120">
        <v>53</v>
      </c>
      <c r="BZ231" s="128"/>
      <c r="EQ231" s="87"/>
    </row>
    <row r="232" spans="2:147" ht="18.75" customHeight="1">
      <c r="B232" s="57"/>
      <c r="C232" s="117" t="s">
        <v>246</v>
      </c>
      <c r="D232" s="118">
        <v>59</v>
      </c>
      <c r="E232" s="118">
        <v>60</v>
      </c>
      <c r="F232" s="118">
        <v>56</v>
      </c>
      <c r="G232" s="118">
        <v>48</v>
      </c>
      <c r="H232" s="118">
        <v>40</v>
      </c>
      <c r="I232" s="118">
        <v>47</v>
      </c>
      <c r="J232" s="118">
        <v>58</v>
      </c>
      <c r="K232" s="118">
        <v>67</v>
      </c>
      <c r="L232" s="118">
        <v>66</v>
      </c>
      <c r="M232" s="118">
        <v>74</v>
      </c>
      <c r="N232" s="118">
        <v>46</v>
      </c>
      <c r="O232" s="118">
        <v>42</v>
      </c>
      <c r="P232" s="118">
        <v>50</v>
      </c>
      <c r="Q232" s="118">
        <v>59</v>
      </c>
      <c r="R232" s="118">
        <v>65</v>
      </c>
      <c r="S232" s="118">
        <v>77</v>
      </c>
      <c r="T232" s="118">
        <v>47</v>
      </c>
      <c r="U232" s="118">
        <v>42</v>
      </c>
      <c r="V232" s="118">
        <v>43</v>
      </c>
      <c r="W232" s="118">
        <v>57</v>
      </c>
      <c r="X232" s="118">
        <v>69</v>
      </c>
      <c r="Y232" s="118">
        <v>54</v>
      </c>
      <c r="Z232" s="120">
        <v>45</v>
      </c>
      <c r="AA232" s="120">
        <v>43</v>
      </c>
      <c r="AB232" s="120">
        <v>40</v>
      </c>
      <c r="AC232" s="120">
        <v>51</v>
      </c>
      <c r="AD232" s="120">
        <v>39</v>
      </c>
      <c r="AE232" s="120">
        <v>52</v>
      </c>
      <c r="AF232" s="120">
        <v>63</v>
      </c>
      <c r="AG232" s="120">
        <v>35</v>
      </c>
      <c r="AH232" s="120">
        <v>44</v>
      </c>
      <c r="AI232" s="120">
        <v>43</v>
      </c>
      <c r="AJ232" s="120">
        <v>30</v>
      </c>
      <c r="AK232" s="120">
        <v>42</v>
      </c>
      <c r="AL232" s="120">
        <v>46</v>
      </c>
      <c r="AM232" s="120">
        <v>34</v>
      </c>
      <c r="AN232" s="120">
        <v>38</v>
      </c>
      <c r="AO232" s="120">
        <v>50</v>
      </c>
      <c r="AP232" s="120">
        <v>45</v>
      </c>
      <c r="AQ232" s="120">
        <v>52</v>
      </c>
      <c r="AR232" s="120">
        <v>60</v>
      </c>
      <c r="AS232" s="120">
        <v>50</v>
      </c>
      <c r="AT232" s="120">
        <v>40</v>
      </c>
      <c r="AU232" s="120">
        <v>61</v>
      </c>
      <c r="AV232" s="120">
        <v>74</v>
      </c>
      <c r="AW232" s="120">
        <v>62</v>
      </c>
      <c r="AX232" s="120">
        <v>58</v>
      </c>
      <c r="AY232" s="120">
        <v>67</v>
      </c>
      <c r="AZ232" s="120">
        <v>54</v>
      </c>
      <c r="BA232" s="120">
        <v>60</v>
      </c>
      <c r="BB232" s="120">
        <v>78</v>
      </c>
      <c r="BC232" s="120">
        <v>60</v>
      </c>
      <c r="BD232" s="120">
        <v>43</v>
      </c>
      <c r="BE232" s="120">
        <v>47</v>
      </c>
      <c r="BF232" s="120">
        <v>63</v>
      </c>
      <c r="BG232" s="120">
        <v>55</v>
      </c>
      <c r="BH232" s="120">
        <v>58</v>
      </c>
      <c r="BI232" s="120">
        <v>59</v>
      </c>
      <c r="BJ232" s="120">
        <v>65</v>
      </c>
      <c r="BK232" s="120">
        <v>72</v>
      </c>
      <c r="BL232" s="120">
        <v>65</v>
      </c>
      <c r="BM232" s="120">
        <v>43</v>
      </c>
      <c r="BN232" s="120">
        <v>45</v>
      </c>
      <c r="BO232" s="120">
        <v>46</v>
      </c>
      <c r="BP232" s="120">
        <v>56</v>
      </c>
      <c r="BQ232" s="120">
        <v>46</v>
      </c>
      <c r="BR232" s="120">
        <v>44</v>
      </c>
      <c r="BS232" s="120">
        <v>44</v>
      </c>
      <c r="BT232" s="120">
        <v>58</v>
      </c>
      <c r="BU232" s="120">
        <v>50</v>
      </c>
      <c r="BV232" s="120">
        <v>54</v>
      </c>
      <c r="BW232" s="120">
        <v>51</v>
      </c>
      <c r="BX232" s="120">
        <v>61</v>
      </c>
      <c r="BY232" s="120">
        <v>64</v>
      </c>
      <c r="BZ232" s="128"/>
      <c r="EQ232" s="87"/>
    </row>
    <row r="233" spans="2:147" ht="18.75" customHeight="1">
      <c r="B233" s="57"/>
      <c r="C233" s="117" t="s">
        <v>247</v>
      </c>
      <c r="D233" s="118">
        <v>52</v>
      </c>
      <c r="E233" s="118">
        <v>56</v>
      </c>
      <c r="F233" s="118">
        <v>53</v>
      </c>
      <c r="G233" s="118">
        <v>23</v>
      </c>
      <c r="H233" s="118">
        <v>21</v>
      </c>
      <c r="I233" s="118">
        <v>29</v>
      </c>
      <c r="J233" s="118">
        <v>29</v>
      </c>
      <c r="K233" s="118">
        <v>49</v>
      </c>
      <c r="L233" s="118">
        <v>47</v>
      </c>
      <c r="M233" s="118">
        <v>38</v>
      </c>
      <c r="N233" s="118">
        <v>34</v>
      </c>
      <c r="O233" s="118">
        <v>34</v>
      </c>
      <c r="P233" s="118">
        <v>35</v>
      </c>
      <c r="Q233" s="118">
        <v>19</v>
      </c>
      <c r="R233" s="118">
        <v>41</v>
      </c>
      <c r="S233" s="118">
        <v>29</v>
      </c>
      <c r="T233" s="118">
        <v>35</v>
      </c>
      <c r="U233" s="118">
        <v>38</v>
      </c>
      <c r="V233" s="118">
        <v>24</v>
      </c>
      <c r="W233" s="118">
        <v>43</v>
      </c>
      <c r="X233" s="118">
        <v>36</v>
      </c>
      <c r="Y233" s="118">
        <v>34</v>
      </c>
      <c r="Z233" s="120">
        <v>30</v>
      </c>
      <c r="AA233" s="120">
        <v>27</v>
      </c>
      <c r="AB233" s="120">
        <v>29</v>
      </c>
      <c r="AC233" s="120">
        <v>33</v>
      </c>
      <c r="AD233" s="120">
        <v>37</v>
      </c>
      <c r="AE233" s="120">
        <v>27</v>
      </c>
      <c r="AF233" s="120">
        <v>30</v>
      </c>
      <c r="AG233" s="120">
        <v>26</v>
      </c>
      <c r="AH233" s="120">
        <v>16</v>
      </c>
      <c r="AI233" s="120">
        <v>38</v>
      </c>
      <c r="AJ233" s="120">
        <v>14</v>
      </c>
      <c r="AK233" s="120">
        <v>17</v>
      </c>
      <c r="AL233" s="120">
        <v>45</v>
      </c>
      <c r="AM233" s="120">
        <v>23</v>
      </c>
      <c r="AN233" s="120">
        <v>24</v>
      </c>
      <c r="AO233" s="120">
        <v>26</v>
      </c>
      <c r="AP233" s="120">
        <v>15</v>
      </c>
      <c r="AQ233" s="120">
        <v>21</v>
      </c>
      <c r="AR233" s="120">
        <v>32</v>
      </c>
      <c r="AS233" s="120">
        <v>20</v>
      </c>
      <c r="AT233" s="120">
        <v>24</v>
      </c>
      <c r="AU233" s="120">
        <v>23</v>
      </c>
      <c r="AV233" s="120">
        <v>29</v>
      </c>
      <c r="AW233" s="120">
        <v>21</v>
      </c>
      <c r="AX233" s="120">
        <v>30</v>
      </c>
      <c r="AY233" s="120">
        <v>20</v>
      </c>
      <c r="AZ233" s="120">
        <v>30</v>
      </c>
      <c r="BA233" s="120">
        <v>27</v>
      </c>
      <c r="BB233" s="120">
        <v>26</v>
      </c>
      <c r="BC233" s="120">
        <v>32</v>
      </c>
      <c r="BD233" s="120">
        <v>18</v>
      </c>
      <c r="BE233" s="120">
        <v>23</v>
      </c>
      <c r="BF233" s="120">
        <v>36</v>
      </c>
      <c r="BG233" s="120">
        <v>43</v>
      </c>
      <c r="BH233" s="120">
        <v>18</v>
      </c>
      <c r="BI233" s="120">
        <v>22</v>
      </c>
      <c r="BJ233" s="120">
        <v>25</v>
      </c>
      <c r="BK233" s="120">
        <v>16</v>
      </c>
      <c r="BL233" s="120">
        <v>21</v>
      </c>
      <c r="BM233" s="120">
        <v>13</v>
      </c>
      <c r="BN233" s="120">
        <v>19</v>
      </c>
      <c r="BO233" s="120">
        <v>22</v>
      </c>
      <c r="BP233" s="120">
        <v>27</v>
      </c>
      <c r="BQ233" s="120">
        <v>23</v>
      </c>
      <c r="BR233" s="120">
        <v>14</v>
      </c>
      <c r="BS233" s="120">
        <v>21</v>
      </c>
      <c r="BT233" s="120">
        <v>24</v>
      </c>
      <c r="BU233" s="120">
        <v>30</v>
      </c>
      <c r="BV233" s="120">
        <v>31</v>
      </c>
      <c r="BW233" s="120">
        <v>20</v>
      </c>
      <c r="BX233" s="120">
        <v>13</v>
      </c>
      <c r="BY233" s="120">
        <v>15</v>
      </c>
      <c r="BZ233" s="128"/>
      <c r="EQ233" s="87"/>
    </row>
    <row r="234" spans="2:147" ht="18.75" customHeight="1">
      <c r="B234" s="57"/>
      <c r="C234" s="117" t="s">
        <v>248</v>
      </c>
      <c r="D234" s="118">
        <v>28</v>
      </c>
      <c r="E234" s="118">
        <v>36</v>
      </c>
      <c r="F234" s="118">
        <v>35</v>
      </c>
      <c r="G234" s="118">
        <v>23</v>
      </c>
      <c r="H234" s="118">
        <v>8</v>
      </c>
      <c r="I234" s="118">
        <v>13</v>
      </c>
      <c r="J234" s="118">
        <v>32</v>
      </c>
      <c r="K234" s="118">
        <v>46</v>
      </c>
      <c r="L234" s="118">
        <v>30</v>
      </c>
      <c r="M234" s="118">
        <v>40</v>
      </c>
      <c r="N234" s="118">
        <v>24</v>
      </c>
      <c r="O234" s="118">
        <v>32</v>
      </c>
      <c r="P234" s="118">
        <v>54</v>
      </c>
      <c r="Q234" s="118">
        <v>24</v>
      </c>
      <c r="R234" s="118">
        <v>20</v>
      </c>
      <c r="S234" s="118">
        <v>28</v>
      </c>
      <c r="T234" s="118">
        <v>16</v>
      </c>
      <c r="U234" s="118">
        <v>11</v>
      </c>
      <c r="V234" s="118">
        <v>18</v>
      </c>
      <c r="W234" s="118">
        <v>35</v>
      </c>
      <c r="X234" s="118">
        <v>44</v>
      </c>
      <c r="Y234" s="118">
        <v>39</v>
      </c>
      <c r="Z234" s="120">
        <v>42</v>
      </c>
      <c r="AA234" s="120">
        <v>58</v>
      </c>
      <c r="AB234" s="120">
        <v>29</v>
      </c>
      <c r="AC234" s="120">
        <v>14</v>
      </c>
      <c r="AD234" s="120">
        <v>34</v>
      </c>
      <c r="AE234" s="120">
        <v>24</v>
      </c>
      <c r="AF234" s="120">
        <v>40</v>
      </c>
      <c r="AG234" s="120">
        <v>36</v>
      </c>
      <c r="AH234" s="120">
        <v>57</v>
      </c>
      <c r="AI234" s="120">
        <v>56</v>
      </c>
      <c r="AJ234" s="120">
        <v>17</v>
      </c>
      <c r="AK234" s="120">
        <v>24</v>
      </c>
      <c r="AL234" s="120">
        <v>12</v>
      </c>
      <c r="AM234" s="120">
        <v>30</v>
      </c>
      <c r="AN234" s="120">
        <v>32</v>
      </c>
      <c r="AO234" s="120">
        <v>30</v>
      </c>
      <c r="AP234" s="120">
        <v>20</v>
      </c>
      <c r="AQ234" s="120">
        <v>21</v>
      </c>
      <c r="AR234" s="120">
        <v>17</v>
      </c>
      <c r="AS234" s="120">
        <v>26</v>
      </c>
      <c r="AT234" s="120">
        <v>46</v>
      </c>
      <c r="AU234" s="120">
        <v>22</v>
      </c>
      <c r="AV234" s="120">
        <v>42</v>
      </c>
      <c r="AW234" s="120">
        <v>59</v>
      </c>
      <c r="AX234" s="120">
        <v>87</v>
      </c>
      <c r="AY234" s="120">
        <v>78</v>
      </c>
      <c r="AZ234" s="120">
        <v>43</v>
      </c>
      <c r="BA234" s="120">
        <v>48</v>
      </c>
      <c r="BB234" s="120">
        <v>47</v>
      </c>
      <c r="BC234" s="120">
        <v>37</v>
      </c>
      <c r="BD234" s="120">
        <v>50</v>
      </c>
      <c r="BE234" s="120">
        <v>29</v>
      </c>
      <c r="BF234" s="120">
        <v>49</v>
      </c>
      <c r="BG234" s="120">
        <v>46</v>
      </c>
      <c r="BH234" s="120">
        <v>40</v>
      </c>
      <c r="BI234" s="120">
        <v>40</v>
      </c>
      <c r="BJ234" s="120">
        <v>32</v>
      </c>
      <c r="BK234" s="120">
        <v>43</v>
      </c>
      <c r="BL234" s="120">
        <v>28</v>
      </c>
      <c r="BM234" s="120">
        <v>17</v>
      </c>
      <c r="BN234" s="120">
        <v>19</v>
      </c>
      <c r="BO234" s="120">
        <v>18</v>
      </c>
      <c r="BP234" s="120">
        <v>21</v>
      </c>
      <c r="BQ234" s="120">
        <v>21</v>
      </c>
      <c r="BR234" s="120">
        <v>10</v>
      </c>
      <c r="BS234" s="120">
        <v>24</v>
      </c>
      <c r="BT234" s="120">
        <v>17</v>
      </c>
      <c r="BU234" s="120">
        <v>21</v>
      </c>
      <c r="BV234" s="120">
        <v>19</v>
      </c>
      <c r="BW234" s="120">
        <v>15</v>
      </c>
      <c r="BX234" s="120">
        <v>14</v>
      </c>
      <c r="BY234" s="120">
        <v>12</v>
      </c>
      <c r="BZ234" s="128"/>
      <c r="EQ234" s="87"/>
    </row>
    <row r="235" spans="2:147" ht="21" customHeight="1">
      <c r="B235" s="197" t="s">
        <v>249</v>
      </c>
      <c r="C235" s="197"/>
      <c r="D235" s="197"/>
      <c r="E235" s="197"/>
      <c r="F235" s="197"/>
      <c r="G235" s="197"/>
      <c r="H235" s="197"/>
      <c r="I235" s="197"/>
      <c r="J235" s="197"/>
      <c r="K235" s="197"/>
      <c r="L235" s="197"/>
      <c r="M235" s="197"/>
      <c r="N235" s="197"/>
      <c r="O235" s="197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197"/>
      <c r="AV235" s="197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31"/>
      <c r="BX235" s="131"/>
      <c r="BY235" s="131"/>
      <c r="BZ235" s="128"/>
    </row>
    <row r="236" spans="2:147" ht="18.75" customHeight="1">
      <c r="B236" s="65"/>
      <c r="C236" s="113"/>
      <c r="D236" s="113" t="s">
        <v>13</v>
      </c>
      <c r="E236" s="113" t="s">
        <v>8</v>
      </c>
      <c r="F236" s="113" t="s">
        <v>1</v>
      </c>
      <c r="G236" s="113" t="s">
        <v>2</v>
      </c>
      <c r="H236" s="113" t="s">
        <v>3</v>
      </c>
      <c r="I236" s="113" t="s">
        <v>9</v>
      </c>
      <c r="J236" s="113" t="s">
        <v>10</v>
      </c>
      <c r="K236" s="113" t="s">
        <v>6</v>
      </c>
      <c r="L236" s="113" t="s">
        <v>11</v>
      </c>
      <c r="M236" s="113" t="s">
        <v>0</v>
      </c>
      <c r="N236" s="113" t="s">
        <v>12</v>
      </c>
      <c r="O236" s="113" t="s">
        <v>7</v>
      </c>
      <c r="P236" s="113" t="s">
        <v>13</v>
      </c>
      <c r="Q236" s="113" t="s">
        <v>8</v>
      </c>
      <c r="R236" s="113" t="s">
        <v>1</v>
      </c>
      <c r="S236" s="113" t="s">
        <v>2</v>
      </c>
      <c r="T236" s="113" t="s">
        <v>3</v>
      </c>
      <c r="U236" s="113" t="s">
        <v>4</v>
      </c>
      <c r="V236" s="113" t="s">
        <v>10</v>
      </c>
      <c r="W236" s="113" t="s">
        <v>6</v>
      </c>
      <c r="X236" s="113" t="s">
        <v>11</v>
      </c>
      <c r="Y236" s="113" t="s">
        <v>0</v>
      </c>
      <c r="Z236" s="173">
        <v>44501</v>
      </c>
      <c r="AA236" s="115" t="s">
        <v>7</v>
      </c>
      <c r="AB236" s="173">
        <v>44562</v>
      </c>
      <c r="AC236" s="115" t="s">
        <v>8</v>
      </c>
      <c r="AD236" s="115" t="s">
        <v>1</v>
      </c>
      <c r="AE236" s="115" t="s">
        <v>2</v>
      </c>
      <c r="AF236" s="115" t="s">
        <v>3</v>
      </c>
      <c r="AG236" s="115" t="s">
        <v>9</v>
      </c>
      <c r="AH236" s="115" t="s">
        <v>10</v>
      </c>
      <c r="AI236" s="115" t="s">
        <v>6</v>
      </c>
      <c r="AJ236" s="115" t="s">
        <v>11</v>
      </c>
      <c r="AK236" s="115" t="s">
        <v>0</v>
      </c>
      <c r="AL236" s="115" t="s">
        <v>12</v>
      </c>
      <c r="AM236" s="115" t="s">
        <v>7</v>
      </c>
      <c r="AN236" s="174">
        <v>45680</v>
      </c>
      <c r="AO236" s="115" t="s">
        <v>8</v>
      </c>
      <c r="AP236" s="115" t="s">
        <v>1</v>
      </c>
      <c r="AQ236" s="115" t="s">
        <v>2</v>
      </c>
      <c r="AR236" s="115" t="s">
        <v>3</v>
      </c>
      <c r="AS236" s="115" t="s">
        <v>9</v>
      </c>
      <c r="AT236" s="115" t="s">
        <v>10</v>
      </c>
      <c r="AU236" s="115" t="s">
        <v>6</v>
      </c>
      <c r="AV236" s="115" t="s">
        <v>11</v>
      </c>
      <c r="AW236" s="115" t="s">
        <v>0</v>
      </c>
      <c r="AX236" s="115" t="s">
        <v>12</v>
      </c>
      <c r="AY236" s="115" t="s">
        <v>7</v>
      </c>
      <c r="AZ236" s="174">
        <v>45681</v>
      </c>
      <c r="BA236" s="115" t="s">
        <v>8</v>
      </c>
      <c r="BB236" s="115" t="s">
        <v>1</v>
      </c>
      <c r="BC236" s="115" t="s">
        <v>2</v>
      </c>
      <c r="BD236" s="115" t="s">
        <v>3</v>
      </c>
      <c r="BE236" s="115" t="s">
        <v>4</v>
      </c>
      <c r="BF236" s="115" t="s">
        <v>10</v>
      </c>
      <c r="BG236" s="115" t="s">
        <v>6</v>
      </c>
      <c r="BH236" s="115" t="s">
        <v>11</v>
      </c>
      <c r="BI236" s="115" t="s">
        <v>0</v>
      </c>
      <c r="BJ236" s="115" t="s">
        <v>12</v>
      </c>
      <c r="BK236" s="115" t="s">
        <v>7</v>
      </c>
      <c r="BL236" s="115" t="s">
        <v>13</v>
      </c>
      <c r="BM236" s="115" t="s">
        <v>8</v>
      </c>
      <c r="BN236" s="115" t="s">
        <v>1</v>
      </c>
      <c r="BO236" s="115" t="s">
        <v>14</v>
      </c>
      <c r="BP236" s="115" t="s">
        <v>3</v>
      </c>
      <c r="BQ236" s="115" t="s">
        <v>4</v>
      </c>
      <c r="BR236" s="115" t="s">
        <v>5</v>
      </c>
      <c r="BS236" s="115" t="s">
        <v>6</v>
      </c>
      <c r="BT236" s="115" t="s">
        <v>798</v>
      </c>
      <c r="BU236" s="115" t="s">
        <v>0</v>
      </c>
      <c r="BV236" s="115" t="s">
        <v>12</v>
      </c>
      <c r="BW236" s="115" t="s">
        <v>7</v>
      </c>
      <c r="BX236" s="115" t="s">
        <v>800</v>
      </c>
      <c r="BY236" s="115" t="s">
        <v>8</v>
      </c>
      <c r="BZ236" s="128"/>
    </row>
    <row r="237" spans="2:147" ht="18.75" customHeight="1">
      <c r="B237" s="82"/>
      <c r="C237" s="136" t="s">
        <v>250</v>
      </c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40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1"/>
      <c r="BR237" s="141"/>
      <c r="BS237" s="141"/>
      <c r="BT237" s="141"/>
      <c r="BU237" s="141"/>
      <c r="BV237" s="141"/>
      <c r="BW237" s="141"/>
      <c r="BX237" s="141"/>
      <c r="BY237" s="141"/>
      <c r="BZ237" s="128"/>
    </row>
    <row r="238" spans="2:147" ht="18.75" customHeight="1">
      <c r="B238" s="57"/>
      <c r="C238" s="117" t="s">
        <v>251</v>
      </c>
      <c r="D238" s="118">
        <v>0</v>
      </c>
      <c r="E238" s="118">
        <v>10.4</v>
      </c>
      <c r="F238" s="118">
        <v>23.7</v>
      </c>
      <c r="G238" s="118">
        <v>14.9</v>
      </c>
      <c r="H238" s="118">
        <v>4</v>
      </c>
      <c r="I238" s="118">
        <v>4.9000000000000004</v>
      </c>
      <c r="J238" s="118">
        <v>2.2999999999999998</v>
      </c>
      <c r="K238" s="118">
        <v>2.4</v>
      </c>
      <c r="L238" s="118">
        <v>74.099999999999994</v>
      </c>
      <c r="M238" s="118">
        <v>2.8</v>
      </c>
      <c r="N238" s="118">
        <v>5.4</v>
      </c>
      <c r="O238" s="118">
        <v>18.7</v>
      </c>
      <c r="P238" s="118">
        <v>2.4</v>
      </c>
      <c r="Q238" s="118">
        <v>2.2000000000000002</v>
      </c>
      <c r="R238" s="118">
        <v>6.7</v>
      </c>
      <c r="S238" s="118">
        <v>1</v>
      </c>
      <c r="T238" s="118">
        <v>11.7</v>
      </c>
      <c r="U238" s="118">
        <v>2.2999999999999998</v>
      </c>
      <c r="V238" s="118">
        <v>1.7</v>
      </c>
      <c r="W238" s="118">
        <v>3.3</v>
      </c>
      <c r="X238" s="118">
        <v>3</v>
      </c>
      <c r="Y238" s="118">
        <v>8.5</v>
      </c>
      <c r="Z238" s="120">
        <v>1.6</v>
      </c>
      <c r="AA238" s="120">
        <v>22.6</v>
      </c>
      <c r="AB238" s="120">
        <v>0</v>
      </c>
      <c r="AC238" s="120">
        <v>-2.6</v>
      </c>
      <c r="AD238" s="120">
        <v>9.1</v>
      </c>
      <c r="AE238" s="120">
        <v>3.3</v>
      </c>
      <c r="AF238" s="120">
        <v>2.2999999999999998</v>
      </c>
      <c r="AG238" s="120">
        <v>4.3</v>
      </c>
      <c r="AH238" s="120">
        <v>2.4</v>
      </c>
      <c r="AI238" s="120">
        <v>5.5</v>
      </c>
      <c r="AJ238" s="120">
        <v>2</v>
      </c>
      <c r="AK238" s="120">
        <v>5.0999999999999996</v>
      </c>
      <c r="AL238" s="120">
        <v>21.8</v>
      </c>
      <c r="AM238" s="120">
        <v>15.4</v>
      </c>
      <c r="AN238" s="120">
        <v>0.9</v>
      </c>
      <c r="AO238" s="120">
        <v>64.8</v>
      </c>
      <c r="AP238" s="120">
        <v>6.6</v>
      </c>
      <c r="AQ238" s="120">
        <v>6.6</v>
      </c>
      <c r="AR238" s="120">
        <v>23.3</v>
      </c>
      <c r="AS238" s="120">
        <v>4.7</v>
      </c>
      <c r="AT238" s="120">
        <v>8.6</v>
      </c>
      <c r="AU238" s="120">
        <v>-67.2</v>
      </c>
      <c r="AV238" s="120">
        <v>1.6</v>
      </c>
      <c r="AW238" s="120">
        <v>7.8</v>
      </c>
      <c r="AX238" s="120">
        <v>3.3</v>
      </c>
      <c r="AY238" s="120">
        <v>25.5</v>
      </c>
      <c r="AZ238" s="120">
        <v>6.7</v>
      </c>
      <c r="BA238" s="120">
        <v>5</v>
      </c>
      <c r="BB238" s="120">
        <v>5</v>
      </c>
      <c r="BC238" s="120">
        <v>7.7</v>
      </c>
      <c r="BD238" s="120">
        <v>2.5</v>
      </c>
      <c r="BE238" s="120">
        <v>2.8</v>
      </c>
      <c r="BF238" s="120">
        <v>1.9</v>
      </c>
      <c r="BG238" s="120">
        <v>10.9</v>
      </c>
      <c r="BH238" s="120">
        <v>16.600000000000001</v>
      </c>
      <c r="BI238" s="120">
        <v>0.4</v>
      </c>
      <c r="BJ238" s="120">
        <v>17.2</v>
      </c>
      <c r="BK238" s="120">
        <v>19.399999999999999</v>
      </c>
      <c r="BL238" s="120">
        <v>91.1</v>
      </c>
      <c r="BM238" s="120"/>
      <c r="BN238" s="120">
        <v>6.7</v>
      </c>
      <c r="BO238" s="120">
        <v>2.4</v>
      </c>
      <c r="BP238" s="120" t="s">
        <v>56</v>
      </c>
      <c r="BQ238" s="120">
        <v>3</v>
      </c>
      <c r="BR238" s="120">
        <v>1.5</v>
      </c>
      <c r="BS238" s="120">
        <v>6.2</v>
      </c>
      <c r="BT238" s="120">
        <v>24.6</v>
      </c>
      <c r="BU238" s="120">
        <v>17</v>
      </c>
      <c r="BV238" s="120">
        <v>13</v>
      </c>
      <c r="BW238" s="120">
        <v>95.5</v>
      </c>
      <c r="BX238" s="120" t="s">
        <v>56</v>
      </c>
      <c r="BY238" s="120" t="s">
        <v>56</v>
      </c>
      <c r="BZ238" s="128"/>
    </row>
    <row r="239" spans="2:147" ht="18.75" customHeight="1">
      <c r="B239" s="57"/>
      <c r="C239" s="117" t="s">
        <v>252</v>
      </c>
      <c r="D239" s="118">
        <v>39</v>
      </c>
      <c r="E239" s="118">
        <v>9.4</v>
      </c>
      <c r="F239" s="118">
        <v>20.2</v>
      </c>
      <c r="G239" s="118">
        <v>40.200000000000003</v>
      </c>
      <c r="H239" s="118">
        <v>41.2</v>
      </c>
      <c r="I239" s="118">
        <v>32.9</v>
      </c>
      <c r="J239" s="118">
        <v>26.4</v>
      </c>
      <c r="K239" s="118">
        <v>26.8</v>
      </c>
      <c r="L239" s="118">
        <v>288.7</v>
      </c>
      <c r="M239" s="118">
        <v>21.8</v>
      </c>
      <c r="N239" s="118">
        <v>81.900000000000006</v>
      </c>
      <c r="O239" s="118">
        <v>83</v>
      </c>
      <c r="P239" s="118">
        <v>1.1000000000000001</v>
      </c>
      <c r="Q239" s="118">
        <v>7.7</v>
      </c>
      <c r="R239" s="118">
        <v>89.9</v>
      </c>
      <c r="S239" s="118">
        <v>20</v>
      </c>
      <c r="T239" s="118">
        <v>38.9</v>
      </c>
      <c r="U239" s="118">
        <v>27.3</v>
      </c>
      <c r="V239" s="118">
        <v>18.399999999999999</v>
      </c>
      <c r="W239" s="118">
        <v>67.900000000000006</v>
      </c>
      <c r="X239" s="118">
        <v>92</v>
      </c>
      <c r="Y239" s="118">
        <v>66.599999999999994</v>
      </c>
      <c r="Z239" s="120">
        <v>51.8</v>
      </c>
      <c r="AA239" s="120">
        <v>-13.4</v>
      </c>
      <c r="AB239" s="120">
        <v>0.1</v>
      </c>
      <c r="AC239" s="120">
        <v>29.3</v>
      </c>
      <c r="AD239" s="120">
        <v>16.100000000000001</v>
      </c>
      <c r="AE239" s="120">
        <v>21</v>
      </c>
      <c r="AF239" s="120">
        <v>17.2</v>
      </c>
      <c r="AG239" s="120">
        <v>10.5</v>
      </c>
      <c r="AH239" s="120">
        <v>8.3000000000000007</v>
      </c>
      <c r="AI239" s="120">
        <v>8.6</v>
      </c>
      <c r="AJ239" s="120">
        <v>13.3</v>
      </c>
      <c r="AK239" s="120">
        <v>11.6</v>
      </c>
      <c r="AL239" s="120">
        <v>14.7</v>
      </c>
      <c r="AM239" s="120">
        <v>-9.9</v>
      </c>
      <c r="AN239" s="120">
        <v>6.6</v>
      </c>
      <c r="AO239" s="120">
        <v>8.4</v>
      </c>
      <c r="AP239" s="120">
        <v>10.199999999999999</v>
      </c>
      <c r="AQ239" s="120">
        <v>10.199999999999999</v>
      </c>
      <c r="AR239" s="120">
        <v>48.9</v>
      </c>
      <c r="AS239" s="120">
        <v>15</v>
      </c>
      <c r="AT239" s="120">
        <v>23.6</v>
      </c>
      <c r="AU239" s="120">
        <v>131.9</v>
      </c>
      <c r="AV239" s="120">
        <v>12.1</v>
      </c>
      <c r="AW239" s="120">
        <v>39.299999999999997</v>
      </c>
      <c r="AX239" s="120">
        <v>14.3</v>
      </c>
      <c r="AY239" s="120">
        <v>78.2</v>
      </c>
      <c r="AZ239" s="120">
        <v>4.9000000000000004</v>
      </c>
      <c r="BA239" s="120">
        <v>28.8</v>
      </c>
      <c r="BB239" s="120">
        <v>4.0999999999999996</v>
      </c>
      <c r="BC239" s="120">
        <v>2</v>
      </c>
      <c r="BD239" s="120">
        <v>0.1</v>
      </c>
      <c r="BE239" s="120">
        <v>4.4000000000000004</v>
      </c>
      <c r="BF239" s="120">
        <v>1</v>
      </c>
      <c r="BG239" s="120">
        <v>21</v>
      </c>
      <c r="BH239" s="120">
        <v>20.6</v>
      </c>
      <c r="BI239" s="120">
        <v>10.8</v>
      </c>
      <c r="BJ239" s="120">
        <v>11.5</v>
      </c>
      <c r="BK239" s="120">
        <v>49.8</v>
      </c>
      <c r="BL239" s="120" t="s">
        <v>20</v>
      </c>
      <c r="BM239" s="120">
        <v>2</v>
      </c>
      <c r="BN239" s="120">
        <v>5</v>
      </c>
      <c r="BO239" s="120">
        <v>23.5</v>
      </c>
      <c r="BP239" s="120">
        <v>10.199999999999999</v>
      </c>
      <c r="BQ239" s="120">
        <v>15.5</v>
      </c>
      <c r="BR239" s="120">
        <v>16</v>
      </c>
      <c r="BS239" s="120">
        <v>138.5</v>
      </c>
      <c r="BT239" s="120">
        <v>14.1</v>
      </c>
      <c r="BU239" s="120">
        <v>69.400000000000006</v>
      </c>
      <c r="BV239" s="120">
        <v>124.9</v>
      </c>
      <c r="BW239" s="120">
        <v>22.9</v>
      </c>
      <c r="BX239" s="120" t="s">
        <v>56</v>
      </c>
      <c r="BY239" s="120" t="s">
        <v>56</v>
      </c>
      <c r="BZ239" s="128"/>
    </row>
    <row r="240" spans="2:147" ht="18.75" customHeight="1">
      <c r="B240" s="57"/>
      <c r="C240" s="117" t="s">
        <v>253</v>
      </c>
      <c r="D240" s="118">
        <v>8.1</v>
      </c>
      <c r="E240" s="118">
        <v>10.7</v>
      </c>
      <c r="F240" s="118">
        <v>8.6</v>
      </c>
      <c r="G240" s="118">
        <v>4.0999999999999996</v>
      </c>
      <c r="H240" s="118">
        <v>21.5</v>
      </c>
      <c r="I240" s="118">
        <v>5.8</v>
      </c>
      <c r="J240" s="118">
        <v>9.1999999999999993</v>
      </c>
      <c r="K240" s="118">
        <v>7.3</v>
      </c>
      <c r="L240" s="118">
        <v>89</v>
      </c>
      <c r="M240" s="118">
        <v>5.3</v>
      </c>
      <c r="N240" s="118">
        <v>12.6</v>
      </c>
      <c r="O240" s="118">
        <v>22</v>
      </c>
      <c r="P240" s="118">
        <v>4.0999999999999996</v>
      </c>
      <c r="Q240" s="118">
        <v>29.1</v>
      </c>
      <c r="R240" s="118">
        <v>56.5</v>
      </c>
      <c r="S240" s="118">
        <v>19.600000000000001</v>
      </c>
      <c r="T240" s="118">
        <v>16.2</v>
      </c>
      <c r="U240" s="118">
        <v>9.1</v>
      </c>
      <c r="V240" s="118">
        <v>12.5</v>
      </c>
      <c r="W240" s="118">
        <v>23.5</v>
      </c>
      <c r="X240" s="118">
        <v>30</v>
      </c>
      <c r="Y240" s="118">
        <v>24</v>
      </c>
      <c r="Z240" s="120">
        <v>37.5</v>
      </c>
      <c r="AA240" s="120">
        <v>40.1</v>
      </c>
      <c r="AB240" s="120">
        <v>18.8</v>
      </c>
      <c r="AC240" s="120">
        <v>39.700000000000003</v>
      </c>
      <c r="AD240" s="120">
        <v>33.5</v>
      </c>
      <c r="AE240" s="120">
        <v>25</v>
      </c>
      <c r="AF240" s="120">
        <v>29.2</v>
      </c>
      <c r="AG240" s="120">
        <v>37.700000000000003</v>
      </c>
      <c r="AH240" s="120">
        <v>28.6</v>
      </c>
      <c r="AI240" s="120">
        <v>34.299999999999997</v>
      </c>
      <c r="AJ240" s="120">
        <v>35.299999999999997</v>
      </c>
      <c r="AK240" s="120">
        <v>38.1</v>
      </c>
      <c r="AL240" s="120">
        <v>42.6</v>
      </c>
      <c r="AM240" s="120">
        <v>140.4</v>
      </c>
      <c r="AN240" s="120">
        <v>73.7</v>
      </c>
      <c r="AO240" s="120">
        <v>53</v>
      </c>
      <c r="AP240" s="120">
        <v>40.6</v>
      </c>
      <c r="AQ240" s="120">
        <v>40.6</v>
      </c>
      <c r="AR240" s="120">
        <v>36.700000000000003</v>
      </c>
      <c r="AS240" s="120">
        <v>19.600000000000001</v>
      </c>
      <c r="AT240" s="120">
        <v>46.4</v>
      </c>
      <c r="AU240" s="120">
        <v>64.900000000000006</v>
      </c>
      <c r="AV240" s="120">
        <v>25.2</v>
      </c>
      <c r="AW240" s="120">
        <v>33.299999999999997</v>
      </c>
      <c r="AX240" s="120">
        <v>61</v>
      </c>
      <c r="AY240" s="120">
        <v>89.2</v>
      </c>
      <c r="AZ240" s="120">
        <v>22.2</v>
      </c>
      <c r="BA240" s="120">
        <v>29.6</v>
      </c>
      <c r="BB240" s="120">
        <v>17.600000000000001</v>
      </c>
      <c r="BC240" s="120">
        <v>28.5</v>
      </c>
      <c r="BD240" s="120">
        <v>20.8</v>
      </c>
      <c r="BE240" s="120">
        <v>53.5</v>
      </c>
      <c r="BF240" s="120">
        <v>22.8</v>
      </c>
      <c r="BG240" s="120">
        <v>22</v>
      </c>
      <c r="BH240" s="120">
        <v>30.4</v>
      </c>
      <c r="BI240" s="120">
        <v>7.6</v>
      </c>
      <c r="BJ240" s="120">
        <v>35.4</v>
      </c>
      <c r="BK240" s="120">
        <v>78.7</v>
      </c>
      <c r="BL240" s="120">
        <v>0</v>
      </c>
      <c r="BM240" s="120">
        <v>6</v>
      </c>
      <c r="BN240" s="120">
        <v>12.7</v>
      </c>
      <c r="BO240" s="120">
        <v>10.4</v>
      </c>
      <c r="BP240" s="120">
        <v>22.9</v>
      </c>
      <c r="BQ240" s="120">
        <v>12.2</v>
      </c>
      <c r="BR240" s="120">
        <v>19.5</v>
      </c>
      <c r="BS240" s="120">
        <v>6.9</v>
      </c>
      <c r="BT240" s="120">
        <v>25.2</v>
      </c>
      <c r="BU240" s="120">
        <v>22.8</v>
      </c>
      <c r="BV240" s="120">
        <v>16.899999999999999</v>
      </c>
      <c r="BW240" s="120">
        <v>94.4</v>
      </c>
      <c r="BX240" s="120" t="s">
        <v>56</v>
      </c>
      <c r="BY240" s="120" t="s">
        <v>56</v>
      </c>
      <c r="BZ240" s="128"/>
    </row>
    <row r="241" spans="2:148" ht="18.75" customHeight="1">
      <c r="B241" s="57"/>
      <c r="C241" s="117" t="s">
        <v>254</v>
      </c>
      <c r="D241" s="118">
        <v>0.4</v>
      </c>
      <c r="E241" s="118">
        <v>15.5</v>
      </c>
      <c r="F241" s="118">
        <v>1</v>
      </c>
      <c r="G241" s="118">
        <v>0.6</v>
      </c>
      <c r="H241" s="118">
        <v>3.4</v>
      </c>
      <c r="I241" s="118">
        <v>12.3</v>
      </c>
      <c r="J241" s="118">
        <v>1.8</v>
      </c>
      <c r="K241" s="118">
        <v>0.4</v>
      </c>
      <c r="L241" s="118">
        <v>40.700000000000003</v>
      </c>
      <c r="M241" s="118">
        <v>2.1</v>
      </c>
      <c r="N241" s="118">
        <v>8.9</v>
      </c>
      <c r="O241" s="118">
        <v>16.7</v>
      </c>
      <c r="P241" s="118">
        <v>5.7</v>
      </c>
      <c r="Q241" s="118">
        <v>31.9</v>
      </c>
      <c r="R241" s="118">
        <v>51.4</v>
      </c>
      <c r="S241" s="118">
        <v>5.2</v>
      </c>
      <c r="T241" s="118">
        <v>0.4</v>
      </c>
      <c r="U241" s="118">
        <v>9.3000000000000007</v>
      </c>
      <c r="V241" s="118">
        <v>7.4</v>
      </c>
      <c r="W241" s="118">
        <v>4.8</v>
      </c>
      <c r="X241" s="118">
        <v>25</v>
      </c>
      <c r="Y241" s="118" t="s">
        <v>255</v>
      </c>
      <c r="Z241" s="120">
        <v>27.5</v>
      </c>
      <c r="AA241" s="120">
        <v>171.5</v>
      </c>
      <c r="AB241" s="120">
        <v>39.200000000000003</v>
      </c>
      <c r="AC241" s="120">
        <v>80</v>
      </c>
      <c r="AD241" s="120">
        <v>78.599999999999994</v>
      </c>
      <c r="AE241" s="120">
        <v>27.3</v>
      </c>
      <c r="AF241" s="120">
        <v>29.2</v>
      </c>
      <c r="AG241" s="120">
        <v>9</v>
      </c>
      <c r="AH241" s="120">
        <v>14</v>
      </c>
      <c r="AI241" s="120">
        <v>64.8</v>
      </c>
      <c r="AJ241" s="120">
        <v>13.9</v>
      </c>
      <c r="AK241" s="120">
        <v>39.5</v>
      </c>
      <c r="AL241" s="120">
        <v>12.5</v>
      </c>
      <c r="AM241" s="120">
        <v>43.8</v>
      </c>
      <c r="AN241" s="120">
        <v>23.1</v>
      </c>
      <c r="AO241" s="120">
        <v>45.3</v>
      </c>
      <c r="AP241" s="120">
        <v>65.900000000000006</v>
      </c>
      <c r="AQ241" s="120">
        <v>65.900000000000006</v>
      </c>
      <c r="AR241" s="120">
        <v>22.3</v>
      </c>
      <c r="AS241" s="120">
        <v>29.8</v>
      </c>
      <c r="AT241" s="120">
        <v>87.9</v>
      </c>
      <c r="AU241" s="120">
        <v>402.7</v>
      </c>
      <c r="AV241" s="120">
        <v>17.7</v>
      </c>
      <c r="AW241" s="120">
        <v>7.4</v>
      </c>
      <c r="AX241" s="120">
        <v>37.6</v>
      </c>
      <c r="AY241" s="120">
        <v>-16.899999999999999</v>
      </c>
      <c r="AZ241" s="120">
        <v>2.8</v>
      </c>
      <c r="BA241" s="120">
        <v>40.5</v>
      </c>
      <c r="BB241" s="120">
        <v>32.200000000000003</v>
      </c>
      <c r="BC241" s="120">
        <v>55.2</v>
      </c>
      <c r="BD241" s="120">
        <v>19.3</v>
      </c>
      <c r="BE241" s="120">
        <v>44.7</v>
      </c>
      <c r="BF241" s="120">
        <v>3.8</v>
      </c>
      <c r="BG241" s="120">
        <v>42.4</v>
      </c>
      <c r="BH241" s="120">
        <v>136.4</v>
      </c>
      <c r="BI241" s="120">
        <v>130.6</v>
      </c>
      <c r="BJ241" s="120">
        <v>135.5</v>
      </c>
      <c r="BK241" s="120">
        <v>210.6</v>
      </c>
      <c r="BL241" s="120">
        <v>1.5</v>
      </c>
      <c r="BM241" s="120">
        <v>10.1</v>
      </c>
      <c r="BN241" s="120">
        <v>76.400000000000006</v>
      </c>
      <c r="BO241" s="120">
        <v>47.1</v>
      </c>
      <c r="BP241" s="120">
        <v>6.5</v>
      </c>
      <c r="BQ241" s="120">
        <v>39.799999999999997</v>
      </c>
      <c r="BR241" s="120">
        <v>116.4</v>
      </c>
      <c r="BS241" s="120">
        <v>11</v>
      </c>
      <c r="BT241" s="120">
        <v>27.2</v>
      </c>
      <c r="BU241" s="120">
        <v>73.5</v>
      </c>
      <c r="BV241" s="120">
        <v>47.4</v>
      </c>
      <c r="BW241" s="120">
        <v>50.8</v>
      </c>
      <c r="BX241" s="120" t="s">
        <v>56</v>
      </c>
      <c r="BY241" s="120" t="s">
        <v>56</v>
      </c>
      <c r="BZ241" s="128"/>
    </row>
    <row r="242" spans="2:148" ht="18.75" customHeight="1">
      <c r="B242" s="57"/>
      <c r="C242" s="117" t="s">
        <v>256</v>
      </c>
      <c r="D242" s="118">
        <v>0.5</v>
      </c>
      <c r="E242" s="118">
        <v>34.200000000000003</v>
      </c>
      <c r="F242" s="118">
        <v>53.1</v>
      </c>
      <c r="G242" s="118">
        <v>15</v>
      </c>
      <c r="H242" s="118">
        <v>27.2</v>
      </c>
      <c r="I242" s="118">
        <v>19</v>
      </c>
      <c r="J242" s="118">
        <v>19.2</v>
      </c>
      <c r="K242" s="118">
        <v>10.5</v>
      </c>
      <c r="L242" s="118">
        <v>268</v>
      </c>
      <c r="M242" s="118">
        <v>25.8</v>
      </c>
      <c r="N242" s="118">
        <v>27.4</v>
      </c>
      <c r="O242" s="118">
        <v>51.9</v>
      </c>
      <c r="P242" s="118">
        <v>14.2</v>
      </c>
      <c r="Q242" s="118">
        <v>40.700000000000003</v>
      </c>
      <c r="R242" s="118">
        <v>119.6</v>
      </c>
      <c r="S242" s="118">
        <v>62.8</v>
      </c>
      <c r="T242" s="118">
        <v>84.1</v>
      </c>
      <c r="U242" s="118">
        <v>25.8</v>
      </c>
      <c r="V242" s="118">
        <v>27.7</v>
      </c>
      <c r="W242" s="118">
        <v>51.8</v>
      </c>
      <c r="X242" s="118">
        <v>64</v>
      </c>
      <c r="Y242" s="118">
        <v>12.4</v>
      </c>
      <c r="Z242" s="120">
        <v>71.8</v>
      </c>
      <c r="AA242" s="120">
        <v>76.099999999999994</v>
      </c>
      <c r="AB242" s="120">
        <v>56.2</v>
      </c>
      <c r="AC242" s="120">
        <v>89.4</v>
      </c>
      <c r="AD242" s="120">
        <v>102.5</v>
      </c>
      <c r="AE242" s="120">
        <v>97.9</v>
      </c>
      <c r="AF242" s="120">
        <v>45.6</v>
      </c>
      <c r="AG242" s="120">
        <v>85.8</v>
      </c>
      <c r="AH242" s="120">
        <v>84.3</v>
      </c>
      <c r="AI242" s="120">
        <v>89.4</v>
      </c>
      <c r="AJ242" s="120">
        <v>22.9</v>
      </c>
      <c r="AK242" s="120">
        <v>187.3</v>
      </c>
      <c r="AL242" s="120">
        <v>55.5</v>
      </c>
      <c r="AM242" s="120">
        <v>200</v>
      </c>
      <c r="AN242" s="120">
        <v>79.5</v>
      </c>
      <c r="AO242" s="120">
        <v>31.7</v>
      </c>
      <c r="AP242" s="120">
        <v>135.6</v>
      </c>
      <c r="AQ242" s="120">
        <v>237.2</v>
      </c>
      <c r="AR242" s="120">
        <v>41.5</v>
      </c>
      <c r="AS242" s="120">
        <v>51</v>
      </c>
      <c r="AT242" s="120">
        <v>133.4</v>
      </c>
      <c r="AU242" s="120">
        <v>181.4</v>
      </c>
      <c r="AV242" s="120">
        <v>31.7</v>
      </c>
      <c r="AW242" s="120">
        <v>72.2</v>
      </c>
      <c r="AX242" s="120">
        <v>133.1</v>
      </c>
      <c r="AY242" s="120">
        <v>102.7</v>
      </c>
      <c r="AZ242" s="120">
        <v>44.6</v>
      </c>
      <c r="BA242" s="120">
        <v>106.1</v>
      </c>
      <c r="BB242" s="120">
        <v>25.1</v>
      </c>
      <c r="BC242" s="120">
        <v>42.9</v>
      </c>
      <c r="BD242" s="120">
        <v>30.1</v>
      </c>
      <c r="BE242" s="120">
        <v>12.2</v>
      </c>
      <c r="BF242" s="120">
        <v>29</v>
      </c>
      <c r="BG242" s="120">
        <v>21.3</v>
      </c>
      <c r="BH242" s="120">
        <v>47.4</v>
      </c>
      <c r="BI242" s="120">
        <v>14.1</v>
      </c>
      <c r="BJ242" s="120">
        <v>79.7</v>
      </c>
      <c r="BK242" s="120">
        <v>370.9</v>
      </c>
      <c r="BL242" s="120">
        <v>0.4</v>
      </c>
      <c r="BM242" s="120">
        <v>0.5</v>
      </c>
      <c r="BN242" s="120">
        <v>9.5</v>
      </c>
      <c r="BO242" s="120">
        <v>17.5</v>
      </c>
      <c r="BP242" s="120">
        <v>10.4</v>
      </c>
      <c r="BQ242" s="120">
        <v>19.600000000000001</v>
      </c>
      <c r="BR242" s="120">
        <v>17.8</v>
      </c>
      <c r="BS242" s="120">
        <v>10.3</v>
      </c>
      <c r="BT242" s="120">
        <v>8.8000000000000007</v>
      </c>
      <c r="BU242" s="120">
        <v>65.900000000000006</v>
      </c>
      <c r="BV242" s="120">
        <v>34.5</v>
      </c>
      <c r="BW242" s="120">
        <v>61.9</v>
      </c>
      <c r="BX242" s="120" t="s">
        <v>56</v>
      </c>
      <c r="BY242" s="120" t="s">
        <v>56</v>
      </c>
      <c r="BZ242" s="128"/>
    </row>
    <row r="243" spans="2:148" ht="18.75" customHeight="1">
      <c r="B243" s="57"/>
      <c r="C243" s="117" t="s">
        <v>257</v>
      </c>
      <c r="D243" s="118">
        <v>0</v>
      </c>
      <c r="E243" s="118">
        <v>121.9</v>
      </c>
      <c r="F243" s="118">
        <v>73</v>
      </c>
      <c r="G243" s="118">
        <v>51.9</v>
      </c>
      <c r="H243" s="118">
        <v>149.30000000000001</v>
      </c>
      <c r="I243" s="118">
        <v>121.3</v>
      </c>
      <c r="J243" s="118">
        <v>44.6</v>
      </c>
      <c r="K243" s="118">
        <v>87.9</v>
      </c>
      <c r="L243" s="118">
        <v>887.7</v>
      </c>
      <c r="M243" s="118">
        <v>44.7</v>
      </c>
      <c r="N243" s="118">
        <v>42.8</v>
      </c>
      <c r="O243" s="118">
        <v>99.4</v>
      </c>
      <c r="P243" s="118">
        <v>27.6</v>
      </c>
      <c r="Q243" s="118">
        <v>119.4</v>
      </c>
      <c r="R243" s="118">
        <v>274.39999999999998</v>
      </c>
      <c r="S243" s="118">
        <v>21.6</v>
      </c>
      <c r="T243" s="118">
        <v>23.3</v>
      </c>
      <c r="U243" s="118">
        <v>45.6</v>
      </c>
      <c r="V243" s="118">
        <v>40.6</v>
      </c>
      <c r="W243" s="118">
        <v>85.9</v>
      </c>
      <c r="X243" s="118">
        <v>113</v>
      </c>
      <c r="Y243" s="118">
        <v>1056.5999999999999</v>
      </c>
      <c r="Z243" s="120">
        <v>88.7</v>
      </c>
      <c r="AA243" s="120">
        <v>86.7</v>
      </c>
      <c r="AB243" s="120">
        <v>243.1</v>
      </c>
      <c r="AC243" s="120">
        <v>77.2</v>
      </c>
      <c r="AD243" s="120">
        <v>114.5</v>
      </c>
      <c r="AE243" s="120">
        <v>81.400000000000006</v>
      </c>
      <c r="AF243" s="120">
        <v>80.8</v>
      </c>
      <c r="AG243" s="120">
        <v>174</v>
      </c>
      <c r="AH243" s="120">
        <v>274.60000000000002</v>
      </c>
      <c r="AI243" s="120">
        <v>144.5</v>
      </c>
      <c r="AJ243" s="120">
        <v>113.9</v>
      </c>
      <c r="AK243" s="120">
        <v>111.7</v>
      </c>
      <c r="AL243" s="120">
        <v>86.7</v>
      </c>
      <c r="AM243" s="120">
        <v>1002.6</v>
      </c>
      <c r="AN243" s="120">
        <v>149.69999999999999</v>
      </c>
      <c r="AO243" s="120">
        <v>106.3</v>
      </c>
      <c r="AP243" s="120">
        <v>240.3</v>
      </c>
      <c r="AQ243" s="120">
        <v>338.5</v>
      </c>
      <c r="AR243" s="120">
        <v>205.6</v>
      </c>
      <c r="AS243" s="120">
        <v>104.8</v>
      </c>
      <c r="AT243" s="120">
        <v>340.5</v>
      </c>
      <c r="AU243" s="120">
        <v>247.2</v>
      </c>
      <c r="AV243" s="120">
        <v>81.900000000000006</v>
      </c>
      <c r="AW243" s="120">
        <v>271.7</v>
      </c>
      <c r="AX243" s="120">
        <v>225.5</v>
      </c>
      <c r="AY243" s="120">
        <v>255</v>
      </c>
      <c r="AZ243" s="120">
        <v>46.1</v>
      </c>
      <c r="BA243" s="120">
        <v>45.6</v>
      </c>
      <c r="BB243" s="120">
        <v>128.69999999999999</v>
      </c>
      <c r="BC243" s="120">
        <v>313.3</v>
      </c>
      <c r="BD243" s="120">
        <v>29.9</v>
      </c>
      <c r="BE243" s="120">
        <v>13.3</v>
      </c>
      <c r="BF243" s="120">
        <v>220.5</v>
      </c>
      <c r="BG243" s="120">
        <v>232</v>
      </c>
      <c r="BH243" s="120">
        <v>583.6</v>
      </c>
      <c r="BI243" s="120">
        <v>846.8</v>
      </c>
      <c r="BJ243" s="120">
        <v>689.3</v>
      </c>
      <c r="BK243" s="120">
        <v>632.9</v>
      </c>
      <c r="BL243" s="120">
        <v>27.9</v>
      </c>
      <c r="BM243" s="120">
        <v>373.6</v>
      </c>
      <c r="BN243" s="121">
        <v>87.5</v>
      </c>
      <c r="BO243" s="120">
        <v>117</v>
      </c>
      <c r="BP243" s="120">
        <v>19</v>
      </c>
      <c r="BQ243" s="120">
        <v>122.8</v>
      </c>
      <c r="BR243" s="120">
        <v>805.1</v>
      </c>
      <c r="BS243" s="120">
        <v>119.3</v>
      </c>
      <c r="BT243" s="120">
        <v>147.6</v>
      </c>
      <c r="BU243" s="120">
        <v>464.1</v>
      </c>
      <c r="BV243" s="120">
        <v>145.80000000000001</v>
      </c>
      <c r="BW243" s="120">
        <v>117.8</v>
      </c>
      <c r="BX243" s="120" t="s">
        <v>56</v>
      </c>
      <c r="BY243" s="120" t="s">
        <v>56</v>
      </c>
      <c r="BZ243" s="128"/>
    </row>
    <row r="244" spans="2:148" ht="18.75" customHeight="1">
      <c r="B244" s="57"/>
      <c r="C244" s="117" t="s">
        <v>258</v>
      </c>
      <c r="D244" s="118">
        <v>0.4</v>
      </c>
      <c r="E244" s="118">
        <v>0.8</v>
      </c>
      <c r="F244" s="118">
        <v>11</v>
      </c>
      <c r="G244" s="118">
        <v>2</v>
      </c>
      <c r="H244" s="118">
        <v>0.1</v>
      </c>
      <c r="I244" s="118">
        <v>0.2</v>
      </c>
      <c r="J244" s="118">
        <v>1.8</v>
      </c>
      <c r="K244" s="118">
        <v>1.1000000000000001</v>
      </c>
      <c r="L244" s="118">
        <v>20.5</v>
      </c>
      <c r="M244" s="118">
        <v>23.3</v>
      </c>
      <c r="N244" s="118">
        <v>6.6</v>
      </c>
      <c r="O244" s="118">
        <v>1.4</v>
      </c>
      <c r="P244" s="118">
        <v>1.3</v>
      </c>
      <c r="Q244" s="118">
        <v>0.3</v>
      </c>
      <c r="R244" s="118">
        <v>37.1</v>
      </c>
      <c r="S244" s="118">
        <v>8.3000000000000007</v>
      </c>
      <c r="T244" s="118">
        <v>2</v>
      </c>
      <c r="U244" s="118">
        <v>15.9</v>
      </c>
      <c r="V244" s="118">
        <v>0</v>
      </c>
      <c r="W244" s="118">
        <v>0.1</v>
      </c>
      <c r="X244" s="118">
        <v>0.4</v>
      </c>
      <c r="Y244" s="118">
        <v>1.9</v>
      </c>
      <c r="Z244" s="120">
        <v>2.7</v>
      </c>
      <c r="AA244" s="120">
        <v>28</v>
      </c>
      <c r="AB244" s="120" t="s">
        <v>242</v>
      </c>
      <c r="AC244" s="120" t="s">
        <v>242</v>
      </c>
      <c r="AD244" s="120">
        <v>5.7</v>
      </c>
      <c r="AE244" s="120">
        <v>19.8</v>
      </c>
      <c r="AF244" s="120">
        <v>0.5</v>
      </c>
      <c r="AG244" s="120">
        <v>24.4</v>
      </c>
      <c r="AH244" s="120">
        <v>0.3</v>
      </c>
      <c r="AI244" s="120">
        <v>5</v>
      </c>
      <c r="AJ244" s="120">
        <v>23.4</v>
      </c>
      <c r="AK244" s="120">
        <v>5.7</v>
      </c>
      <c r="AL244" s="120">
        <v>2.6</v>
      </c>
      <c r="AM244" s="120">
        <v>3.3</v>
      </c>
      <c r="AN244" s="120">
        <v>52.3</v>
      </c>
      <c r="AO244" s="120">
        <v>1.2</v>
      </c>
      <c r="AP244" s="120">
        <v>-12.5</v>
      </c>
      <c r="AQ244" s="120">
        <v>-12.5</v>
      </c>
      <c r="AR244" s="120">
        <v>4.4000000000000004</v>
      </c>
      <c r="AS244" s="120">
        <v>5</v>
      </c>
      <c r="AT244" s="120">
        <v>3.2</v>
      </c>
      <c r="AU244" s="120">
        <v>7.3</v>
      </c>
      <c r="AV244" s="120">
        <v>5.0999999999999996</v>
      </c>
      <c r="AW244" s="120">
        <v>6.6</v>
      </c>
      <c r="AX244" s="120">
        <v>8.1</v>
      </c>
      <c r="AY244" s="120">
        <v>14.4</v>
      </c>
      <c r="AZ244" s="120">
        <v>1.7</v>
      </c>
      <c r="BA244" s="120">
        <v>5.5</v>
      </c>
      <c r="BB244" s="120">
        <v>2.2000000000000002</v>
      </c>
      <c r="BC244" s="120">
        <v>9.5</v>
      </c>
      <c r="BD244" s="120">
        <v>2.9</v>
      </c>
      <c r="BE244" s="120">
        <v>3.6</v>
      </c>
      <c r="BF244" s="120">
        <v>8</v>
      </c>
      <c r="BG244" s="120">
        <v>2.1</v>
      </c>
      <c r="BH244" s="120">
        <v>9.1999999999999993</v>
      </c>
      <c r="BI244" s="120">
        <v>0.7</v>
      </c>
      <c r="BJ244" s="120">
        <v>2.4</v>
      </c>
      <c r="BK244" s="120">
        <v>8.4</v>
      </c>
      <c r="BL244" s="120" t="s">
        <v>20</v>
      </c>
      <c r="BM244" s="120" t="s">
        <v>20</v>
      </c>
      <c r="BN244" s="120">
        <v>0.1</v>
      </c>
      <c r="BO244" s="120">
        <v>9.6999999999999993</v>
      </c>
      <c r="BP244" s="120">
        <v>235.9</v>
      </c>
      <c r="BQ244" s="120">
        <v>2</v>
      </c>
      <c r="BR244" s="120">
        <v>20</v>
      </c>
      <c r="BS244" s="120">
        <v>5.5</v>
      </c>
      <c r="BT244" s="120">
        <v>3.9</v>
      </c>
      <c r="BU244" s="120">
        <v>3.8</v>
      </c>
      <c r="BV244" s="120">
        <v>8</v>
      </c>
      <c r="BW244" s="120" t="s">
        <v>801</v>
      </c>
      <c r="BX244" s="120" t="s">
        <v>56</v>
      </c>
      <c r="BY244" s="120" t="s">
        <v>56</v>
      </c>
      <c r="BZ244" s="128"/>
    </row>
    <row r="245" spans="2:148" ht="18.75" customHeight="1">
      <c r="B245" s="57"/>
      <c r="C245" s="117" t="s">
        <v>259</v>
      </c>
      <c r="D245" s="118">
        <v>0.8</v>
      </c>
      <c r="E245" s="118">
        <v>28.4</v>
      </c>
      <c r="F245" s="118">
        <v>22.7</v>
      </c>
      <c r="G245" s="118">
        <v>8.1</v>
      </c>
      <c r="H245" s="118">
        <v>16</v>
      </c>
      <c r="I245" s="118">
        <v>3.1</v>
      </c>
      <c r="J245" s="118">
        <v>1.9</v>
      </c>
      <c r="K245" s="118">
        <v>7.4</v>
      </c>
      <c r="L245" s="118">
        <v>96.3</v>
      </c>
      <c r="M245" s="118">
        <v>6.5</v>
      </c>
      <c r="N245" s="118">
        <v>17.600000000000001</v>
      </c>
      <c r="O245" s="118">
        <v>19.399999999999999</v>
      </c>
      <c r="P245" s="118">
        <v>0</v>
      </c>
      <c r="Q245" s="118">
        <v>7</v>
      </c>
      <c r="R245" s="118">
        <v>48</v>
      </c>
      <c r="S245" s="118">
        <v>4.2</v>
      </c>
      <c r="T245" s="118">
        <v>22.1</v>
      </c>
      <c r="U245" s="118">
        <v>6.9</v>
      </c>
      <c r="V245" s="118">
        <v>0</v>
      </c>
      <c r="W245" s="118">
        <v>3.9</v>
      </c>
      <c r="X245" s="118">
        <v>38</v>
      </c>
      <c r="Y245" s="118">
        <v>56.8</v>
      </c>
      <c r="Z245" s="120">
        <v>148.69999999999999</v>
      </c>
      <c r="AA245" s="120">
        <v>-207.1</v>
      </c>
      <c r="AB245" s="120">
        <v>90.8</v>
      </c>
      <c r="AC245" s="120">
        <v>25.9</v>
      </c>
      <c r="AD245" s="120">
        <v>26.5</v>
      </c>
      <c r="AE245" s="120">
        <v>27.8</v>
      </c>
      <c r="AF245" s="120">
        <v>50</v>
      </c>
      <c r="AG245" s="120">
        <v>77.8</v>
      </c>
      <c r="AH245" s="120">
        <v>27.7</v>
      </c>
      <c r="AI245" s="120">
        <v>150.4</v>
      </c>
      <c r="AJ245" s="120">
        <v>1.8</v>
      </c>
      <c r="AK245" s="120">
        <v>43.4</v>
      </c>
      <c r="AL245" s="120">
        <v>73.900000000000006</v>
      </c>
      <c r="AM245" s="120">
        <v>85.8</v>
      </c>
      <c r="AN245" s="120">
        <v>56.8</v>
      </c>
      <c r="AO245" s="120">
        <v>85.6</v>
      </c>
      <c r="AP245" s="120">
        <v>113.8</v>
      </c>
      <c r="AQ245" s="120">
        <v>113.8</v>
      </c>
      <c r="AR245" s="120">
        <v>93.5</v>
      </c>
      <c r="AS245" s="120">
        <v>53.9</v>
      </c>
      <c r="AT245" s="120">
        <v>59.9</v>
      </c>
      <c r="AU245" s="120">
        <v>22.8</v>
      </c>
      <c r="AV245" s="120">
        <v>53.6</v>
      </c>
      <c r="AW245" s="120">
        <v>12.3</v>
      </c>
      <c r="AX245" s="120">
        <v>256.7</v>
      </c>
      <c r="AY245" s="120">
        <v>37.4</v>
      </c>
      <c r="AZ245" s="120">
        <v>20.3</v>
      </c>
      <c r="BA245" s="120">
        <v>46.2</v>
      </c>
      <c r="BB245" s="120">
        <v>90.2</v>
      </c>
      <c r="BC245" s="120">
        <v>61.8</v>
      </c>
      <c r="BD245" s="120">
        <v>104.7</v>
      </c>
      <c r="BE245" s="120">
        <v>33.200000000000003</v>
      </c>
      <c r="BF245" s="120">
        <v>68.599999999999994</v>
      </c>
      <c r="BG245" s="120">
        <v>44.9</v>
      </c>
      <c r="BH245" s="120">
        <v>104.4</v>
      </c>
      <c r="BI245" s="120">
        <v>0.2</v>
      </c>
      <c r="BJ245" s="120">
        <v>157.80000000000001</v>
      </c>
      <c r="BK245" s="120">
        <v>137.30000000000001</v>
      </c>
      <c r="BL245" s="120" t="s">
        <v>20</v>
      </c>
      <c r="BM245" s="120">
        <v>26.1</v>
      </c>
      <c r="BN245" s="120">
        <v>27</v>
      </c>
      <c r="BO245" s="120">
        <v>12.8</v>
      </c>
      <c r="BP245" s="120">
        <v>0.6</v>
      </c>
      <c r="BQ245" s="120">
        <v>39.5</v>
      </c>
      <c r="BR245" s="120">
        <v>14</v>
      </c>
      <c r="BS245" s="120">
        <v>4.9000000000000004</v>
      </c>
      <c r="BT245" s="120">
        <v>15</v>
      </c>
      <c r="BU245" s="120">
        <v>35.700000000000003</v>
      </c>
      <c r="BV245" s="120">
        <v>8.5</v>
      </c>
      <c r="BW245" s="120">
        <v>20.6</v>
      </c>
      <c r="BX245" s="120" t="s">
        <v>56</v>
      </c>
      <c r="BY245" s="120" t="s">
        <v>56</v>
      </c>
      <c r="BZ245" s="128"/>
    </row>
    <row r="246" spans="2:148" ht="18.75" customHeight="1">
      <c r="B246" s="57"/>
      <c r="C246" s="117" t="s">
        <v>260</v>
      </c>
      <c r="D246" s="118">
        <v>0.7</v>
      </c>
      <c r="E246" s="118">
        <v>2.7</v>
      </c>
      <c r="F246" s="118">
        <v>2.9</v>
      </c>
      <c r="G246" s="118">
        <v>10.8</v>
      </c>
      <c r="H246" s="118">
        <v>2.5</v>
      </c>
      <c r="I246" s="118">
        <v>1.5</v>
      </c>
      <c r="J246" s="118">
        <v>0</v>
      </c>
      <c r="K246" s="118">
        <v>2.5</v>
      </c>
      <c r="L246" s="118">
        <v>25.3</v>
      </c>
      <c r="M246" s="118">
        <v>0.6</v>
      </c>
      <c r="N246" s="118">
        <v>1.8</v>
      </c>
      <c r="O246" s="118">
        <v>5.5</v>
      </c>
      <c r="P246" s="118">
        <v>0</v>
      </c>
      <c r="Q246" s="118">
        <v>1.8</v>
      </c>
      <c r="R246" s="118">
        <v>13.3</v>
      </c>
      <c r="S246" s="118">
        <v>10.4</v>
      </c>
      <c r="T246" s="118">
        <v>2.2999999999999998</v>
      </c>
      <c r="U246" s="118">
        <v>1.3</v>
      </c>
      <c r="V246" s="118">
        <v>0</v>
      </c>
      <c r="W246" s="118">
        <v>1.4</v>
      </c>
      <c r="X246" s="118">
        <v>2.2000000000000002</v>
      </c>
      <c r="Y246" s="118">
        <v>0</v>
      </c>
      <c r="Z246" s="120">
        <v>16</v>
      </c>
      <c r="AA246" s="120">
        <v>11.4</v>
      </c>
      <c r="AB246" s="120">
        <v>9.9</v>
      </c>
      <c r="AC246" s="120">
        <v>13.3</v>
      </c>
      <c r="AD246" s="120">
        <v>29</v>
      </c>
      <c r="AE246" s="120">
        <v>46</v>
      </c>
      <c r="AF246" s="120">
        <v>21.7</v>
      </c>
      <c r="AG246" s="120">
        <v>33.1</v>
      </c>
      <c r="AH246" s="120">
        <v>28.5</v>
      </c>
      <c r="AI246" s="120">
        <v>10.1</v>
      </c>
      <c r="AJ246" s="120">
        <v>28.3</v>
      </c>
      <c r="AK246" s="120">
        <v>12.3</v>
      </c>
      <c r="AL246" s="120">
        <v>20.8</v>
      </c>
      <c r="AM246" s="120">
        <v>39.9</v>
      </c>
      <c r="AN246" s="120">
        <v>20.9</v>
      </c>
      <c r="AO246" s="120">
        <v>52</v>
      </c>
      <c r="AP246" s="120">
        <v>21.5</v>
      </c>
      <c r="AQ246" s="120">
        <v>20.7</v>
      </c>
      <c r="AR246" s="120">
        <v>41.3</v>
      </c>
      <c r="AS246" s="120">
        <v>22.4</v>
      </c>
      <c r="AT246" s="120">
        <v>25.1</v>
      </c>
      <c r="AU246" s="120">
        <v>29</v>
      </c>
      <c r="AV246" s="120">
        <v>22.1</v>
      </c>
      <c r="AW246" s="120">
        <v>20.8</v>
      </c>
      <c r="AX246" s="120">
        <v>4.2</v>
      </c>
      <c r="AY246" s="120">
        <v>152.80000000000001</v>
      </c>
      <c r="AZ246" s="120">
        <v>11.4</v>
      </c>
      <c r="BA246" s="120">
        <v>7.6</v>
      </c>
      <c r="BB246" s="120">
        <v>45.1</v>
      </c>
      <c r="BC246" s="120">
        <v>15</v>
      </c>
      <c r="BD246" s="120">
        <v>19.2</v>
      </c>
      <c r="BE246" s="120">
        <v>5</v>
      </c>
      <c r="BF246" s="120">
        <v>19.600000000000001</v>
      </c>
      <c r="BG246" s="120">
        <v>27.4</v>
      </c>
      <c r="BH246" s="120">
        <v>31.6</v>
      </c>
      <c r="BI246" s="120">
        <v>6.7</v>
      </c>
      <c r="BJ246" s="120">
        <v>57.2</v>
      </c>
      <c r="BK246" s="120">
        <v>76.8</v>
      </c>
      <c r="BL246" s="120" t="s">
        <v>20</v>
      </c>
      <c r="BM246" s="120">
        <v>2.7</v>
      </c>
      <c r="BN246" s="120">
        <v>10.6</v>
      </c>
      <c r="BO246" s="120">
        <v>20.2</v>
      </c>
      <c r="BP246" s="120">
        <v>6.9</v>
      </c>
      <c r="BQ246" s="120">
        <v>19.5</v>
      </c>
      <c r="BR246" s="120">
        <v>23.8</v>
      </c>
      <c r="BS246" s="120">
        <v>13.7</v>
      </c>
      <c r="BT246" s="120">
        <v>11.6</v>
      </c>
      <c r="BU246" s="120">
        <v>27.1</v>
      </c>
      <c r="BV246" s="120">
        <v>31.7</v>
      </c>
      <c r="BW246" s="120">
        <v>91.1</v>
      </c>
      <c r="BX246" s="120" t="s">
        <v>56</v>
      </c>
      <c r="BY246" s="120" t="s">
        <v>56</v>
      </c>
      <c r="BZ246" s="128"/>
    </row>
    <row r="247" spans="2:148" ht="18.75" customHeight="1">
      <c r="B247" s="57"/>
      <c r="C247" s="117" t="s">
        <v>261</v>
      </c>
      <c r="D247" s="118">
        <v>0</v>
      </c>
      <c r="E247" s="118">
        <v>54.4</v>
      </c>
      <c r="F247" s="118">
        <v>109.8</v>
      </c>
      <c r="G247" s="118">
        <v>16.3</v>
      </c>
      <c r="H247" s="118" t="s">
        <v>20</v>
      </c>
      <c r="I247" s="118">
        <v>220.6</v>
      </c>
      <c r="J247" s="118">
        <v>4.8</v>
      </c>
      <c r="K247" s="118">
        <v>408.2</v>
      </c>
      <c r="L247" s="118">
        <v>919.4</v>
      </c>
      <c r="M247" s="118">
        <v>34.700000000000003</v>
      </c>
      <c r="N247" s="118">
        <v>33.200000000000003</v>
      </c>
      <c r="O247" s="118">
        <v>36.1</v>
      </c>
      <c r="P247" s="118">
        <v>20.100000000000001</v>
      </c>
      <c r="Q247" s="118">
        <v>4.8</v>
      </c>
      <c r="R247" s="118">
        <v>118.2</v>
      </c>
      <c r="S247" s="118">
        <v>31.3</v>
      </c>
      <c r="T247" s="118">
        <v>111.7</v>
      </c>
      <c r="U247" s="118">
        <v>36.299999999999997</v>
      </c>
      <c r="V247" s="118">
        <v>1.5</v>
      </c>
      <c r="W247" s="118">
        <v>18</v>
      </c>
      <c r="X247" s="118">
        <v>32.4</v>
      </c>
      <c r="Y247" s="118">
        <v>103.2</v>
      </c>
      <c r="Z247" s="120">
        <v>96.1</v>
      </c>
      <c r="AA247" s="120">
        <v>243</v>
      </c>
      <c r="AB247" s="120">
        <v>52</v>
      </c>
      <c r="AC247" s="120">
        <v>95</v>
      </c>
      <c r="AD247" s="120">
        <v>86.9</v>
      </c>
      <c r="AE247" s="120">
        <v>54.9</v>
      </c>
      <c r="AF247" s="120">
        <v>50.4</v>
      </c>
      <c r="AG247" s="120">
        <v>80.099999999999994</v>
      </c>
      <c r="AH247" s="120">
        <v>103.1</v>
      </c>
      <c r="AI247" s="120">
        <v>105.3</v>
      </c>
      <c r="AJ247" s="120">
        <v>112.3</v>
      </c>
      <c r="AK247" s="120">
        <v>157.5</v>
      </c>
      <c r="AL247" s="120">
        <v>65.5</v>
      </c>
      <c r="AM247" s="120">
        <v>455</v>
      </c>
      <c r="AN247" s="120">
        <v>214.2</v>
      </c>
      <c r="AO247" s="120">
        <v>135.4</v>
      </c>
      <c r="AP247" s="120">
        <v>145.9</v>
      </c>
      <c r="AQ247" s="120">
        <v>244.5</v>
      </c>
      <c r="AR247" s="120">
        <v>110.6</v>
      </c>
      <c r="AS247" s="120">
        <v>162.80000000000001</v>
      </c>
      <c r="AT247" s="120">
        <v>243.3</v>
      </c>
      <c r="AU247" s="120">
        <v>622.1</v>
      </c>
      <c r="AV247" s="120">
        <v>122.3</v>
      </c>
      <c r="AW247" s="120">
        <v>308.7</v>
      </c>
      <c r="AX247" s="120">
        <v>309.5</v>
      </c>
      <c r="AY247" s="120">
        <v>269.7</v>
      </c>
      <c r="AZ247" s="120">
        <v>131.5</v>
      </c>
      <c r="BA247" s="120">
        <v>241.7</v>
      </c>
      <c r="BB247" s="120">
        <v>151.80000000000001</v>
      </c>
      <c r="BC247" s="120">
        <v>189.1</v>
      </c>
      <c r="BD247" s="120">
        <v>84.2</v>
      </c>
      <c r="BE247" s="120">
        <v>92.4</v>
      </c>
      <c r="BF247" s="120">
        <v>125.9</v>
      </c>
      <c r="BG247" s="120">
        <v>300</v>
      </c>
      <c r="BH247" s="120">
        <v>123.2</v>
      </c>
      <c r="BI247" s="120">
        <v>19.899999999999999</v>
      </c>
      <c r="BJ247" s="120">
        <v>45.8</v>
      </c>
      <c r="BK247" s="120">
        <v>191.5</v>
      </c>
      <c r="BL247" s="120">
        <v>61.3</v>
      </c>
      <c r="BM247" s="120">
        <v>41.1</v>
      </c>
      <c r="BN247" s="120">
        <v>26.1</v>
      </c>
      <c r="BO247" s="120">
        <v>44.8</v>
      </c>
      <c r="BP247" s="120">
        <v>43.2</v>
      </c>
      <c r="BQ247" s="120">
        <v>132.4</v>
      </c>
      <c r="BR247" s="120">
        <v>48.5</v>
      </c>
      <c r="BS247" s="120">
        <v>62.9</v>
      </c>
      <c r="BT247" s="120">
        <v>86.1</v>
      </c>
      <c r="BU247" s="120">
        <v>37.9</v>
      </c>
      <c r="BV247" s="120">
        <v>44.4</v>
      </c>
      <c r="BW247" s="120">
        <v>558.20000000000005</v>
      </c>
      <c r="BX247" s="120" t="s">
        <v>56</v>
      </c>
      <c r="BY247" s="120" t="s">
        <v>56</v>
      </c>
      <c r="BZ247" s="128"/>
      <c r="ER247" s="41"/>
    </row>
    <row r="248" spans="2:148" ht="18.75" customHeight="1">
      <c r="B248" s="57"/>
      <c r="C248" s="117" t="s">
        <v>262</v>
      </c>
      <c r="D248" s="118">
        <v>0.1</v>
      </c>
      <c r="E248" s="118">
        <v>3.7</v>
      </c>
      <c r="F248" s="118">
        <v>0.4</v>
      </c>
      <c r="G248" s="118">
        <v>0.1</v>
      </c>
      <c r="H248" s="118">
        <v>0</v>
      </c>
      <c r="I248" s="118">
        <v>0.1</v>
      </c>
      <c r="J248" s="118">
        <v>0.2</v>
      </c>
      <c r="K248" s="118">
        <v>0</v>
      </c>
      <c r="L248" s="118">
        <v>8.1</v>
      </c>
      <c r="M248" s="118">
        <v>0</v>
      </c>
      <c r="N248" s="118">
        <v>0</v>
      </c>
      <c r="O248" s="118">
        <v>8.1</v>
      </c>
      <c r="P248" s="118">
        <v>1.1000000000000001</v>
      </c>
      <c r="Q248" s="118">
        <v>0.6</v>
      </c>
      <c r="R248" s="118">
        <v>28.4</v>
      </c>
      <c r="S248" s="118">
        <v>0.1</v>
      </c>
      <c r="T248" s="118">
        <v>2.2000000000000002</v>
      </c>
      <c r="U248" s="118">
        <v>3.5</v>
      </c>
      <c r="V248" s="118">
        <v>3</v>
      </c>
      <c r="W248" s="118">
        <v>0.2</v>
      </c>
      <c r="X248" s="118">
        <v>0.1</v>
      </c>
      <c r="Y248" s="118" t="s">
        <v>263</v>
      </c>
      <c r="Z248" s="120">
        <v>4.0999999999999996</v>
      </c>
      <c r="AA248" s="120">
        <v>5.7</v>
      </c>
      <c r="AB248" s="120">
        <v>1.8</v>
      </c>
      <c r="AC248" s="120">
        <v>0.2</v>
      </c>
      <c r="AD248" s="120">
        <v>0.3</v>
      </c>
      <c r="AE248" s="120">
        <v>0.2</v>
      </c>
      <c r="AF248" s="120">
        <v>0.2</v>
      </c>
      <c r="AG248" s="120">
        <v>1.9</v>
      </c>
      <c r="AH248" s="120">
        <v>0.2</v>
      </c>
      <c r="AI248" s="120">
        <v>0.5</v>
      </c>
      <c r="AJ248" s="120">
        <v>2</v>
      </c>
      <c r="AK248" s="120">
        <v>3.1</v>
      </c>
      <c r="AL248" s="120">
        <v>0.7</v>
      </c>
      <c r="AM248" s="120">
        <v>1</v>
      </c>
      <c r="AN248" s="120">
        <v>0.6</v>
      </c>
      <c r="AO248" s="120">
        <v>0.8</v>
      </c>
      <c r="AP248" s="120">
        <v>0.8</v>
      </c>
      <c r="AQ248" s="120">
        <v>51.5</v>
      </c>
      <c r="AR248" s="120">
        <v>1</v>
      </c>
      <c r="AS248" s="120">
        <v>0.4</v>
      </c>
      <c r="AT248" s="120">
        <v>1.2</v>
      </c>
      <c r="AU248" s="120">
        <v>2.9</v>
      </c>
      <c r="AV248" s="120">
        <v>3.2</v>
      </c>
      <c r="AW248" s="120">
        <v>1</v>
      </c>
      <c r="AX248" s="120">
        <v>1.2</v>
      </c>
      <c r="AY248" s="120">
        <v>13</v>
      </c>
      <c r="AZ248" s="120">
        <v>0.4</v>
      </c>
      <c r="BA248" s="120">
        <v>0.5</v>
      </c>
      <c r="BB248" s="120">
        <v>3.5</v>
      </c>
      <c r="BC248" s="120">
        <v>5.6</v>
      </c>
      <c r="BD248" s="120">
        <v>0.9</v>
      </c>
      <c r="BE248" s="120">
        <v>0.7</v>
      </c>
      <c r="BF248" s="120">
        <v>6.6</v>
      </c>
      <c r="BG248" s="120">
        <v>31.2</v>
      </c>
      <c r="BH248" s="120">
        <v>9.4</v>
      </c>
      <c r="BI248" s="120">
        <v>18</v>
      </c>
      <c r="BJ248" s="120">
        <v>8.8000000000000007</v>
      </c>
      <c r="BK248" s="120">
        <v>3.8</v>
      </c>
      <c r="BL248" s="120">
        <v>0.6</v>
      </c>
      <c r="BM248" s="121">
        <v>0.6</v>
      </c>
      <c r="BN248" s="120">
        <v>0.6</v>
      </c>
      <c r="BO248" s="120">
        <v>8.6</v>
      </c>
      <c r="BP248" s="120">
        <v>2.9</v>
      </c>
      <c r="BQ248" s="120">
        <v>21.1</v>
      </c>
      <c r="BR248" s="120">
        <v>2.4</v>
      </c>
      <c r="BS248" s="120">
        <v>2</v>
      </c>
      <c r="BT248" s="120">
        <v>12</v>
      </c>
      <c r="BU248" s="120">
        <v>24.2</v>
      </c>
      <c r="BV248" s="120">
        <v>7.9</v>
      </c>
      <c r="BW248" s="120">
        <v>14.5</v>
      </c>
      <c r="BX248" s="120" t="s">
        <v>56</v>
      </c>
      <c r="BY248" s="120" t="s">
        <v>56</v>
      </c>
      <c r="BZ248" s="128"/>
    </row>
    <row r="249" spans="2:148" ht="18.75" customHeight="1">
      <c r="B249" s="57"/>
      <c r="C249" s="117" t="s">
        <v>264</v>
      </c>
      <c r="D249" s="118">
        <v>77</v>
      </c>
      <c r="E249" s="118">
        <v>351.7</v>
      </c>
      <c r="F249" s="118">
        <v>57.4</v>
      </c>
      <c r="G249" s="118">
        <v>0.2</v>
      </c>
      <c r="H249" s="118">
        <v>0.2</v>
      </c>
      <c r="I249" s="118">
        <v>0.2</v>
      </c>
      <c r="J249" s="118">
        <v>0.2</v>
      </c>
      <c r="K249" s="118">
        <v>0</v>
      </c>
      <c r="L249" s="118">
        <v>489.4</v>
      </c>
      <c r="M249" s="118">
        <v>1.4</v>
      </c>
      <c r="N249" s="118">
        <v>0.1</v>
      </c>
      <c r="O249" s="118">
        <v>4.2</v>
      </c>
      <c r="P249" s="118">
        <v>0</v>
      </c>
      <c r="Q249" s="118">
        <v>0.2</v>
      </c>
      <c r="R249" s="118">
        <v>1</v>
      </c>
      <c r="S249" s="118">
        <v>0.4</v>
      </c>
      <c r="T249" s="118">
        <v>0</v>
      </c>
      <c r="U249" s="118">
        <v>0.2</v>
      </c>
      <c r="V249" s="118">
        <v>1.3</v>
      </c>
      <c r="W249" s="118">
        <v>0.7</v>
      </c>
      <c r="X249" s="118" t="s">
        <v>20</v>
      </c>
      <c r="Y249" s="118">
        <v>0</v>
      </c>
      <c r="Z249" s="120">
        <v>4.0999999999999996</v>
      </c>
      <c r="AA249" s="120">
        <v>-11.5</v>
      </c>
      <c r="AB249" s="120">
        <v>0.8</v>
      </c>
      <c r="AC249" s="120">
        <v>0.9</v>
      </c>
      <c r="AD249" s="120">
        <v>0.6</v>
      </c>
      <c r="AE249" s="120">
        <v>0.1</v>
      </c>
      <c r="AF249" s="120">
        <v>0.1</v>
      </c>
      <c r="AG249" s="120">
        <v>0.3</v>
      </c>
      <c r="AH249" s="120">
        <v>0</v>
      </c>
      <c r="AI249" s="120">
        <v>0.4</v>
      </c>
      <c r="AJ249" s="120">
        <v>2.4</v>
      </c>
      <c r="AK249" s="120">
        <v>0.1</v>
      </c>
      <c r="AL249" s="120">
        <v>0.2</v>
      </c>
      <c r="AM249" s="120">
        <v>4</v>
      </c>
      <c r="AN249" s="120">
        <v>4.3</v>
      </c>
      <c r="AO249" s="120">
        <v>0.6</v>
      </c>
      <c r="AP249" s="120" t="s">
        <v>265</v>
      </c>
      <c r="AQ249" s="120" t="s">
        <v>265</v>
      </c>
      <c r="AR249" s="120">
        <v>0.1</v>
      </c>
      <c r="AS249" s="120" t="s">
        <v>265</v>
      </c>
      <c r="AT249" s="120">
        <v>0.2</v>
      </c>
      <c r="AU249" s="120">
        <v>0.2</v>
      </c>
      <c r="AV249" s="120">
        <v>0.3</v>
      </c>
      <c r="AW249" s="120">
        <v>0.4</v>
      </c>
      <c r="AX249" s="120">
        <v>2.2000000000000002</v>
      </c>
      <c r="AY249" s="120">
        <v>-8.1</v>
      </c>
      <c r="AZ249" s="120">
        <v>0.3</v>
      </c>
      <c r="BA249" s="120">
        <v>1.3</v>
      </c>
      <c r="BB249" s="120">
        <v>3.9</v>
      </c>
      <c r="BC249" s="120">
        <v>0.4</v>
      </c>
      <c r="BD249" s="120">
        <v>1.1000000000000001</v>
      </c>
      <c r="BE249" s="120">
        <v>1.1000000000000001</v>
      </c>
      <c r="BF249" s="120">
        <v>2.5</v>
      </c>
      <c r="BG249" s="120">
        <v>0.8</v>
      </c>
      <c r="BH249" s="120">
        <v>0.6</v>
      </c>
      <c r="BI249" s="120">
        <v>0.7</v>
      </c>
      <c r="BJ249" s="120">
        <v>0.4</v>
      </c>
      <c r="BK249" s="120">
        <v>0.4</v>
      </c>
      <c r="BL249" s="120">
        <v>0.3</v>
      </c>
      <c r="BM249" s="120">
        <v>1</v>
      </c>
      <c r="BN249" s="120">
        <v>0.3</v>
      </c>
      <c r="BO249" s="120">
        <v>1.4</v>
      </c>
      <c r="BP249" s="120">
        <v>1.6</v>
      </c>
      <c r="BQ249" s="120">
        <v>0.3</v>
      </c>
      <c r="BR249" s="120">
        <v>2.2999999999999998</v>
      </c>
      <c r="BS249" s="120">
        <v>0.2</v>
      </c>
      <c r="BT249" s="120">
        <v>1.3</v>
      </c>
      <c r="BU249" s="120">
        <v>4.5</v>
      </c>
      <c r="BV249" s="120">
        <v>0.9</v>
      </c>
      <c r="BW249" s="120">
        <v>1.4</v>
      </c>
      <c r="BX249" s="120" t="s">
        <v>56</v>
      </c>
      <c r="BY249" s="120" t="s">
        <v>56</v>
      </c>
      <c r="BZ249" s="128"/>
    </row>
    <row r="250" spans="2:148" ht="18.75" customHeight="1">
      <c r="C250" s="79" t="s">
        <v>266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134"/>
      <c r="AH250" s="134"/>
      <c r="AI250" s="134"/>
      <c r="AJ250" s="134"/>
      <c r="AK250" s="134"/>
      <c r="AL250" s="134"/>
      <c r="AM250" s="134"/>
      <c r="AN250" s="134"/>
      <c r="AO250" s="134"/>
      <c r="AP250" s="134"/>
      <c r="AQ250" s="134"/>
      <c r="AR250" s="134"/>
      <c r="AS250" s="134"/>
      <c r="AT250" s="134"/>
      <c r="AU250" s="134"/>
      <c r="AV250" s="134"/>
      <c r="AW250" s="134"/>
      <c r="AX250" s="134"/>
      <c r="AY250" s="134"/>
      <c r="AZ250" s="134"/>
      <c r="BA250" s="134"/>
      <c r="BB250" s="134"/>
      <c r="BC250" s="134"/>
      <c r="BD250" s="134"/>
      <c r="BE250" s="134"/>
      <c r="BF250" s="134"/>
      <c r="BG250" s="134"/>
      <c r="BH250" s="134"/>
      <c r="BI250" s="134"/>
      <c r="BJ250" s="134"/>
      <c r="BK250" s="134"/>
      <c r="BL250" s="134"/>
      <c r="BM250" s="134"/>
      <c r="BN250" s="134"/>
      <c r="BO250" s="134"/>
      <c r="BP250" s="134"/>
      <c r="BQ250" s="134"/>
      <c r="BR250" s="134"/>
      <c r="BS250" s="134"/>
      <c r="BT250" s="134"/>
      <c r="BU250" s="134"/>
      <c r="BV250" s="134"/>
      <c r="BW250" s="134"/>
      <c r="BX250" s="134"/>
      <c r="BY250" s="134"/>
      <c r="BZ250" s="128"/>
    </row>
    <row r="251" spans="2:148" ht="21" customHeight="1" thickBot="1">
      <c r="B251" s="197" t="s">
        <v>267</v>
      </c>
      <c r="C251" s="197"/>
      <c r="D251" s="197"/>
      <c r="E251" s="197"/>
      <c r="F251" s="197"/>
      <c r="G251" s="197"/>
      <c r="H251" s="197"/>
      <c r="I251" s="197"/>
      <c r="J251" s="197"/>
      <c r="K251" s="197"/>
      <c r="L251" s="197"/>
      <c r="M251" s="197"/>
      <c r="N251" s="197"/>
      <c r="O251" s="197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197"/>
      <c r="AV251" s="197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31"/>
      <c r="BX251" s="131"/>
      <c r="BY251" s="131"/>
      <c r="BZ251" s="133"/>
    </row>
    <row r="252" spans="2:148" ht="18.75" customHeight="1">
      <c r="B252" s="65"/>
      <c r="C252" s="113"/>
      <c r="D252" s="113"/>
      <c r="E252" s="113"/>
      <c r="F252" s="113">
        <v>2018</v>
      </c>
      <c r="G252" s="113"/>
      <c r="H252" s="113"/>
      <c r="I252" s="113"/>
      <c r="J252" s="113"/>
      <c r="K252" s="113">
        <v>2019</v>
      </c>
      <c r="L252" s="113">
        <v>2018</v>
      </c>
      <c r="M252" s="113">
        <v>2019</v>
      </c>
      <c r="N252" s="113"/>
      <c r="O252" s="113"/>
      <c r="P252" s="113">
        <v>2019</v>
      </c>
      <c r="Q252" s="113"/>
      <c r="R252" s="113"/>
      <c r="S252" s="113"/>
      <c r="T252" s="113"/>
      <c r="U252" s="134"/>
      <c r="V252" s="134"/>
      <c r="W252" s="134"/>
      <c r="X252" s="134"/>
      <c r="Y252" s="113"/>
      <c r="Z252" s="113"/>
      <c r="AA252" s="113"/>
      <c r="AB252" s="113"/>
      <c r="AC252" s="113"/>
      <c r="AD252" s="134"/>
      <c r="AE252" s="134"/>
      <c r="AF252" s="115"/>
      <c r="AG252" s="115"/>
      <c r="AH252" s="114">
        <v>2019</v>
      </c>
      <c r="AI252" s="113"/>
      <c r="AJ252" s="113"/>
      <c r="AK252" s="113"/>
      <c r="AL252" s="114">
        <v>2020</v>
      </c>
      <c r="AM252" s="113"/>
      <c r="AN252" s="114"/>
      <c r="AO252" s="113"/>
      <c r="AP252" s="113"/>
      <c r="AQ252" s="113"/>
      <c r="AR252" s="113"/>
      <c r="AS252" s="115">
        <v>2021</v>
      </c>
      <c r="AT252" s="115"/>
      <c r="AU252" s="115"/>
      <c r="AV252" s="115"/>
      <c r="AW252" s="134"/>
      <c r="AX252" s="134"/>
      <c r="AY252" s="134"/>
      <c r="AZ252" s="113"/>
      <c r="BA252" s="200">
        <v>2022</v>
      </c>
      <c r="BB252" s="201"/>
      <c r="BC252" s="201"/>
      <c r="BD252" s="202"/>
      <c r="BE252" s="200">
        <v>2023</v>
      </c>
      <c r="BF252" s="201"/>
      <c r="BG252" s="201"/>
      <c r="BH252" s="202"/>
      <c r="BI252" s="200">
        <v>2024</v>
      </c>
      <c r="BJ252" s="201"/>
      <c r="BK252" s="201"/>
      <c r="BL252" s="202"/>
      <c r="BM252" s="200">
        <v>2025</v>
      </c>
      <c r="BN252" s="201"/>
      <c r="BO252" s="201"/>
      <c r="BP252" s="202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28"/>
    </row>
    <row r="253" spans="2:148" ht="18.75" customHeight="1">
      <c r="B253" s="65"/>
      <c r="C253" s="113"/>
      <c r="D253" s="113"/>
      <c r="E253" s="113"/>
      <c r="F253" s="113" t="s">
        <v>268</v>
      </c>
      <c r="G253" s="113" t="s">
        <v>269</v>
      </c>
      <c r="H253" s="113"/>
      <c r="I253" s="113" t="s">
        <v>270</v>
      </c>
      <c r="J253" s="113" t="s">
        <v>271</v>
      </c>
      <c r="K253" s="113" t="s">
        <v>268</v>
      </c>
      <c r="L253" s="113" t="s">
        <v>272</v>
      </c>
      <c r="M253" s="113"/>
      <c r="N253" s="113"/>
      <c r="O253" s="113"/>
      <c r="P253" s="113" t="s">
        <v>268</v>
      </c>
      <c r="Q253" s="113" t="s">
        <v>269</v>
      </c>
      <c r="R253" s="113"/>
      <c r="S253" s="113" t="s">
        <v>273</v>
      </c>
      <c r="T253" s="113" t="s">
        <v>270</v>
      </c>
      <c r="U253" s="134"/>
      <c r="V253" s="134"/>
      <c r="W253" s="134"/>
      <c r="X253" s="134"/>
      <c r="Y253" s="113"/>
      <c r="Z253" s="113"/>
      <c r="AA253" s="113"/>
      <c r="AB253" s="113"/>
      <c r="AC253" s="113"/>
      <c r="AD253" s="134"/>
      <c r="AE253" s="134"/>
      <c r="AF253" s="115"/>
      <c r="AG253" s="115"/>
      <c r="AH253" s="113" t="s">
        <v>268</v>
      </c>
      <c r="AI253" s="113" t="s">
        <v>269</v>
      </c>
      <c r="AJ253" s="113" t="s">
        <v>273</v>
      </c>
      <c r="AK253" s="113" t="s">
        <v>270</v>
      </c>
      <c r="AL253" s="113" t="s">
        <v>268</v>
      </c>
      <c r="AM253" s="113" t="s">
        <v>269</v>
      </c>
      <c r="AN253" s="113"/>
      <c r="AO253" s="113"/>
      <c r="AP253" s="113"/>
      <c r="AQ253" s="113"/>
      <c r="AR253" s="113"/>
      <c r="AS253" s="115" t="s">
        <v>268</v>
      </c>
      <c r="AT253" s="115" t="s">
        <v>269</v>
      </c>
      <c r="AU253" s="115" t="s">
        <v>273</v>
      </c>
      <c r="AV253" s="115" t="s">
        <v>270</v>
      </c>
      <c r="AW253" s="134"/>
      <c r="AX253" s="134"/>
      <c r="AY253" s="134"/>
      <c r="AZ253" s="113"/>
      <c r="BA253" s="188" t="s">
        <v>268</v>
      </c>
      <c r="BB253" s="115" t="s">
        <v>269</v>
      </c>
      <c r="BC253" s="115" t="s">
        <v>273</v>
      </c>
      <c r="BD253" s="189" t="s">
        <v>270</v>
      </c>
      <c r="BE253" s="188" t="s">
        <v>268</v>
      </c>
      <c r="BF253" s="115" t="s">
        <v>269</v>
      </c>
      <c r="BG253" s="115" t="s">
        <v>273</v>
      </c>
      <c r="BH253" s="189" t="s">
        <v>270</v>
      </c>
      <c r="BI253" s="188" t="s">
        <v>268</v>
      </c>
      <c r="BJ253" s="115" t="s">
        <v>269</v>
      </c>
      <c r="BK253" s="115" t="s">
        <v>273</v>
      </c>
      <c r="BL253" s="189" t="s">
        <v>270</v>
      </c>
      <c r="BM253" s="188" t="s">
        <v>268</v>
      </c>
      <c r="BN253" s="115" t="s">
        <v>269</v>
      </c>
      <c r="BO253" s="115" t="s">
        <v>273</v>
      </c>
      <c r="BP253" s="189" t="s">
        <v>270</v>
      </c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28"/>
    </row>
    <row r="254" spans="2:148" ht="25.5" customHeight="1">
      <c r="B254" s="142" t="s">
        <v>274</v>
      </c>
      <c r="C254" s="143"/>
      <c r="D254" s="143"/>
      <c r="E254" s="143"/>
      <c r="F254" s="143">
        <v>19279.13</v>
      </c>
      <c r="G254" s="143">
        <v>16717.759999999998</v>
      </c>
      <c r="H254" s="143">
        <v>17411.43</v>
      </c>
      <c r="I254" s="143">
        <v>18714.78</v>
      </c>
      <c r="J254" s="143">
        <v>72123</v>
      </c>
      <c r="K254" s="143">
        <v>20049.66</v>
      </c>
      <c r="L254" s="143">
        <v>72119</v>
      </c>
      <c r="M254" s="143"/>
      <c r="N254" s="143"/>
      <c r="O254" s="143"/>
      <c r="P254" s="143">
        <v>20082.7</v>
      </c>
      <c r="Q254" s="143">
        <v>18306.86</v>
      </c>
      <c r="R254" s="143"/>
      <c r="S254" s="143">
        <v>18309.77</v>
      </c>
      <c r="T254" s="143">
        <v>20384.5</v>
      </c>
      <c r="U254" s="144"/>
      <c r="V254" s="144"/>
      <c r="W254" s="144"/>
      <c r="X254" s="144"/>
      <c r="Y254" s="145"/>
      <c r="Z254" s="145"/>
      <c r="AA254" s="145"/>
      <c r="AB254" s="143"/>
      <c r="AC254" s="143"/>
      <c r="AD254" s="146"/>
      <c r="AE254" s="146"/>
      <c r="AF254" s="146"/>
      <c r="AG254" s="146"/>
      <c r="AH254" s="125">
        <v>22727.204611434361</v>
      </c>
      <c r="AI254" s="125">
        <v>21067.578481381799</v>
      </c>
      <c r="AJ254" s="125">
        <v>21218.924152487976</v>
      </c>
      <c r="AK254" s="125">
        <v>23065.323428512038</v>
      </c>
      <c r="AL254" s="125">
        <v>21150.034253093982</v>
      </c>
      <c r="AM254" s="125">
        <v>10857.202241177944</v>
      </c>
      <c r="AN254" s="146"/>
      <c r="AO254" s="146"/>
      <c r="AP254" s="146"/>
      <c r="AQ254" s="146"/>
      <c r="AR254" s="146"/>
      <c r="AS254" s="125">
        <v>20126.320331335166</v>
      </c>
      <c r="AT254" s="125">
        <v>17725.420570054921</v>
      </c>
      <c r="AU254" s="125">
        <v>19892.204267372603</v>
      </c>
      <c r="AV254" s="125">
        <v>23513.928793140058</v>
      </c>
      <c r="AW254" s="147"/>
      <c r="AX254" s="147"/>
      <c r="AY254" s="147"/>
      <c r="AZ254" s="142"/>
      <c r="BA254" s="148">
        <v>23592</v>
      </c>
      <c r="BB254" s="125">
        <v>22474</v>
      </c>
      <c r="BC254" s="125">
        <v>22210</v>
      </c>
      <c r="BD254" s="149">
        <v>24216</v>
      </c>
      <c r="BE254" s="148">
        <v>25393</v>
      </c>
      <c r="BF254" s="125">
        <v>22865</v>
      </c>
      <c r="BG254" s="125">
        <v>23284</v>
      </c>
      <c r="BH254" s="149">
        <v>25522</v>
      </c>
      <c r="BI254" s="148">
        <v>26759</v>
      </c>
      <c r="BJ254" s="125">
        <v>23261</v>
      </c>
      <c r="BK254" s="125">
        <v>24362</v>
      </c>
      <c r="BL254" s="149">
        <v>26074</v>
      </c>
      <c r="BM254" s="148">
        <v>27662</v>
      </c>
      <c r="BN254" s="125">
        <v>25000</v>
      </c>
      <c r="BO254" s="125">
        <v>26169</v>
      </c>
      <c r="BP254" s="149">
        <v>27965</v>
      </c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28"/>
      <c r="CD254">
        <v>77161.91</v>
      </c>
      <c r="CE254">
        <v>51248.22</v>
      </c>
    </row>
    <row r="255" spans="2:148" ht="36.75" customHeight="1">
      <c r="B255" s="198" t="s">
        <v>275</v>
      </c>
      <c r="C255" s="199"/>
      <c r="D255" s="199"/>
      <c r="E255" s="199"/>
      <c r="F255" s="199"/>
      <c r="G255" s="199"/>
      <c r="H255" s="199"/>
      <c r="I255" s="199"/>
      <c r="J255" s="199"/>
      <c r="K255" s="199"/>
      <c r="L255" s="199"/>
      <c r="M255" s="199"/>
      <c r="N255" s="199"/>
      <c r="O255" s="199"/>
      <c r="P255" s="199"/>
      <c r="Q255" s="199"/>
      <c r="R255" s="199"/>
      <c r="S255" s="199"/>
      <c r="T255" s="199"/>
      <c r="U255" s="199"/>
      <c r="V255" s="199"/>
      <c r="W255" s="199"/>
      <c r="X255" s="199"/>
      <c r="Y255" s="199"/>
      <c r="Z255" s="199"/>
      <c r="AA255" s="199"/>
      <c r="AB255" s="199"/>
      <c r="AC255" s="199"/>
      <c r="AD255" s="199"/>
      <c r="AE255" s="199"/>
      <c r="AF255" s="199"/>
      <c r="AG255" s="146"/>
      <c r="AH255" s="127">
        <v>6.0666071354709805</v>
      </c>
      <c r="AI255" s="127">
        <v>-7.3023768581622299</v>
      </c>
      <c r="AJ255" s="127">
        <v>0.71838190250448353</v>
      </c>
      <c r="AK255" s="127">
        <v>8.7016630190817956</v>
      </c>
      <c r="AL255" s="146"/>
      <c r="AM255" s="146"/>
      <c r="AN255" s="146"/>
      <c r="AO255" s="146"/>
      <c r="AP255" s="146"/>
      <c r="AQ255" s="146"/>
      <c r="AR255" s="146"/>
      <c r="AS255" s="127">
        <v>32.542030408497546</v>
      </c>
      <c r="AT255" s="127">
        <v>-11.929154071657223</v>
      </c>
      <c r="AU255" s="127">
        <v>12.224159583430239</v>
      </c>
      <c r="AV255" s="127">
        <v>18.206753143530928</v>
      </c>
      <c r="AW255" s="147"/>
      <c r="AX255" s="147"/>
      <c r="AY255" s="147"/>
      <c r="AZ255" s="150"/>
      <c r="BA255" s="151">
        <v>0.3</v>
      </c>
      <c r="BB255" s="127">
        <v>-4.7</v>
      </c>
      <c r="BC255" s="127">
        <v>-1.2</v>
      </c>
      <c r="BD255" s="152">
        <v>9</v>
      </c>
      <c r="BE255" s="151">
        <v>4.9000000000000004</v>
      </c>
      <c r="BF255" s="127">
        <v>-10</v>
      </c>
      <c r="BG255" s="127">
        <v>1.8</v>
      </c>
      <c r="BH255" s="152">
        <v>9.6</v>
      </c>
      <c r="BI255" s="151">
        <v>4.8</v>
      </c>
      <c r="BJ255" s="127">
        <v>-13.1</v>
      </c>
      <c r="BK255" s="127">
        <v>4.7</v>
      </c>
      <c r="BL255" s="152">
        <v>7</v>
      </c>
      <c r="BM255" s="151">
        <v>6.1</v>
      </c>
      <c r="BN255" s="127">
        <v>-9.6</v>
      </c>
      <c r="BO255" s="127">
        <v>4.7</v>
      </c>
      <c r="BP255" s="152">
        <v>6.9</v>
      </c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28"/>
      <c r="CE255">
        <f>((CE254-CD254)/CD254)*100</f>
        <v>-33.583525861399757</v>
      </c>
    </row>
    <row r="256" spans="2:148" ht="36" customHeight="1" thickBot="1">
      <c r="B256" s="198" t="s">
        <v>276</v>
      </c>
      <c r="C256" s="199"/>
      <c r="D256" s="199"/>
      <c r="E256" s="199"/>
      <c r="F256" s="199"/>
      <c r="G256" s="199"/>
      <c r="H256" s="199"/>
      <c r="I256" s="199"/>
      <c r="J256" s="199"/>
      <c r="K256" s="199"/>
      <c r="L256" s="199"/>
      <c r="M256" s="199"/>
      <c r="N256" s="199"/>
      <c r="O256" s="199"/>
      <c r="P256" s="199"/>
      <c r="Q256" s="199"/>
      <c r="R256" s="199"/>
      <c r="S256" s="199"/>
      <c r="T256" s="199"/>
      <c r="U256" s="199"/>
      <c r="V256" s="199"/>
      <c r="W256" s="199"/>
      <c r="X256" s="199"/>
      <c r="Y256" s="199"/>
      <c r="Z256" s="199"/>
      <c r="AA256" s="199"/>
      <c r="AB256" s="199"/>
      <c r="AC256" s="199"/>
      <c r="AD256" s="199"/>
      <c r="AE256" s="199"/>
      <c r="AF256" s="199"/>
      <c r="AG256" s="146"/>
      <c r="AH256" s="127">
        <v>4.7812762399076503</v>
      </c>
      <c r="AI256" s="127">
        <v>9.8099891804297457</v>
      </c>
      <c r="AJ256" s="127">
        <v>7.2472271624679729</v>
      </c>
      <c r="AK256" s="127">
        <v>7.6445889572232639</v>
      </c>
      <c r="AL256" s="146"/>
      <c r="AM256" s="146"/>
      <c r="AN256" s="146"/>
      <c r="AO256" s="146"/>
      <c r="AP256" s="146"/>
      <c r="AQ256" s="146"/>
      <c r="AR256" s="146"/>
      <c r="AS256" s="127">
        <v>-4.8402471102809592</v>
      </c>
      <c r="AT256" s="127">
        <v>63.259559657348838</v>
      </c>
      <c r="AU256" s="127">
        <v>67.145116667932399</v>
      </c>
      <c r="AV256" s="127">
        <v>54.851150822206151</v>
      </c>
      <c r="AW256" s="147"/>
      <c r="AX256" s="147"/>
      <c r="AY256" s="147"/>
      <c r="AZ256" s="150"/>
      <c r="BA256" s="153">
        <v>17.2</v>
      </c>
      <c r="BB256" s="154">
        <v>26.8</v>
      </c>
      <c r="BC256" s="154">
        <v>11.7</v>
      </c>
      <c r="BD256" s="155">
        <v>3</v>
      </c>
      <c r="BE256" s="153">
        <v>7.6</v>
      </c>
      <c r="BF256" s="154">
        <v>1.7</v>
      </c>
      <c r="BG256" s="154">
        <v>4.8</v>
      </c>
      <c r="BH256" s="155">
        <v>5.4</v>
      </c>
      <c r="BI256" s="153">
        <v>5.4</v>
      </c>
      <c r="BJ256" s="154">
        <v>1.7</v>
      </c>
      <c r="BK256" s="154">
        <v>4.5999999999999996</v>
      </c>
      <c r="BL256" s="155">
        <v>2.2000000000000002</v>
      </c>
      <c r="BM256" s="153">
        <v>3.4</v>
      </c>
      <c r="BN256" s="154">
        <v>7.5</v>
      </c>
      <c r="BO256" s="154">
        <v>7.4</v>
      </c>
      <c r="BP256" s="155">
        <v>7.3</v>
      </c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28"/>
    </row>
    <row r="257" spans="2:78" ht="25.5" hidden="1" customHeight="1" thickBot="1">
      <c r="B257" s="196" t="s">
        <v>277</v>
      </c>
      <c r="C257" s="196"/>
      <c r="D257">
        <v>20211.580000000002</v>
      </c>
      <c r="E257">
        <v>19287.78</v>
      </c>
      <c r="BZ257" s="128"/>
    </row>
    <row r="258" spans="2:78" ht="13.5" hidden="1" customHeight="1">
      <c r="B258" s="196" t="s">
        <v>278</v>
      </c>
      <c r="C258" s="196"/>
      <c r="BZ258" s="128"/>
    </row>
    <row r="259" spans="2:78" ht="21.75" hidden="1" customHeight="1">
      <c r="B259" s="63" t="s">
        <v>279</v>
      </c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34"/>
      <c r="AJ259" s="134"/>
      <c r="AK259" s="134"/>
      <c r="AL259" s="134"/>
      <c r="AM259" s="134"/>
      <c r="AN259" s="134"/>
      <c r="AO259" s="134"/>
      <c r="AP259" s="134"/>
      <c r="AQ259" s="134"/>
      <c r="AR259" s="134"/>
      <c r="AS259" s="134"/>
      <c r="AT259" s="134"/>
      <c r="AU259" s="134"/>
      <c r="AV259" s="134"/>
      <c r="AW259" s="134"/>
      <c r="AX259" s="134"/>
      <c r="AY259" s="134"/>
      <c r="AZ259" s="134"/>
      <c r="BA259" s="134"/>
      <c r="BB259" s="134"/>
      <c r="BC259" s="134"/>
      <c r="BD259" s="134"/>
      <c r="BE259" s="134"/>
      <c r="BF259" s="134"/>
      <c r="BG259" s="134"/>
      <c r="BH259" s="134"/>
      <c r="BI259" s="134"/>
      <c r="BJ259" s="134"/>
      <c r="BK259" s="134"/>
      <c r="BL259" s="134"/>
      <c r="BM259" s="134"/>
      <c r="BN259" s="134"/>
      <c r="BO259" s="134"/>
      <c r="BP259" s="134"/>
      <c r="BQ259" s="134"/>
      <c r="BR259" s="134"/>
      <c r="BS259" s="134"/>
      <c r="BT259" s="134"/>
      <c r="BU259" s="134"/>
      <c r="BV259" s="134"/>
      <c r="BW259" s="134"/>
      <c r="BX259" s="134"/>
      <c r="BY259" s="134"/>
      <c r="BZ259" s="128"/>
    </row>
    <row r="260" spans="2:78" ht="15.75" customHeight="1">
      <c r="B260" s="68" t="s">
        <v>280</v>
      </c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4"/>
      <c r="AK260" s="134"/>
      <c r="AL260" s="134"/>
      <c r="AM260" s="134"/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4"/>
      <c r="BR260" s="134"/>
      <c r="BS260" s="134"/>
      <c r="BT260" s="134"/>
      <c r="BU260" s="134"/>
      <c r="BV260" s="134"/>
      <c r="BW260" s="134"/>
      <c r="BX260" s="134"/>
      <c r="BY260" s="134"/>
      <c r="BZ260" s="128"/>
    </row>
    <row r="261" spans="2:78" ht="15.75" customHeight="1">
      <c r="B261" s="68" t="s">
        <v>281</v>
      </c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134"/>
      <c r="AH261" s="134"/>
      <c r="AI261" s="134"/>
      <c r="AJ261" s="134"/>
      <c r="AK261" s="134"/>
      <c r="AL261" s="134"/>
      <c r="AM261" s="134"/>
      <c r="AN261" s="134"/>
      <c r="AO261" s="134"/>
      <c r="AP261" s="134"/>
      <c r="AQ261" s="134"/>
      <c r="AR261" s="134"/>
      <c r="AS261" s="134"/>
      <c r="AT261" s="134"/>
      <c r="AU261" s="134"/>
      <c r="AV261" s="134"/>
      <c r="AW261" s="134"/>
      <c r="AX261" s="134"/>
      <c r="AY261" s="134"/>
      <c r="AZ261" s="134"/>
      <c r="BA261" s="134"/>
      <c r="BB261" s="134"/>
      <c r="BC261" s="134"/>
      <c r="BD261" s="134"/>
      <c r="BE261" s="134"/>
      <c r="BF261" s="134"/>
      <c r="BG261" s="134"/>
      <c r="BH261" s="134"/>
      <c r="BI261" s="134"/>
      <c r="BJ261" s="134"/>
      <c r="BK261" s="134"/>
      <c r="BL261" s="134"/>
      <c r="BM261" s="134"/>
      <c r="BN261" s="134"/>
      <c r="BO261" s="134"/>
      <c r="BP261" s="134"/>
      <c r="BQ261" s="134"/>
      <c r="BR261" s="134"/>
      <c r="BS261" s="134"/>
      <c r="BT261" s="134"/>
      <c r="BU261" s="134"/>
      <c r="BV261" s="134"/>
      <c r="BW261" s="134"/>
      <c r="BX261" s="134"/>
      <c r="BY261" s="134"/>
      <c r="BZ261" s="128"/>
    </row>
    <row r="262" spans="2:78" ht="15.75" customHeight="1">
      <c r="B262" s="68" t="s">
        <v>282</v>
      </c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  <c r="AA262" s="134"/>
      <c r="AB262" s="134"/>
      <c r="AC262" s="134"/>
      <c r="AD262" s="134"/>
      <c r="AE262" s="134"/>
      <c r="AF262" s="134"/>
      <c r="AG262" s="134"/>
      <c r="AH262" s="134"/>
      <c r="AI262" s="134"/>
      <c r="AJ262" s="134"/>
      <c r="AK262" s="134"/>
      <c r="AL262" s="134"/>
      <c r="AM262" s="134"/>
      <c r="AN262" s="134"/>
      <c r="AO262" s="134"/>
      <c r="AP262" s="134"/>
      <c r="AQ262" s="134"/>
      <c r="AR262" s="134"/>
      <c r="AS262" s="134"/>
      <c r="AT262" s="134"/>
      <c r="AU262" s="134"/>
      <c r="AV262" s="134"/>
      <c r="AW262" s="134"/>
      <c r="AX262" s="134"/>
      <c r="AY262" s="134"/>
      <c r="AZ262" s="134"/>
      <c r="BA262" s="134"/>
      <c r="BB262" s="134"/>
      <c r="BC262" s="134"/>
      <c r="BD262" s="134"/>
      <c r="BE262" s="134"/>
      <c r="BF262" s="134"/>
      <c r="BG262" s="134"/>
      <c r="BH262" s="134"/>
      <c r="BI262" s="134"/>
      <c r="BJ262" s="134"/>
      <c r="BK262" s="134"/>
      <c r="BL262" s="134"/>
      <c r="BM262" s="134"/>
      <c r="BN262" s="134"/>
      <c r="BO262" s="134"/>
      <c r="BP262" s="134"/>
      <c r="BQ262" s="134"/>
      <c r="BR262" s="134"/>
      <c r="BS262" s="134"/>
      <c r="BT262" s="134"/>
      <c r="BU262" s="134"/>
      <c r="BV262" s="134"/>
      <c r="BW262" s="134"/>
      <c r="BX262" s="134"/>
      <c r="BY262" s="134"/>
      <c r="BZ262" s="128"/>
    </row>
    <row r="263" spans="2:78" ht="15.75" customHeight="1">
      <c r="B263" s="78" t="s">
        <v>22</v>
      </c>
      <c r="C263" s="190" t="s">
        <v>283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134"/>
      <c r="AH263" s="134"/>
      <c r="AI263" s="134"/>
      <c r="AJ263" s="134"/>
      <c r="AK263" s="134"/>
      <c r="AL263" s="134"/>
      <c r="AM263" s="134"/>
      <c r="AN263" s="134"/>
      <c r="AO263" s="134"/>
      <c r="AP263" s="134"/>
      <c r="AQ263" s="134"/>
      <c r="AR263" s="134"/>
      <c r="AS263" s="134"/>
      <c r="AT263" s="134"/>
      <c r="AU263" s="134"/>
      <c r="AV263" s="134"/>
      <c r="AW263" s="134"/>
      <c r="AX263" s="134"/>
      <c r="AY263" s="134"/>
      <c r="AZ263" s="134"/>
      <c r="BA263" s="134"/>
      <c r="BB263" s="134"/>
      <c r="BC263" s="134"/>
      <c r="BD263" s="134"/>
      <c r="BE263" s="134"/>
      <c r="BF263" s="134"/>
      <c r="BG263" s="134"/>
      <c r="BH263" s="134"/>
      <c r="BI263" s="134"/>
      <c r="BJ263" s="134"/>
      <c r="BK263" s="134"/>
      <c r="BL263" s="134"/>
      <c r="BM263" s="134"/>
      <c r="BN263" s="134"/>
      <c r="BO263" s="134"/>
      <c r="BP263" s="134"/>
      <c r="BQ263" s="134"/>
      <c r="BR263" s="134"/>
      <c r="BS263" s="134"/>
      <c r="BT263" s="134"/>
      <c r="BU263" s="134"/>
      <c r="BV263" s="134"/>
      <c r="BW263" s="134"/>
      <c r="BX263" s="134"/>
      <c r="BY263" s="134"/>
      <c r="BZ263" s="128"/>
    </row>
    <row r="264" spans="2:78" ht="16.5" customHeight="1">
      <c r="B264" s="205" t="s">
        <v>284</v>
      </c>
      <c r="C264" s="205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5"/>
      <c r="Q264" s="205"/>
      <c r="R264" s="205"/>
      <c r="S264" s="205"/>
      <c r="T264" s="205"/>
      <c r="U264" s="205"/>
      <c r="V264" s="205"/>
      <c r="W264" s="205"/>
      <c r="X264" s="205"/>
      <c r="Y264" s="205"/>
      <c r="Z264" s="205"/>
      <c r="AA264" s="205"/>
      <c r="AB264" s="205"/>
      <c r="AC264" s="205"/>
      <c r="AD264" s="205"/>
      <c r="AE264" s="205"/>
      <c r="AF264" s="205"/>
      <c r="AG264" s="205"/>
      <c r="AH264" s="205"/>
      <c r="AI264" s="205"/>
      <c r="AJ264" s="205"/>
      <c r="AK264" s="205"/>
      <c r="AL264" s="205"/>
      <c r="AM264" s="205"/>
      <c r="AN264" s="205"/>
      <c r="AO264" s="205"/>
      <c r="AP264" s="205"/>
      <c r="AQ264" s="205"/>
      <c r="AR264" s="205"/>
      <c r="AS264" s="205"/>
      <c r="AT264" s="205"/>
      <c r="AU264" s="205"/>
      <c r="AV264" s="205"/>
      <c r="AW264" s="205"/>
      <c r="AX264" s="205"/>
      <c r="AY264" s="205"/>
      <c r="AZ264" s="205"/>
      <c r="BA264" s="205"/>
      <c r="BB264" s="205"/>
      <c r="BC264" s="205"/>
      <c r="BD264" s="205"/>
      <c r="BE264" s="205"/>
      <c r="BF264" s="205"/>
      <c r="BG264" s="205"/>
      <c r="BH264" s="205"/>
      <c r="BI264" s="205"/>
      <c r="BJ264" s="205"/>
      <c r="BK264" s="205"/>
      <c r="BL264" s="205"/>
      <c r="BM264" s="205"/>
      <c r="BN264" s="205"/>
      <c r="BO264" s="205"/>
      <c r="BP264" s="205"/>
      <c r="BQ264" s="205"/>
      <c r="BR264" s="205"/>
      <c r="BS264" s="205"/>
      <c r="BT264" s="205"/>
      <c r="BU264" s="205"/>
      <c r="BV264" s="205"/>
      <c r="BW264" s="156"/>
      <c r="BX264" s="156"/>
      <c r="BY264" s="156"/>
      <c r="BZ264" s="157"/>
    </row>
    <row r="265" spans="2:78" ht="52.5" customHeight="1">
      <c r="B265" s="205"/>
      <c r="C265" s="205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5"/>
      <c r="Q265" s="205"/>
      <c r="R265" s="205"/>
      <c r="S265" s="205"/>
      <c r="T265" s="205"/>
      <c r="U265" s="205"/>
      <c r="V265" s="205"/>
      <c r="W265" s="205"/>
      <c r="X265" s="205"/>
      <c r="Y265" s="205"/>
      <c r="Z265" s="205"/>
      <c r="AA265" s="205"/>
      <c r="AB265" s="205"/>
      <c r="AC265" s="205"/>
      <c r="AD265" s="205"/>
      <c r="AE265" s="205"/>
      <c r="AF265" s="205"/>
      <c r="AG265" s="205"/>
      <c r="AH265" s="205"/>
      <c r="AI265" s="205"/>
      <c r="AJ265" s="205"/>
      <c r="AK265" s="205"/>
      <c r="AL265" s="205"/>
      <c r="AM265" s="205"/>
      <c r="AN265" s="205"/>
      <c r="AO265" s="205"/>
      <c r="AP265" s="205"/>
      <c r="AQ265" s="205"/>
      <c r="AR265" s="205"/>
      <c r="AS265" s="205"/>
      <c r="AT265" s="205"/>
      <c r="AU265" s="205"/>
      <c r="AV265" s="205"/>
      <c r="AW265" s="205"/>
      <c r="AX265" s="205"/>
      <c r="AY265" s="205"/>
      <c r="AZ265" s="205"/>
      <c r="BA265" s="205"/>
      <c r="BB265" s="205"/>
      <c r="BC265" s="205"/>
      <c r="BD265" s="205"/>
      <c r="BE265" s="205"/>
      <c r="BF265" s="205"/>
      <c r="BG265" s="205"/>
      <c r="BH265" s="205"/>
      <c r="BI265" s="205"/>
      <c r="BJ265" s="205"/>
      <c r="BK265" s="205"/>
      <c r="BL265" s="205"/>
      <c r="BM265" s="205"/>
      <c r="BN265" s="205"/>
      <c r="BO265" s="205"/>
      <c r="BP265" s="205"/>
      <c r="BQ265" s="205"/>
      <c r="BR265" s="205"/>
      <c r="BS265" s="205"/>
      <c r="BT265" s="205"/>
      <c r="BU265" s="205"/>
      <c r="BV265" s="205"/>
      <c r="BW265" s="156"/>
      <c r="BX265" s="156"/>
      <c r="BY265" s="156"/>
      <c r="BZ265" s="157"/>
    </row>
    <row r="266" spans="2:78" ht="12.75" customHeight="1">
      <c r="BZ266" s="128"/>
    </row>
    <row r="267" spans="2:78" ht="15.75" customHeight="1">
      <c r="BZ267" s="128"/>
    </row>
    <row r="268" spans="2:78" ht="12" customHeight="1">
      <c r="BZ268" s="128"/>
    </row>
    <row r="269" spans="2:78" ht="12" customHeight="1">
      <c r="BZ269" s="128"/>
    </row>
    <row r="270" spans="2:78" ht="22.5" customHeight="1"/>
    <row r="271" spans="2:78" ht="22.5" customHeight="1"/>
    <row r="272" spans="2:78" ht="22.5" customHeight="1"/>
    <row r="273" ht="22.5" customHeight="1"/>
    <row r="274" ht="22.5" customHeight="1"/>
    <row r="275" ht="22.5" customHeight="1"/>
    <row r="276" ht="22.5" customHeight="1"/>
    <row r="277" ht="22.5" customHeight="1"/>
  </sheetData>
  <mergeCells count="41">
    <mergeCell ref="B165:BX165"/>
    <mergeCell ref="B5:BX5"/>
    <mergeCell ref="B70:BX70"/>
    <mergeCell ref="B76:BX76"/>
    <mergeCell ref="B85:BX85"/>
    <mergeCell ref="B92:BX92"/>
    <mergeCell ref="B31:BV31"/>
    <mergeCell ref="B95:BX95"/>
    <mergeCell ref="B87:C87"/>
    <mergeCell ref="B96:AL96"/>
    <mergeCell ref="B88:BX90"/>
    <mergeCell ref="B264:BV265"/>
    <mergeCell ref="B101:C101"/>
    <mergeCell ref="A137:O137"/>
    <mergeCell ref="B121:C121"/>
    <mergeCell ref="B100:C100"/>
    <mergeCell ref="A147:BX147"/>
    <mergeCell ref="B106:C106"/>
    <mergeCell ref="B184:AQ184"/>
    <mergeCell ref="B199:H199"/>
    <mergeCell ref="B200:C200"/>
    <mergeCell ref="A172:BV172"/>
    <mergeCell ref="A187:BV187"/>
    <mergeCell ref="B149:BX149"/>
    <mergeCell ref="B158:BX158"/>
    <mergeCell ref="A1:BZ1"/>
    <mergeCell ref="B15:BV15"/>
    <mergeCell ref="B49:BV49"/>
    <mergeCell ref="AZ3:BK3"/>
    <mergeCell ref="BL3:BV3"/>
    <mergeCell ref="B258:C258"/>
    <mergeCell ref="B257:C257"/>
    <mergeCell ref="A220:BZ220"/>
    <mergeCell ref="B255:AF255"/>
    <mergeCell ref="B256:AF256"/>
    <mergeCell ref="BA252:BD252"/>
    <mergeCell ref="BE252:BH252"/>
    <mergeCell ref="BI252:BL252"/>
    <mergeCell ref="B235:BV235"/>
    <mergeCell ref="B251:BV251"/>
    <mergeCell ref="BM252:BP252"/>
  </mergeCells>
  <phoneticPr fontId="32" type="noConversion"/>
  <pageMargins left="0.85" right="0.25" top="0.75" bottom="0.75" header="0.3" footer="0.3"/>
  <pageSetup paperSize="9" scale="13" fitToHeight="0" orientation="portrait" r:id="rId1"/>
  <rowBreaks count="2" manualBreakCount="2">
    <brk id="83" max="16383" man="1"/>
    <brk id="26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J418"/>
  <sheetViews>
    <sheetView topLeftCell="J267" zoomScale="70" zoomScaleNormal="70" workbookViewId="0">
      <selection activeCell="O297" sqref="O297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4.3320312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6640625" bestFit="1" customWidth="1"/>
    <col min="60" max="61" width="11.5546875" bestFit="1" customWidth="1"/>
    <col min="62" max="62" width="9.664062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4" max="84" width="10.6640625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54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285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286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287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288</v>
      </c>
      <c r="B5">
        <v>1783.77167196</v>
      </c>
    </row>
    <row r="6" spans="1:54">
      <c r="A6" t="s">
        <v>289</v>
      </c>
      <c r="B6">
        <v>596.69111903999999</v>
      </c>
    </row>
    <row r="8" spans="1:54">
      <c r="A8" t="s">
        <v>290</v>
      </c>
      <c r="B8">
        <v>1106.8120746500001</v>
      </c>
    </row>
    <row r="9" spans="1:54">
      <c r="A9" t="s">
        <v>291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292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293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294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107</v>
      </c>
      <c r="B33">
        <v>612.13484257000016</v>
      </c>
    </row>
    <row r="34" spans="1:31">
      <c r="A34" t="s">
        <v>108</v>
      </c>
      <c r="B34">
        <v>482.62373256000018</v>
      </c>
      <c r="N34" t="s">
        <v>114</v>
      </c>
    </row>
    <row r="35" spans="1:31">
      <c r="A35" t="s">
        <v>109</v>
      </c>
      <c r="B35">
        <v>452.27537854000019</v>
      </c>
    </row>
    <row r="36" spans="1:31">
      <c r="A36" t="s">
        <v>110</v>
      </c>
      <c r="B36">
        <v>803.37343747000136</v>
      </c>
    </row>
    <row r="37" spans="1:31">
      <c r="A37" t="s">
        <v>111</v>
      </c>
      <c r="B37">
        <v>549.53732369999864</v>
      </c>
    </row>
    <row r="38" spans="1:31">
      <c r="A38" t="s">
        <v>295</v>
      </c>
      <c r="B38">
        <v>77.886062240000015</v>
      </c>
    </row>
    <row r="39" spans="1:31">
      <c r="A39" t="s">
        <v>296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297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298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299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300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120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120</v>
      </c>
    </row>
    <row r="57" spans="2:17">
      <c r="E57" t="s">
        <v>301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302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303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304</v>
      </c>
      <c r="O64" t="s">
        <v>8</v>
      </c>
    </row>
    <row r="65" spans="1:103">
      <c r="A65" t="s">
        <v>305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3">
      <c r="A66" t="s">
        <v>203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3">
      <c r="A67" t="s">
        <v>306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307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3">
      <c r="A68" t="s">
        <v>308</v>
      </c>
    </row>
    <row r="69" spans="1:103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309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285</v>
      </c>
      <c r="AL69" t="s">
        <v>0</v>
      </c>
      <c r="AM69" t="s">
        <v>12</v>
      </c>
      <c r="AN69" t="s">
        <v>7</v>
      </c>
      <c r="AO69" t="s">
        <v>310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285</v>
      </c>
      <c r="AX69" t="s">
        <v>0</v>
      </c>
      <c r="AY69" t="s">
        <v>12</v>
      </c>
      <c r="AZ69" t="s">
        <v>7</v>
      </c>
      <c r="BA69" t="s">
        <v>311</v>
      </c>
      <c r="BB69" t="s">
        <v>312</v>
      </c>
      <c r="BC69" t="s">
        <v>313</v>
      </c>
      <c r="BD69" t="s">
        <v>314</v>
      </c>
      <c r="BE69" t="s">
        <v>315</v>
      </c>
      <c r="BF69" t="s">
        <v>316</v>
      </c>
      <c r="BG69" t="s">
        <v>317</v>
      </c>
      <c r="BH69" t="s">
        <v>318</v>
      </c>
      <c r="BI69" t="s">
        <v>319</v>
      </c>
      <c r="BJ69" t="s">
        <v>320</v>
      </c>
      <c r="BK69" t="s">
        <v>321</v>
      </c>
      <c r="BL69" t="s">
        <v>322</v>
      </c>
      <c r="BN69" t="s">
        <v>323</v>
      </c>
      <c r="BO69" t="s">
        <v>324</v>
      </c>
      <c r="BP69" t="s">
        <v>313</v>
      </c>
      <c r="BQ69" t="s">
        <v>314</v>
      </c>
      <c r="BR69" t="s">
        <v>315</v>
      </c>
      <c r="BS69" t="s">
        <v>316</v>
      </c>
      <c r="BT69" t="s">
        <v>317</v>
      </c>
      <c r="BU69" t="s">
        <v>318</v>
      </c>
      <c r="BV69" t="s">
        <v>319</v>
      </c>
      <c r="BW69" t="s">
        <v>320</v>
      </c>
      <c r="BX69" t="s">
        <v>321</v>
      </c>
      <c r="BY69" s="1" t="s">
        <v>7</v>
      </c>
      <c r="BZ69" s="64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4">
        <v>45682</v>
      </c>
      <c r="CM69" s="1" t="s">
        <v>292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  <c r="CX69" s="5">
        <v>46048</v>
      </c>
      <c r="CY69" s="1" t="s">
        <v>8</v>
      </c>
    </row>
    <row r="70" spans="1:103" ht="14.4">
      <c r="A70" t="s">
        <v>325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325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0">
        <v>-0.17299487633580179</v>
      </c>
      <c r="CA70" s="70">
        <v>0.45431076428812484</v>
      </c>
      <c r="CB70" s="70">
        <v>-0.87145078269764942</v>
      </c>
      <c r="CC70" s="70">
        <v>-0.74152327177452715</v>
      </c>
      <c r="CD70" s="70">
        <v>1.5123947770315778</v>
      </c>
      <c r="CE70" s="70">
        <v>0.7210463207426755</v>
      </c>
      <c r="CF70" s="70">
        <v>9.4460172261006323E-2</v>
      </c>
      <c r="CG70" s="70">
        <v>0.18449051881965442</v>
      </c>
      <c r="CH70" s="70">
        <v>0.16989292521727101</v>
      </c>
      <c r="CI70">
        <v>-0.16322840672815586</v>
      </c>
      <c r="CJ70">
        <v>2.469325913688619</v>
      </c>
      <c r="CK70" s="69">
        <v>1.1085261203537433</v>
      </c>
      <c r="CL70" s="69">
        <v>0.57294699532354942</v>
      </c>
      <c r="CM70" s="69">
        <v>0.28045620946040134</v>
      </c>
      <c r="CN70" s="69">
        <v>-0.69210865853098791</v>
      </c>
      <c r="CO70" s="69">
        <v>-0.49834552170686952</v>
      </c>
      <c r="CP70" s="69">
        <v>0.21544082962419134</v>
      </c>
      <c r="CQ70" s="100">
        <v>0.2317616656406275</v>
      </c>
      <c r="CR70" s="69">
        <v>3.5402584738853595E-3</v>
      </c>
      <c r="CS70" s="70">
        <v>0.37378724648387246</v>
      </c>
      <c r="CT70" s="70">
        <v>-0.11580399643821909</v>
      </c>
      <c r="CU70" s="69">
        <v>-0.15984336801477814</v>
      </c>
      <c r="CV70" s="69">
        <v>7.7156509088221375E-3</v>
      </c>
      <c r="CW70" s="70">
        <v>0.15686230175113539</v>
      </c>
      <c r="CX70">
        <v>-0.14887306389899999</v>
      </c>
      <c r="CY70" s="111">
        <v>0.67239689674387204</v>
      </c>
    </row>
    <row r="71" spans="1:103" ht="14.4">
      <c r="A71" t="s">
        <v>326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49</v>
      </c>
      <c r="L71" t="s">
        <v>50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326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69">
        <v>0.8795032774808248</v>
      </c>
      <c r="CA71" s="69">
        <v>1.1057893429129158</v>
      </c>
      <c r="CB71" s="69">
        <v>-0.15783924016653639</v>
      </c>
      <c r="CC71" s="69">
        <v>-1.1124468340237832</v>
      </c>
      <c r="CD71" s="69">
        <v>0.79638052698233208</v>
      </c>
      <c r="CE71" s="69">
        <v>1.4152070008225783</v>
      </c>
      <c r="CF71" s="69">
        <v>1.4513980528154535</v>
      </c>
      <c r="CG71" s="69">
        <v>1.4390691406487426</v>
      </c>
      <c r="CH71" s="70">
        <v>1.1523936704105457</v>
      </c>
      <c r="CI71">
        <v>1.058934668472852</v>
      </c>
      <c r="CJ71">
        <v>4.0703678431247416</v>
      </c>
      <c r="CK71" s="70">
        <v>4.8195308418019254</v>
      </c>
      <c r="CL71" s="70">
        <v>5.6027785905020799</v>
      </c>
      <c r="CM71" s="70">
        <v>5.4200136706023034</v>
      </c>
      <c r="CN71" s="70">
        <v>5.6107382331087052</v>
      </c>
      <c r="CO71" s="70">
        <v>5.8694786707322928</v>
      </c>
      <c r="CP71" s="70">
        <v>4.5168572635281752</v>
      </c>
      <c r="CQ71" s="100">
        <v>4.0091332443029719</v>
      </c>
      <c r="CR71" s="70">
        <v>3.9146574720037788</v>
      </c>
      <c r="CS71" s="70">
        <v>4.1110022806056978</v>
      </c>
      <c r="CT71" s="70">
        <v>3.8140648277101201</v>
      </c>
      <c r="CU71" s="70">
        <v>3.8175847194576868</v>
      </c>
      <c r="CV71" s="70">
        <v>1.3235853716168653</v>
      </c>
      <c r="CW71" s="1">
        <v>0.36989735074234142</v>
      </c>
      <c r="CX71" s="111">
        <v>-0.35046540499198925</v>
      </c>
      <c r="CY71" s="111">
        <v>3.9009359612849515E-2</v>
      </c>
    </row>
    <row r="74" spans="1:103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3">
      <c r="A75" t="s">
        <v>327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3">
      <c r="A76" t="s">
        <v>328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3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3">
      <c r="L80" t="s">
        <v>329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330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331</v>
      </c>
      <c r="AB97">
        <v>115.67410024999998</v>
      </c>
    </row>
    <row r="98" spans="1:28">
      <c r="B98" t="s">
        <v>332</v>
      </c>
      <c r="C98" t="s">
        <v>333</v>
      </c>
      <c r="D98" t="s">
        <v>334</v>
      </c>
      <c r="E98" t="s">
        <v>335</v>
      </c>
      <c r="F98" t="s">
        <v>336</v>
      </c>
      <c r="G98" t="s">
        <v>337</v>
      </c>
      <c r="H98" t="s">
        <v>338</v>
      </c>
      <c r="I98" t="s">
        <v>339</v>
      </c>
      <c r="J98" t="s">
        <v>340</v>
      </c>
      <c r="K98" t="s">
        <v>341</v>
      </c>
      <c r="L98" t="s">
        <v>342</v>
      </c>
      <c r="M98" t="s">
        <v>343</v>
      </c>
      <c r="AA98" t="s">
        <v>344</v>
      </c>
      <c r="AB98">
        <v>114.90146094000001</v>
      </c>
    </row>
    <row r="99" spans="1:28">
      <c r="A99" t="s">
        <v>345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346</v>
      </c>
      <c r="AB99">
        <v>25.486363230000002</v>
      </c>
    </row>
    <row r="100" spans="1:28">
      <c r="A100" t="s">
        <v>347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348</v>
      </c>
      <c r="AB100">
        <v>7.681019749999999</v>
      </c>
    </row>
    <row r="101" spans="1:28">
      <c r="A101" t="s">
        <v>349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350</v>
      </c>
      <c r="AB101">
        <v>19.111701810000003</v>
      </c>
    </row>
    <row r="104" spans="1:28">
      <c r="A104" t="s">
        <v>351</v>
      </c>
      <c r="B104">
        <v>612.13484257000016</v>
      </c>
    </row>
    <row r="105" spans="1:28">
      <c r="A105" t="s">
        <v>352</v>
      </c>
      <c r="B105">
        <v>482.62373256000018</v>
      </c>
    </row>
    <row r="106" spans="1:28">
      <c r="A106" t="s">
        <v>353</v>
      </c>
      <c r="B106">
        <v>452.27537854000019</v>
      </c>
    </row>
    <row r="107" spans="1:28">
      <c r="A107" t="s">
        <v>354</v>
      </c>
      <c r="B107">
        <v>803.37343747000136</v>
      </c>
    </row>
    <row r="108" spans="1:28">
      <c r="A108" t="s">
        <v>355</v>
      </c>
      <c r="B108">
        <v>549.53732369999864</v>
      </c>
    </row>
    <row r="109" spans="1:28">
      <c r="A109" t="s">
        <v>356</v>
      </c>
      <c r="B109">
        <v>77.886062240000015</v>
      </c>
    </row>
    <row r="110" spans="1:28">
      <c r="A110" t="s">
        <v>350</v>
      </c>
      <c r="B110">
        <v>9.4842207599999977</v>
      </c>
    </row>
    <row r="121" spans="1:14">
      <c r="B121" t="s">
        <v>332</v>
      </c>
      <c r="C121" t="s">
        <v>333</v>
      </c>
      <c r="D121" t="s">
        <v>334</v>
      </c>
      <c r="E121" t="s">
        <v>335</v>
      </c>
      <c r="F121" t="s">
        <v>336</v>
      </c>
      <c r="G121" t="s">
        <v>337</v>
      </c>
      <c r="H121" t="s">
        <v>338</v>
      </c>
      <c r="I121" t="s">
        <v>339</v>
      </c>
      <c r="J121" t="s">
        <v>340</v>
      </c>
      <c r="K121" t="s">
        <v>341</v>
      </c>
      <c r="L121" t="s">
        <v>342</v>
      </c>
    </row>
    <row r="122" spans="1:14">
      <c r="A122" t="s">
        <v>357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358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359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07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54</v>
      </c>
      <c r="BA150" t="s">
        <v>285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  <c r="DB150" s="1" t="s">
        <v>7</v>
      </c>
      <c r="DC150" s="1" t="s">
        <v>13</v>
      </c>
    </row>
    <row r="151" spans="1:107" ht="14.4">
      <c r="A151" t="s">
        <v>360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360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77">
        <f>7955.92469/1000</f>
        <v>7.9559246899999998</v>
      </c>
      <c r="CE151" s="77">
        <v>8.7167169300000005</v>
      </c>
      <c r="CF151" s="77">
        <v>8.0079499999999992</v>
      </c>
      <c r="CG151" s="77">
        <v>5.2166384399999997</v>
      </c>
      <c r="CH151" s="77">
        <v>6.0538681400000014</v>
      </c>
      <c r="CI151" s="77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77">
        <v>6.1</v>
      </c>
      <c r="CP151" s="81">
        <v>4.5999999999999996</v>
      </c>
      <c r="CQ151" s="59">
        <v>9.9</v>
      </c>
      <c r="CR151" s="59">
        <v>12.2</v>
      </c>
      <c r="CS151" s="59">
        <v>7.4</v>
      </c>
      <c r="CT151" s="59">
        <v>8.1</v>
      </c>
      <c r="CU151" s="59">
        <v>9.5</v>
      </c>
      <c r="CV151" s="59">
        <v>6.1</v>
      </c>
      <c r="CW151" s="77">
        <v>7.1</v>
      </c>
      <c r="CX151" s="77">
        <v>5.2</v>
      </c>
      <c r="CY151" s="77">
        <v>4</v>
      </c>
      <c r="CZ151" s="77">
        <v>3.7</v>
      </c>
      <c r="DA151" s="77">
        <v>4.9000000000000004</v>
      </c>
      <c r="DB151" s="112">
        <v>10</v>
      </c>
      <c r="DC151" s="112">
        <v>4.8</v>
      </c>
    </row>
    <row r="152" spans="1:107" ht="14.4">
      <c r="A152" t="s">
        <v>361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361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77">
        <v>9.3000000000000007</v>
      </c>
      <c r="CE152" s="77">
        <v>4.4828711399999985</v>
      </c>
      <c r="CF152" s="77">
        <v>6.1194355200000006</v>
      </c>
      <c r="CG152" s="77">
        <v>3.7871973000000008</v>
      </c>
      <c r="CH152" s="77">
        <v>4.7</v>
      </c>
      <c r="CI152" s="77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77">
        <v>2.7</v>
      </c>
      <c r="CP152" s="81">
        <v>2.8</v>
      </c>
      <c r="CQ152" s="77">
        <v>5.7</v>
      </c>
      <c r="CR152" s="77">
        <v>8.5</v>
      </c>
      <c r="CS152" s="81">
        <v>7.4</v>
      </c>
      <c r="CT152" s="81">
        <v>9.6999999999999993</v>
      </c>
      <c r="CU152">
        <v>7.5</v>
      </c>
      <c r="CV152">
        <v>6</v>
      </c>
      <c r="CW152" s="77">
        <v>7.8</v>
      </c>
      <c r="CX152" s="77">
        <v>4.7</v>
      </c>
      <c r="CY152" s="77">
        <v>4.0999999999999996</v>
      </c>
      <c r="CZ152" s="77">
        <v>4.0999999999999996</v>
      </c>
      <c r="DA152" s="77">
        <v>3</v>
      </c>
      <c r="DB152" s="112">
        <v>6.8</v>
      </c>
      <c r="DC152" s="112">
        <v>3.7</v>
      </c>
    </row>
    <row r="155" spans="1:107" ht="12.75" customHeight="1">
      <c r="C155" s="196"/>
      <c r="D155" s="196"/>
    </row>
    <row r="156" spans="1:107" ht="24.75" customHeight="1">
      <c r="A156" t="s">
        <v>362</v>
      </c>
      <c r="C156" s="196"/>
      <c r="D156" s="196"/>
      <c r="BL156" s="1" t="s">
        <v>5</v>
      </c>
      <c r="BM156" s="1"/>
    </row>
    <row r="157" spans="1:107" ht="18.75" customHeight="1">
      <c r="B157" t="s">
        <v>285</v>
      </c>
      <c r="C157" t="s">
        <v>54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200</v>
      </c>
      <c r="BL157" s="11">
        <v>40566</v>
      </c>
      <c r="BM157" s="101"/>
    </row>
    <row r="158" spans="1:107" ht="14.4">
      <c r="A158" t="s">
        <v>363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[2]Sheet3!$B$6</f>
        <v>2230.3641699999976</v>
      </c>
      <c r="W158">
        <v>2922.7103300000003</v>
      </c>
      <c r="Y158">
        <f>[3]Sheet1!$B$9</f>
        <v>530.90953999999999</v>
      </c>
      <c r="Z158">
        <f>[3]Sheet1!$B$10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363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201</v>
      </c>
      <c r="BL158" s="11">
        <v>280314</v>
      </c>
      <c r="BM158" s="101"/>
    </row>
    <row r="159" spans="1:107" ht="14.4">
      <c r="A159" t="s">
        <v>364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[2]Sheet3!$C$6</f>
        <v>3389.9957400000003</v>
      </c>
      <c r="W159">
        <v>3686.9970099999996</v>
      </c>
      <c r="Y159">
        <f>[3]Sheet1!$C$9</f>
        <v>1583.2879499999995</v>
      </c>
      <c r="Z159">
        <f>[3]Sheet1!$C$10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364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202</v>
      </c>
      <c r="BL159" s="11">
        <v>82145</v>
      </c>
      <c r="BM159" s="101"/>
    </row>
    <row r="160" spans="1:107" ht="14.4">
      <c r="A160" t="s">
        <v>264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SUM([2]Sheet3!$D$6:$F$6)</f>
        <v>93.81465</v>
      </c>
      <c r="W160">
        <f>[2]Sheet3!$D$7+[2]Sheet3!$E$7+[2]Sheet3!$F$7+[2]Sheet3!$G$7</f>
        <v>51.239229999999999</v>
      </c>
      <c r="Y160">
        <f>SUM([3]Sheet1!$D$9:$G$9)</f>
        <v>0.88300000000000001</v>
      </c>
      <c r="Z160">
        <f>[3]Sheet1!$F$10</f>
        <v>7.6180000000000003</v>
      </c>
      <c r="AB160">
        <v>106.00144</v>
      </c>
      <c r="AC160">
        <f>[4]Sheet1!$E$13+[4]Sheet1!$F$13+[4]Sheet1!$G$13</f>
        <v>82.20911000000001</v>
      </c>
      <c r="AD160">
        <v>95.301170000000013</v>
      </c>
      <c r="AF160" t="s">
        <v>264</v>
      </c>
      <c r="AG160">
        <f>[5]Sheet1!$D$8+[5]Sheet1!$E$8+[5]Sheet1!$F$8+[5]Sheet1!$G$8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203</v>
      </c>
      <c r="BL160" s="11">
        <v>61192</v>
      </c>
      <c r="BM160" s="101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204</v>
      </c>
      <c r="BL161" s="11">
        <v>19136</v>
      </c>
      <c r="BM161" s="101"/>
    </row>
    <row r="162" spans="9:65" ht="14.4">
      <c r="BK162" s="9" t="s">
        <v>205</v>
      </c>
      <c r="BL162" s="11">
        <v>174394</v>
      </c>
      <c r="BM162" s="101"/>
    </row>
    <row r="165" spans="9:65">
      <c r="I165" s="196" t="s">
        <v>365</v>
      </c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</row>
    <row r="166" spans="9:65">
      <c r="AA166" t="s">
        <v>366</v>
      </c>
    </row>
    <row r="167" spans="9:65">
      <c r="I167" t="s">
        <v>367</v>
      </c>
      <c r="J167" t="s">
        <v>368</v>
      </c>
      <c r="K167" t="s">
        <v>369</v>
      </c>
      <c r="L167" t="s">
        <v>370</v>
      </c>
      <c r="M167" t="s">
        <v>371</v>
      </c>
      <c r="N167" t="s">
        <v>372</v>
      </c>
      <c r="O167" t="s">
        <v>373</v>
      </c>
      <c r="P167" t="s">
        <v>374</v>
      </c>
      <c r="Q167" t="s">
        <v>375</v>
      </c>
      <c r="R167" t="s">
        <v>376</v>
      </c>
      <c r="S167" t="s">
        <v>377</v>
      </c>
      <c r="T167" t="s">
        <v>378</v>
      </c>
      <c r="U167" t="s">
        <v>379</v>
      </c>
      <c r="V167" t="s">
        <v>380</v>
      </c>
      <c r="Z167" t="s">
        <v>381</v>
      </c>
      <c r="AA167" t="s">
        <v>382</v>
      </c>
    </row>
    <row r="168" spans="9:65">
      <c r="I168" t="s">
        <v>383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384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385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386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387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388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389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385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390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169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170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171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368</v>
      </c>
      <c r="AP207" t="s">
        <v>369</v>
      </c>
      <c r="AQ207" t="s">
        <v>296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8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8">
      <c r="A211" t="s">
        <v>172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8">
      <c r="A212" t="s">
        <v>173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8">
      <c r="A213" t="s">
        <v>174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8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285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94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54</v>
      </c>
      <c r="CQ217" t="s">
        <v>285</v>
      </c>
      <c r="CR217" t="s">
        <v>0</v>
      </c>
      <c r="CS217" t="s">
        <v>12</v>
      </c>
      <c r="CT217" t="s">
        <v>7</v>
      </c>
    </row>
    <row r="218" spans="1:98" ht="13.8">
      <c r="A218" t="s">
        <v>391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391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543.5</v>
      </c>
      <c r="CN218">
        <v>538.79999999999995</v>
      </c>
      <c r="CO218" s="105">
        <v>542.4</v>
      </c>
      <c r="CP218" s="105">
        <v>549.20000000000005</v>
      </c>
      <c r="CQ218" s="105">
        <v>559.79999999999995</v>
      </c>
      <c r="CR218" s="105">
        <v>559.6</v>
      </c>
      <c r="CS218" s="105">
        <v>639.79999999999995</v>
      </c>
      <c r="CT218">
        <v>619.79999999999995</v>
      </c>
    </row>
    <row r="219" spans="1:98" ht="13.8">
      <c r="A219" t="s">
        <v>392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392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</v>
      </c>
      <c r="CM219">
        <v>484.9</v>
      </c>
      <c r="CN219">
        <v>470.3</v>
      </c>
      <c r="CO219" s="105">
        <v>487.5</v>
      </c>
      <c r="CP219" s="105">
        <v>472.2</v>
      </c>
      <c r="CQ219" s="105">
        <v>489.7</v>
      </c>
      <c r="CR219" s="105">
        <v>487.5</v>
      </c>
      <c r="CS219" s="105">
        <v>479.1</v>
      </c>
      <c r="CT219">
        <v>497.9</v>
      </c>
    </row>
    <row r="220" spans="1:98" ht="13.8">
      <c r="A220" t="s">
        <v>393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393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30.1</v>
      </c>
      <c r="CN220">
        <v>30.1</v>
      </c>
      <c r="CO220" s="105">
        <v>30.2</v>
      </c>
      <c r="CP220" s="105">
        <v>30.4</v>
      </c>
      <c r="CQ220" s="105">
        <v>30.6</v>
      </c>
      <c r="CR220" s="105">
        <v>30.8</v>
      </c>
      <c r="CS220" s="105">
        <v>35.700000000000003</v>
      </c>
      <c r="CT220">
        <v>35.9</v>
      </c>
    </row>
    <row r="221" spans="1:98" ht="13.8">
      <c r="A221" t="s">
        <v>394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394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>
        <v>151.69999999999999</v>
      </c>
      <c r="CK221">
        <v>148.69999999999999</v>
      </c>
      <c r="CL221">
        <v>149.6</v>
      </c>
      <c r="CM221">
        <v>150.30000000000001</v>
      </c>
      <c r="CN221">
        <v>149.6</v>
      </c>
      <c r="CO221" s="105">
        <v>154.80000000000001</v>
      </c>
      <c r="CP221" s="105">
        <v>152.5</v>
      </c>
      <c r="CQ221" s="105">
        <v>152.69999999999999</v>
      </c>
      <c r="CR221" s="105">
        <v>154.4</v>
      </c>
      <c r="CS221" s="105">
        <v>153.19999999999999</v>
      </c>
      <c r="CT221">
        <v>155.9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120</v>
      </c>
      <c r="AD228" t="s">
        <v>120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120</v>
      </c>
      <c r="AD232" t="s">
        <v>120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120</v>
      </c>
      <c r="AC236" t="s">
        <v>120</v>
      </c>
      <c r="AD236" t="s">
        <v>120</v>
      </c>
    </row>
    <row r="238" spans="1:30">
      <c r="B238" t="s">
        <v>395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396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397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398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399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389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400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298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389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401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402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395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403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395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404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405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6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285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4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  <c r="CY275" s="3">
        <v>46023</v>
      </c>
      <c r="CZ275" s="1" t="s">
        <v>8</v>
      </c>
    </row>
    <row r="276" spans="1:106" ht="14.4">
      <c r="A276" t="s">
        <v>406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90" t="s">
        <v>406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59">
        <v>16.646411570000001</v>
      </c>
      <c r="CB276" s="59">
        <v>10.385206009999999</v>
      </c>
      <c r="CC276" s="59">
        <v>11.079395760000001</v>
      </c>
      <c r="CD276" s="59">
        <v>8.7396790299999996</v>
      </c>
      <c r="CE276" s="59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91">
        <v>7.8856082000000001</v>
      </c>
      <c r="CK276">
        <v>10.129426520000001</v>
      </c>
      <c r="CL276">
        <v>11.15551636</v>
      </c>
      <c r="CM276" s="106">
        <v>8.8001392299999992</v>
      </c>
      <c r="CN276" s="106">
        <v>10.15063058</v>
      </c>
      <c r="CO276" s="106">
        <v>8.0441650300000003</v>
      </c>
      <c r="CP276" s="106">
        <v>2.3542866</v>
      </c>
      <c r="CQ276" s="106">
        <v>6.7437618500000003</v>
      </c>
      <c r="CR276" s="107">
        <v>8.9023860399999997</v>
      </c>
      <c r="CS276" s="107">
        <v>11.18256478</v>
      </c>
      <c r="CT276" s="107">
        <v>8.1191409100000005</v>
      </c>
      <c r="CU276" s="107">
        <v>13.174164190000001</v>
      </c>
      <c r="CV276" s="107">
        <v>9.1552220200000001</v>
      </c>
      <c r="CW276" s="107">
        <v>10.275235159999999</v>
      </c>
      <c r="CX276" s="107">
        <v>13.299407479999999</v>
      </c>
      <c r="CY276">
        <v>13.25612851</v>
      </c>
      <c r="CZ276">
        <v>10.56344973</v>
      </c>
    </row>
    <row r="277" spans="1:106" ht="14.4">
      <c r="A277" t="s">
        <v>407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90" t="s">
        <v>407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59">
        <v>69.801266690000006</v>
      </c>
      <c r="CB277" s="59">
        <v>104.2161364</v>
      </c>
      <c r="CC277" s="59">
        <v>56.91767737</v>
      </c>
      <c r="CD277" s="59">
        <v>68.958292779999994</v>
      </c>
      <c r="CE277" s="59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06">
        <v>88.596941779999995</v>
      </c>
      <c r="CN277" s="106">
        <v>149.86448573999999</v>
      </c>
      <c r="CO277" s="106">
        <v>133.58310245000001</v>
      </c>
      <c r="CP277" s="106">
        <v>203.18556312000001</v>
      </c>
      <c r="CQ277" s="106">
        <v>117.26883479999999</v>
      </c>
      <c r="CR277" s="107">
        <v>111.96189013</v>
      </c>
      <c r="CS277" s="107">
        <v>137.2266625</v>
      </c>
      <c r="CT277" s="107">
        <v>74.414795510000005</v>
      </c>
      <c r="CU277" s="107">
        <v>90.028188150000005</v>
      </c>
      <c r="CV277" s="107">
        <v>63.128957120000003</v>
      </c>
      <c r="CW277" s="107">
        <v>41.840002869999999</v>
      </c>
      <c r="CX277" s="107">
        <v>127.59871390000001</v>
      </c>
      <c r="CY277">
        <v>62.735309729999997</v>
      </c>
      <c r="CZ277">
        <v>12.5972256</v>
      </c>
    </row>
    <row r="278" spans="1:106" ht="14.4">
      <c r="A278" t="s">
        <v>105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90" t="s">
        <v>105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59">
        <v>53.919581360000002</v>
      </c>
      <c r="CB278" s="59">
        <v>53.58061532</v>
      </c>
      <c r="CC278" s="59">
        <v>39.608232780000002</v>
      </c>
      <c r="CD278" s="59">
        <v>56.55841427</v>
      </c>
      <c r="CE278" s="59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06">
        <v>28.75152834</v>
      </c>
      <c r="CN278" s="106">
        <v>35.844906219999999</v>
      </c>
      <c r="CO278" s="106">
        <v>46.39781412</v>
      </c>
      <c r="CP278" s="106">
        <v>69.031876389999994</v>
      </c>
      <c r="CQ278" s="106">
        <v>41.349717939999998</v>
      </c>
      <c r="CR278" s="107">
        <v>40.145809489999998</v>
      </c>
      <c r="CS278" s="107">
        <v>42.750459919999997</v>
      </c>
      <c r="CT278" s="107">
        <v>48.86411322</v>
      </c>
      <c r="CU278" s="107">
        <v>39.430565270000002</v>
      </c>
      <c r="CV278" s="107">
        <v>50.290377390000003</v>
      </c>
      <c r="CW278" s="107">
        <v>61.884346010000002</v>
      </c>
      <c r="CX278" s="107">
        <v>39.787621260000002</v>
      </c>
      <c r="CY278">
        <v>29.589395369999998</v>
      </c>
      <c r="CZ278">
        <v>28.176335630000001</v>
      </c>
    </row>
    <row r="279" spans="1:106" ht="14.4">
      <c r="A279" t="s">
        <v>106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90" t="s">
        <v>106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59">
        <v>3.9726971799999999</v>
      </c>
      <c r="CB279" s="59">
        <v>4.7189411100000003</v>
      </c>
      <c r="CC279" s="59">
        <v>2.9759142199999999</v>
      </c>
      <c r="CD279" s="59">
        <v>2.2004642699999999</v>
      </c>
      <c r="CE279" s="59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06">
        <v>4.4347655599999998</v>
      </c>
      <c r="CN279" s="106">
        <v>6.5499772900000002</v>
      </c>
      <c r="CO279" s="106">
        <v>2.7671561699999998</v>
      </c>
      <c r="CP279" s="106">
        <v>4.6572911799999996</v>
      </c>
      <c r="CQ279" s="106">
        <v>4.3177265499999997</v>
      </c>
      <c r="CR279" s="107">
        <v>4.0964203299999999</v>
      </c>
      <c r="CS279" s="107">
        <v>4.1287489600000002</v>
      </c>
      <c r="CT279" s="107">
        <v>6.7410341300000001</v>
      </c>
      <c r="CU279" s="107">
        <v>3.8900524600000002</v>
      </c>
      <c r="CV279" s="107">
        <v>4.7666357899999996</v>
      </c>
      <c r="CW279" s="107">
        <v>6.5075002800000004</v>
      </c>
      <c r="CX279" s="107">
        <v>6.7367926000000002</v>
      </c>
      <c r="CY279">
        <v>3.5018935</v>
      </c>
      <c r="CZ279">
        <v>4.2623416500000104</v>
      </c>
    </row>
    <row r="282" spans="1:106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73">
        <v>2023</v>
      </c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3">
        <v>2024</v>
      </c>
      <c r="CD282" s="52"/>
      <c r="CE282" s="52"/>
      <c r="CF282" s="52"/>
      <c r="CG282" s="52"/>
      <c r="CO282">
        <v>2025</v>
      </c>
      <c r="DA282">
        <v>2026</v>
      </c>
    </row>
    <row r="283" spans="1:106" ht="14.4">
      <c r="A283" t="s">
        <v>178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89" t="s">
        <v>13</v>
      </c>
      <c r="BR283" s="89" t="s">
        <v>8</v>
      </c>
      <c r="BS283" s="89" t="s">
        <v>1</v>
      </c>
      <c r="BT283" s="89" t="s">
        <v>2</v>
      </c>
      <c r="BU283" s="89" t="s">
        <v>3</v>
      </c>
      <c r="BV283" s="89" t="s">
        <v>9</v>
      </c>
      <c r="BW283" s="89" t="s">
        <v>10</v>
      </c>
      <c r="BX283" s="89" t="s">
        <v>6</v>
      </c>
      <c r="BY283" s="89" t="s">
        <v>11</v>
      </c>
      <c r="BZ283" s="89" t="s">
        <v>0</v>
      </c>
      <c r="CA283" s="89" t="s">
        <v>12</v>
      </c>
      <c r="CB283" s="89" t="s">
        <v>7</v>
      </c>
      <c r="CC283" s="89" t="s">
        <v>13</v>
      </c>
      <c r="CD283" s="89" t="s">
        <v>8</v>
      </c>
      <c r="CE283" s="89" t="s">
        <v>1</v>
      </c>
      <c r="CF283" s="89" t="s">
        <v>14</v>
      </c>
      <c r="CG283" s="89" t="s">
        <v>3</v>
      </c>
      <c r="CH283" s="89" t="s">
        <v>4</v>
      </c>
      <c r="CI283" s="89" t="s">
        <v>5</v>
      </c>
      <c r="CJ283" s="89" t="s">
        <v>6</v>
      </c>
      <c r="CK283" s="89" t="s">
        <v>11</v>
      </c>
      <c r="CL283" s="89" t="s">
        <v>0</v>
      </c>
      <c r="CM283" s="89" t="s">
        <v>12</v>
      </c>
      <c r="CN283" s="89" t="s">
        <v>7</v>
      </c>
      <c r="CO283" s="5" t="s">
        <v>13</v>
      </c>
      <c r="CP283" s="5" t="s">
        <v>8</v>
      </c>
      <c r="CQ283" s="89" t="s">
        <v>1</v>
      </c>
      <c r="CR283" s="89" t="s">
        <v>2</v>
      </c>
      <c r="CS283" s="89" t="s">
        <v>3</v>
      </c>
      <c r="CT283" s="89" t="s">
        <v>4</v>
      </c>
      <c r="CU283" s="89" t="s">
        <v>5</v>
      </c>
      <c r="CV283" s="89" t="s">
        <v>6</v>
      </c>
      <c r="CW283" s="89" t="s">
        <v>11</v>
      </c>
      <c r="CX283" s="89" t="s">
        <v>0</v>
      </c>
      <c r="CY283" s="89" t="s">
        <v>12</v>
      </c>
      <c r="CZ283" s="89" t="s">
        <v>7</v>
      </c>
      <c r="DA283" s="89" t="s">
        <v>13</v>
      </c>
      <c r="DB283" s="89" t="s">
        <v>8</v>
      </c>
    </row>
    <row r="284" spans="1:106" ht="14.4">
      <c r="A284" t="s">
        <v>179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75">
        <v>3911.0925110599828</v>
      </c>
      <c r="BR284" s="75">
        <v>4190.4209707299951</v>
      </c>
      <c r="BS284" s="75">
        <v>4271.7827857000184</v>
      </c>
      <c r="BT284" s="76">
        <v>4467.2601550400286</v>
      </c>
      <c r="BU284" s="76">
        <v>4611.2517678400072</v>
      </c>
      <c r="BV284" s="76">
        <v>3945.0307151099814</v>
      </c>
      <c r="BW284" s="76">
        <v>4731.5405732399886</v>
      </c>
      <c r="BX284" s="76">
        <v>5004.4376429899858</v>
      </c>
      <c r="BY284" s="76">
        <v>4250.5734569000033</v>
      </c>
      <c r="BZ284" s="76">
        <v>4970.3796232599834</v>
      </c>
      <c r="CA284" s="76">
        <v>4340.2159805199935</v>
      </c>
      <c r="CB284" s="76">
        <v>5119.4346464000091</v>
      </c>
      <c r="CC284" s="76">
        <v>4128.4041753300071</v>
      </c>
      <c r="CD284" s="76">
        <v>3782.4274938000008</v>
      </c>
      <c r="CE284" s="76">
        <v>3925.6476758699982</v>
      </c>
      <c r="CF284" s="76">
        <v>4713.8695231300026</v>
      </c>
      <c r="CG284" s="76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93">
        <v>4784.2909848900108</v>
      </c>
      <c r="CP284" s="93">
        <v>4384.5943901700084</v>
      </c>
      <c r="CQ284" s="93">
        <v>4388.4244340899904</v>
      </c>
      <c r="CR284" s="93">
        <v>4631.347553160017</v>
      </c>
      <c r="CS284" s="93">
        <v>4372.0542013799977</v>
      </c>
      <c r="CT284" s="93">
        <v>3938.7359710599853</v>
      </c>
      <c r="CU284" s="93">
        <v>4477.2030446299923</v>
      </c>
      <c r="CV284" s="93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  <c r="DA284">
        <v>5605.1254420699788</v>
      </c>
      <c r="DB284" s="180">
        <v>4827.3017079099864</v>
      </c>
    </row>
    <row r="287" spans="1:106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6">
      <c r="A288" t="s">
        <v>181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182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408</v>
      </c>
      <c r="J293" s="36"/>
      <c r="Y293" s="108"/>
      <c r="Z293" s="109"/>
    </row>
    <row r="294" spans="1:27" ht="14.4">
      <c r="C294" t="s">
        <v>409</v>
      </c>
      <c r="E294" t="s">
        <v>409</v>
      </c>
      <c r="G294" t="s">
        <v>410</v>
      </c>
      <c r="H294" s="1" t="s">
        <v>411</v>
      </c>
      <c r="J294" s="37"/>
      <c r="K294" s="35"/>
      <c r="N294" t="s">
        <v>412</v>
      </c>
      <c r="P294" t="s">
        <v>413</v>
      </c>
      <c r="AA294" s="195">
        <v>0.88909675666236165</v>
      </c>
    </row>
    <row r="295" spans="1:27" ht="13.8">
      <c r="A295" t="s">
        <v>132</v>
      </c>
      <c r="B295" t="s">
        <v>119</v>
      </c>
      <c r="C295">
        <v>1.1583989162688684</v>
      </c>
      <c r="D295" t="s">
        <v>119</v>
      </c>
      <c r="E295">
        <v>2.400001804003987</v>
      </c>
      <c r="F295" t="s">
        <v>119</v>
      </c>
      <c r="G295">
        <v>1.2457495006152746</v>
      </c>
      <c r="H295" s="44">
        <v>1.0417093269052518</v>
      </c>
      <c r="I295" s="34">
        <v>1.0125900687924649</v>
      </c>
      <c r="J295" s="17" t="s">
        <v>119</v>
      </c>
      <c r="K295" s="195">
        <v>0.88909675666236165</v>
      </c>
      <c r="N295">
        <v>1.29</v>
      </c>
      <c r="P295">
        <v>6.8357078068420902</v>
      </c>
      <c r="Q295">
        <v>6.8357078068420902</v>
      </c>
      <c r="AA295" s="195">
        <v>2.3784534258664198</v>
      </c>
    </row>
    <row r="296" spans="1:27" ht="13.8">
      <c r="A296" t="s">
        <v>134</v>
      </c>
      <c r="B296" t="s">
        <v>127</v>
      </c>
      <c r="C296">
        <v>3.8357953812411298</v>
      </c>
      <c r="D296" t="s">
        <v>127</v>
      </c>
      <c r="E296">
        <v>3.6590838365752787</v>
      </c>
      <c r="F296" t="s">
        <v>127</v>
      </c>
      <c r="G296">
        <v>2.4582550340243015</v>
      </c>
      <c r="H296" s="42">
        <v>2.6759050523168009</v>
      </c>
      <c r="I296" s="33">
        <v>3.6461642044879339</v>
      </c>
      <c r="J296" s="36" t="s">
        <v>127</v>
      </c>
      <c r="K296" s="195">
        <v>2.3784534258664198</v>
      </c>
      <c r="N296">
        <v>1.8800000000000001</v>
      </c>
      <c r="P296">
        <v>26.694389973923403</v>
      </c>
      <c r="Q296">
        <v>26.694389973923403</v>
      </c>
      <c r="Z296" s="109"/>
      <c r="AA296" s="195">
        <v>1.6599379095746485</v>
      </c>
    </row>
    <row r="297" spans="1:27" ht="13.8">
      <c r="A297" t="s">
        <v>133</v>
      </c>
      <c r="B297" t="s">
        <v>124</v>
      </c>
      <c r="C297">
        <v>2.281909861093192</v>
      </c>
      <c r="D297" t="s">
        <v>124</v>
      </c>
      <c r="E297">
        <v>2.6615823820970643</v>
      </c>
      <c r="F297" t="s">
        <v>124</v>
      </c>
      <c r="G297">
        <v>2.013145581308188</v>
      </c>
      <c r="H297" s="44">
        <v>1.7101397981147624</v>
      </c>
      <c r="I297" s="34">
        <v>2.0202730213379985</v>
      </c>
      <c r="J297" s="17" t="s">
        <v>124</v>
      </c>
      <c r="K297" s="195">
        <v>1.6599379095746485</v>
      </c>
      <c r="L297" s="43">
        <v>9.6396596297377037</v>
      </c>
      <c r="N297">
        <v>2.5</v>
      </c>
      <c r="P297">
        <v>13.390173003424421</v>
      </c>
      <c r="Q297">
        <v>13.390173003424421</v>
      </c>
      <c r="AA297" s="195">
        <v>2.2639845268802228</v>
      </c>
    </row>
    <row r="298" spans="1:27" ht="13.8">
      <c r="A298" t="s">
        <v>128</v>
      </c>
      <c r="B298" t="s">
        <v>122</v>
      </c>
      <c r="C298">
        <v>1.9505010106222851</v>
      </c>
      <c r="D298" t="s">
        <v>122</v>
      </c>
      <c r="E298">
        <v>3.9794072944901209</v>
      </c>
      <c r="F298" t="s">
        <v>122</v>
      </c>
      <c r="G298">
        <v>2.0910629424914178</v>
      </c>
      <c r="H298" s="44">
        <v>2.7042619117497653</v>
      </c>
      <c r="I298" s="34">
        <v>2.2509959014527277</v>
      </c>
      <c r="J298" s="17" t="s">
        <v>414</v>
      </c>
      <c r="K298" s="195">
        <v>2.2639845268802228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  <c r="AA298" s="195">
        <v>4.0676698740766044</v>
      </c>
    </row>
    <row r="299" spans="1:27" ht="13.8">
      <c r="A299" t="s">
        <v>129</v>
      </c>
      <c r="B299" t="s">
        <v>131</v>
      </c>
      <c r="C299">
        <v>4.9032382918333113</v>
      </c>
      <c r="D299" t="s">
        <v>131</v>
      </c>
      <c r="E299">
        <v>7.3784890564608148</v>
      </c>
      <c r="F299" t="s">
        <v>131</v>
      </c>
      <c r="G299">
        <v>4.8948695797974153</v>
      </c>
      <c r="H299" s="42">
        <v>5.2252579198731759</v>
      </c>
      <c r="I299" s="33">
        <v>3.9184870520653878</v>
      </c>
      <c r="J299" s="36" t="s">
        <v>131</v>
      </c>
      <c r="K299" s="195">
        <v>4.0676698740766044</v>
      </c>
      <c r="L299" s="44">
        <v>2.7042619117497653</v>
      </c>
      <c r="N299">
        <v>4.21</v>
      </c>
      <c r="P299">
        <v>6.2065784811746845</v>
      </c>
      <c r="Q299">
        <v>6.2065784811746845</v>
      </c>
      <c r="AA299" s="195">
        <v>8.376590001490321</v>
      </c>
    </row>
    <row r="300" spans="1:27" ht="13.8">
      <c r="A300" t="s">
        <v>121</v>
      </c>
      <c r="B300" t="s">
        <v>132</v>
      </c>
      <c r="C300">
        <v>6.395035049240958</v>
      </c>
      <c r="D300" t="s">
        <v>132</v>
      </c>
      <c r="E300">
        <v>7.3488357409269875</v>
      </c>
      <c r="F300" t="s">
        <v>132</v>
      </c>
      <c r="G300">
        <v>5.8702000033650092</v>
      </c>
      <c r="H300">
        <v>5.9632532131082003</v>
      </c>
      <c r="I300" s="44">
        <v>9.0594867569377016</v>
      </c>
      <c r="J300" s="17" t="s">
        <v>132</v>
      </c>
      <c r="K300" s="195">
        <v>8.376590001490321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  <c r="AA300" s="195">
        <v>22.99119986522555</v>
      </c>
    </row>
    <row r="301" spans="1:27" ht="13.8">
      <c r="A301" t="s">
        <v>130</v>
      </c>
      <c r="B301" t="s">
        <v>134</v>
      </c>
      <c r="C301">
        <v>26.502279275792372</v>
      </c>
      <c r="D301" t="s">
        <v>134</v>
      </c>
      <c r="E301">
        <v>1.0227575102940978</v>
      </c>
      <c r="F301" t="s">
        <v>134</v>
      </c>
      <c r="G301">
        <v>25.477700724231145</v>
      </c>
      <c r="H301">
        <v>27.388812358194919</v>
      </c>
      <c r="I301" s="44">
        <v>20.216972698149554</v>
      </c>
      <c r="J301" s="17" t="s">
        <v>795</v>
      </c>
      <c r="K301" s="195">
        <v>22.99119986522555</v>
      </c>
      <c r="L301" s="43">
        <v>77.201105551666075</v>
      </c>
      <c r="N301">
        <v>8.19</v>
      </c>
      <c r="P301">
        <v>8.1441686744150257</v>
      </c>
      <c r="Q301">
        <v>8.1441686744150257</v>
      </c>
      <c r="AA301" s="195">
        <v>12.657509420368926</v>
      </c>
    </row>
    <row r="302" spans="1:27" ht="13.8">
      <c r="A302" t="s">
        <v>126</v>
      </c>
      <c r="B302" t="s">
        <v>133</v>
      </c>
      <c r="C302">
        <v>13.376338536962972</v>
      </c>
      <c r="D302" t="s">
        <v>133</v>
      </c>
      <c r="E302">
        <v>10.972064998263646</v>
      </c>
      <c r="F302" t="s">
        <v>133</v>
      </c>
      <c r="G302">
        <v>11.103194959912882</v>
      </c>
      <c r="H302">
        <v>11.217059563141405</v>
      </c>
      <c r="I302" s="44">
        <v>12.15272668656112</v>
      </c>
      <c r="J302" s="17" t="s">
        <v>133</v>
      </c>
      <c r="K302" s="195">
        <v>12.657509420368926</v>
      </c>
      <c r="L302" s="44">
        <v>9.0594867569377016</v>
      </c>
      <c r="N302">
        <v>6.71</v>
      </c>
      <c r="P302">
        <v>3.2449137577145923</v>
      </c>
      <c r="Q302">
        <v>3.2449137577145923</v>
      </c>
      <c r="AA302" s="195">
        <v>6.8945210712219822</v>
      </c>
    </row>
    <row r="303" spans="1:27" ht="13.8">
      <c r="A303" t="s">
        <v>125</v>
      </c>
      <c r="B303" t="s">
        <v>128</v>
      </c>
      <c r="C303">
        <v>4.2598266890293726</v>
      </c>
      <c r="D303" t="s">
        <v>128</v>
      </c>
      <c r="E303">
        <v>10.009628871279805</v>
      </c>
      <c r="F303" t="s">
        <v>128</v>
      </c>
      <c r="G303">
        <v>5.7979683468697587</v>
      </c>
      <c r="H303">
        <v>5.1831450906306387</v>
      </c>
      <c r="I303" s="44">
        <v>7.1931114019426872</v>
      </c>
      <c r="J303" s="17" t="s">
        <v>128</v>
      </c>
      <c r="K303" s="195">
        <v>6.8945210712219822</v>
      </c>
      <c r="L303" s="44">
        <v>20.216972698149554</v>
      </c>
      <c r="N303">
        <v>13.1</v>
      </c>
      <c r="P303">
        <v>3.2266758519163781</v>
      </c>
      <c r="Q303">
        <v>3.2266758519163781</v>
      </c>
      <c r="AA303" s="195">
        <v>8.0484406508086117</v>
      </c>
    </row>
    <row r="304" spans="1:27" ht="13.8">
      <c r="A304" t="s">
        <v>123</v>
      </c>
      <c r="B304" t="s">
        <v>129</v>
      </c>
      <c r="C304">
        <v>6.6498946372511067</v>
      </c>
      <c r="D304" t="s">
        <v>129</v>
      </c>
      <c r="E304">
        <v>14.409932845951589</v>
      </c>
      <c r="F304" t="s">
        <v>129</v>
      </c>
      <c r="G304">
        <v>7.7225213663560615</v>
      </c>
      <c r="H304">
        <v>6.8124588603404144</v>
      </c>
      <c r="I304" s="44">
        <v>9.0532601375805957</v>
      </c>
      <c r="J304" s="17" t="s">
        <v>129</v>
      </c>
      <c r="K304" s="195">
        <v>8.0484406508086117</v>
      </c>
      <c r="L304" s="44">
        <v>12.15272668656112</v>
      </c>
      <c r="N304">
        <v>27.85</v>
      </c>
      <c r="P304">
        <v>1.8417370801628268</v>
      </c>
      <c r="Q304">
        <v>1.8417370801628268</v>
      </c>
      <c r="AA304" s="195">
        <v>0.91961434016154908</v>
      </c>
    </row>
    <row r="305" spans="1:114" ht="13.8">
      <c r="A305" t="s">
        <v>124</v>
      </c>
      <c r="B305" t="s">
        <v>121</v>
      </c>
      <c r="C305">
        <v>0.99062486560873853</v>
      </c>
      <c r="D305" t="s">
        <v>121</v>
      </c>
      <c r="E305">
        <v>1.1086732001677724</v>
      </c>
      <c r="F305" t="s">
        <v>121</v>
      </c>
      <c r="G305">
        <v>1.0079361994313136</v>
      </c>
      <c r="H305">
        <v>1.0663204297533746</v>
      </c>
      <c r="I305" s="44">
        <v>0.98801522002540054</v>
      </c>
      <c r="J305" s="17" t="s">
        <v>121</v>
      </c>
      <c r="K305" s="195">
        <v>0.91961434016154908</v>
      </c>
      <c r="L305" s="44">
        <v>7.1931114019426872</v>
      </c>
      <c r="P305">
        <v>2.3303079313149877</v>
      </c>
      <c r="Q305">
        <v>2.3303079313149877</v>
      </c>
      <c r="AA305" s="195">
        <v>7.4099563867591254</v>
      </c>
    </row>
    <row r="306" spans="1:114" ht="13.8">
      <c r="A306" t="s">
        <v>122</v>
      </c>
      <c r="B306" t="s">
        <v>130</v>
      </c>
      <c r="C306">
        <v>8.7315615189437921</v>
      </c>
      <c r="D306" t="s">
        <v>130</v>
      </c>
      <c r="E306">
        <v>19.337231485281581</v>
      </c>
      <c r="F306" t="s">
        <v>130</v>
      </c>
      <c r="G306">
        <v>9.8201982918518631</v>
      </c>
      <c r="H306">
        <v>8.347068950435963</v>
      </c>
      <c r="I306" s="44">
        <v>8.6657355448283067</v>
      </c>
      <c r="J306" s="17" t="s">
        <v>130</v>
      </c>
      <c r="K306" s="195">
        <v>7.4099563867591254</v>
      </c>
      <c r="L306" s="44">
        <v>9.0532601375805957</v>
      </c>
      <c r="P306">
        <v>1.6793147099476911</v>
      </c>
      <c r="Q306">
        <v>1.6793147099476911</v>
      </c>
      <c r="AA306" s="195">
        <v>3.4452104129284371</v>
      </c>
    </row>
    <row r="307" spans="1:114" ht="13.8">
      <c r="A307" t="s">
        <v>131</v>
      </c>
      <c r="B307" t="s">
        <v>126</v>
      </c>
      <c r="C307">
        <v>3.4413301509482639</v>
      </c>
      <c r="D307" t="s">
        <v>126</v>
      </c>
      <c r="E307">
        <v>6.7073995733530571</v>
      </c>
      <c r="F307" t="s">
        <v>126</v>
      </c>
      <c r="G307">
        <v>4.051644764133183</v>
      </c>
      <c r="H307">
        <v>3.375272370812306</v>
      </c>
      <c r="I307" s="44">
        <v>3.5956851336533036</v>
      </c>
      <c r="J307" s="17" t="s">
        <v>126</v>
      </c>
      <c r="K307" s="195">
        <v>3.4452104129284371</v>
      </c>
      <c r="L307" s="44">
        <v>0.98801522002540054</v>
      </c>
      <c r="P307">
        <v>6.1976742503795972</v>
      </c>
      <c r="Q307">
        <v>6.1976742503795972</v>
      </c>
      <c r="AA307" s="195">
        <v>3.3336963007536453</v>
      </c>
    </row>
    <row r="308" spans="1:114" ht="13.8">
      <c r="A308" t="s">
        <v>119</v>
      </c>
      <c r="B308" t="s">
        <v>125</v>
      </c>
      <c r="C308">
        <v>3.7096288650926761</v>
      </c>
      <c r="D308" t="s">
        <v>125</v>
      </c>
      <c r="E308">
        <v>7.6402951350522486</v>
      </c>
      <c r="F308" t="s">
        <v>125</v>
      </c>
      <c r="G308">
        <v>4.4684417281989486</v>
      </c>
      <c r="H308">
        <v>3.7562372244100928</v>
      </c>
      <c r="I308" s="44">
        <v>3.8869096465716511</v>
      </c>
      <c r="J308" s="17" t="s">
        <v>125</v>
      </c>
      <c r="K308" s="195">
        <v>3.3336963007536453</v>
      </c>
      <c r="L308" s="44">
        <v>8.6657355448283067</v>
      </c>
      <c r="P308">
        <v>1.0881000958805256</v>
      </c>
      <c r="Q308">
        <v>1.0881000958805256</v>
      </c>
      <c r="AA308" s="195">
        <v>2.7812290245909748</v>
      </c>
    </row>
    <row r="309" spans="1:114" ht="13.8">
      <c r="A309" t="s">
        <v>127</v>
      </c>
      <c r="B309" t="s">
        <v>123</v>
      </c>
      <c r="C309">
        <v>1.7737496237044681</v>
      </c>
      <c r="D309" t="s">
        <v>123</v>
      </c>
      <c r="E309">
        <v>2.7849311546978523E-2</v>
      </c>
      <c r="F309" t="s">
        <v>123</v>
      </c>
      <c r="G309">
        <v>2.3126313731382946</v>
      </c>
      <c r="H309">
        <v>1.6243293655195532</v>
      </c>
      <c r="I309" s="42">
        <v>2.3892023254157473</v>
      </c>
      <c r="J309" s="36" t="s">
        <v>415</v>
      </c>
      <c r="K309" s="195">
        <v>2.7812290245909748</v>
      </c>
      <c r="L309" s="44">
        <v>3.5956851336533036</v>
      </c>
      <c r="P309">
        <v>3.3207180337610698</v>
      </c>
      <c r="Q309">
        <v>3.3207180337610698</v>
      </c>
    </row>
    <row r="310" spans="1:114" ht="13.8">
      <c r="L310" s="44">
        <v>3.8869096465716511</v>
      </c>
      <c r="BY310">
        <v>2023</v>
      </c>
      <c r="CK310">
        <v>2024</v>
      </c>
      <c r="CW310">
        <v>2025</v>
      </c>
    </row>
    <row r="311" spans="1:114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54</v>
      </c>
      <c r="BF311" t="s">
        <v>285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4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4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  <c r="DI311" s="64">
        <v>46048</v>
      </c>
      <c r="DJ311" s="1" t="s">
        <v>8</v>
      </c>
    </row>
    <row r="312" spans="1:114" ht="18.75" customHeight="1">
      <c r="A312" t="s">
        <v>416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416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5">
        <v>62631</v>
      </c>
      <c r="CX312" s="55">
        <v>62651</v>
      </c>
      <c r="CY312" s="55">
        <v>64597</v>
      </c>
      <c r="CZ312" s="55">
        <v>64757</v>
      </c>
      <c r="DA312" s="55">
        <v>65026</v>
      </c>
      <c r="DB312" s="55">
        <v>65231</v>
      </c>
      <c r="DC312" s="55">
        <v>65995</v>
      </c>
      <c r="DD312" s="55">
        <v>66479</v>
      </c>
      <c r="DE312" s="55">
        <v>66852</v>
      </c>
      <c r="DF312" s="55">
        <v>68399</v>
      </c>
      <c r="DG312" s="55">
        <v>67485</v>
      </c>
      <c r="DH312" s="110">
        <v>67615</v>
      </c>
      <c r="DI312" s="110">
        <v>67861</v>
      </c>
      <c r="DJ312">
        <v>68244</v>
      </c>
    </row>
    <row r="313" spans="1:114" ht="18.75" customHeight="1">
      <c r="A313" t="s">
        <v>417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417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61">
        <v>61111</v>
      </c>
      <c r="CX313" s="61">
        <v>61895</v>
      </c>
      <c r="CY313" s="61">
        <v>62763</v>
      </c>
      <c r="CZ313" s="61">
        <v>63489</v>
      </c>
      <c r="DA313" s="61">
        <v>63944</v>
      </c>
      <c r="DB313" s="61">
        <v>64149</v>
      </c>
      <c r="DC313" s="61">
        <v>64189</v>
      </c>
      <c r="DD313" s="61">
        <v>65258</v>
      </c>
      <c r="DE313" s="61">
        <v>65654</v>
      </c>
      <c r="DF313" s="61">
        <v>66030</v>
      </c>
      <c r="DG313" s="61">
        <v>66571</v>
      </c>
      <c r="DH313" s="62">
        <v>67475</v>
      </c>
      <c r="DI313" s="62">
        <v>66906</v>
      </c>
      <c r="DJ313">
        <v>67258</v>
      </c>
    </row>
    <row r="315" spans="1:114">
      <c r="J315" t="s">
        <v>2</v>
      </c>
      <c r="K315" t="s">
        <v>3</v>
      </c>
    </row>
    <row r="316" spans="1:114">
      <c r="J316">
        <v>-5.0929250087661249E-2</v>
      </c>
      <c r="K316">
        <v>-0.61824132804226828</v>
      </c>
    </row>
    <row r="317" spans="1:114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389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4">
      <c r="A318" t="s">
        <v>298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4">
      <c r="A319" t="s">
        <v>402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4">
      <c r="O320" s="196">
        <v>2018</v>
      </c>
      <c r="P320" s="196"/>
      <c r="Q320" s="196"/>
      <c r="R320" s="196"/>
      <c r="S320" s="196">
        <v>2019</v>
      </c>
      <c r="T320" s="196"/>
      <c r="U320" s="196"/>
      <c r="V320" s="196"/>
      <c r="W320" s="196">
        <v>2020</v>
      </c>
      <c r="X320" s="196"/>
      <c r="Y320" s="196"/>
      <c r="AA320">
        <v>2021</v>
      </c>
    </row>
    <row r="321" spans="10:47">
      <c r="O321" t="s">
        <v>268</v>
      </c>
      <c r="P321" t="s">
        <v>269</v>
      </c>
      <c r="Q321" t="s">
        <v>273</v>
      </c>
      <c r="R321" t="s">
        <v>270</v>
      </c>
      <c r="S321" t="s">
        <v>268</v>
      </c>
      <c r="T321" t="s">
        <v>269</v>
      </c>
      <c r="U321" t="s">
        <v>273</v>
      </c>
      <c r="V321" t="s">
        <v>270</v>
      </c>
      <c r="W321" t="s">
        <v>268</v>
      </c>
      <c r="X321" t="s">
        <v>269</v>
      </c>
      <c r="Y321" t="s">
        <v>273</v>
      </c>
      <c r="Z321" t="s">
        <v>270</v>
      </c>
      <c r="AA321" t="s">
        <v>268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76</v>
      </c>
      <c r="AU324" t="s">
        <v>76</v>
      </c>
    </row>
    <row r="325" spans="10:47">
      <c r="AD325" t="s">
        <v>418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76</v>
      </c>
      <c r="AU325" t="s">
        <v>76</v>
      </c>
    </row>
    <row r="326" spans="10:47">
      <c r="S326" s="196">
        <v>2018</v>
      </c>
      <c r="T326" s="196"/>
      <c r="U326" s="196"/>
      <c r="V326" s="196"/>
      <c r="W326" s="196">
        <v>2019</v>
      </c>
      <c r="X326" s="196"/>
      <c r="Y326" s="196"/>
      <c r="Z326" s="196"/>
      <c r="AA326" s="196">
        <v>2020</v>
      </c>
      <c r="AB326" s="196"/>
    </row>
    <row r="327" spans="10:47" ht="14.4">
      <c r="J327" s="37"/>
      <c r="K327" s="92"/>
      <c r="S327" t="s">
        <v>268</v>
      </c>
      <c r="T327" t="s">
        <v>269</v>
      </c>
      <c r="U327" t="s">
        <v>273</v>
      </c>
      <c r="V327" t="s">
        <v>270</v>
      </c>
      <c r="W327" t="s">
        <v>268</v>
      </c>
      <c r="X327" t="s">
        <v>269</v>
      </c>
      <c r="Y327" t="s">
        <v>273</v>
      </c>
      <c r="Z327" t="s">
        <v>270</v>
      </c>
      <c r="AA327" t="s">
        <v>268</v>
      </c>
      <c r="AB327" t="s">
        <v>269</v>
      </c>
    </row>
    <row r="328" spans="10:47">
      <c r="R328" t="s">
        <v>419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420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92"/>
    </row>
    <row r="338" spans="1:103">
      <c r="A338" t="s">
        <v>421</v>
      </c>
      <c r="B338">
        <v>100</v>
      </c>
    </row>
    <row r="339" spans="1:103">
      <c r="A339" t="s">
        <v>422</v>
      </c>
      <c r="B339">
        <v>9.3973058276898591</v>
      </c>
    </row>
    <row r="340" spans="1:103">
      <c r="A340" t="s">
        <v>423</v>
      </c>
      <c r="B340">
        <v>90.602694172310152</v>
      </c>
    </row>
    <row r="341" spans="1:103">
      <c r="A341" t="s">
        <v>424</v>
      </c>
      <c r="B341">
        <v>5.0784162609572867</v>
      </c>
    </row>
    <row r="342" spans="1:103">
      <c r="A342" t="s">
        <v>119</v>
      </c>
      <c r="B342">
        <v>1.2488842636025854</v>
      </c>
    </row>
    <row r="343" spans="1:103">
      <c r="A343" t="s">
        <v>127</v>
      </c>
      <c r="B343">
        <v>3.8295319973547013</v>
      </c>
    </row>
    <row r="344" spans="1:103">
      <c r="A344" t="s">
        <v>425</v>
      </c>
      <c r="B344">
        <v>8.3227811869327688</v>
      </c>
    </row>
    <row r="345" spans="1:103">
      <c r="A345" t="s">
        <v>124</v>
      </c>
      <c r="B345">
        <v>2.0444676847992702</v>
      </c>
    </row>
    <row r="346" spans="1:103">
      <c r="A346" t="s">
        <v>122</v>
      </c>
      <c r="B346">
        <v>2.0008920195013919</v>
      </c>
    </row>
    <row r="347" spans="1:103">
      <c r="A347" t="s">
        <v>131</v>
      </c>
      <c r="B347">
        <v>4.2774214826321071</v>
      </c>
      <c r="P347" t="s">
        <v>426</v>
      </c>
    </row>
    <row r="348" spans="1:103">
      <c r="A348" t="s">
        <v>427</v>
      </c>
      <c r="B348">
        <v>77.201496724420096</v>
      </c>
      <c r="Q348" s="196">
        <v>2019</v>
      </c>
      <c r="R348" s="196"/>
      <c r="S348" s="196"/>
      <c r="T348" s="196"/>
      <c r="U348" s="196"/>
      <c r="V348" s="196"/>
      <c r="W348" s="196"/>
      <c r="X348" s="196"/>
      <c r="Y348" s="196"/>
      <c r="Z348" s="196"/>
      <c r="AA348" s="196"/>
      <c r="AB348" s="196"/>
      <c r="AC348" s="196">
        <v>2020</v>
      </c>
      <c r="AD348" s="196"/>
      <c r="AE348" s="196"/>
      <c r="AF348" s="196"/>
      <c r="AY348">
        <v>2021</v>
      </c>
      <c r="BA348">
        <v>2022</v>
      </c>
      <c r="BN348">
        <v>2023</v>
      </c>
      <c r="CA348">
        <v>2024</v>
      </c>
      <c r="CM348">
        <v>2025</v>
      </c>
      <c r="CX348">
        <v>2026</v>
      </c>
    </row>
    <row r="349" spans="1:103" ht="14.4">
      <c r="A349" t="s">
        <v>132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54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7" t="s">
        <v>13</v>
      </c>
      <c r="CA349" s="67" t="s">
        <v>8</v>
      </c>
      <c r="CB349" s="67" t="s">
        <v>1</v>
      </c>
      <c r="CC349" s="67" t="s">
        <v>2</v>
      </c>
      <c r="CD349" s="67" t="s">
        <v>3</v>
      </c>
      <c r="CE349" s="67" t="s">
        <v>9</v>
      </c>
      <c r="CF349" s="67" t="s">
        <v>10</v>
      </c>
      <c r="CG349" s="67" t="s">
        <v>6</v>
      </c>
      <c r="CH349" s="67" t="s">
        <v>11</v>
      </c>
      <c r="CI349" s="67" t="s">
        <v>0</v>
      </c>
      <c r="CJ349" s="67" t="s">
        <v>12</v>
      </c>
      <c r="CK349" s="67" t="s">
        <v>7</v>
      </c>
      <c r="CL349" s="67" t="s">
        <v>13</v>
      </c>
      <c r="CM349" s="67" t="s">
        <v>8</v>
      </c>
      <c r="CN349" s="67" t="s">
        <v>1</v>
      </c>
      <c r="CO349" s="67" t="s">
        <v>2</v>
      </c>
      <c r="CP349" s="67" t="s">
        <v>3</v>
      </c>
      <c r="CQ349" s="67" t="s">
        <v>4</v>
      </c>
      <c r="CR349" s="67" t="s">
        <v>5</v>
      </c>
      <c r="CS349" s="67" t="s">
        <v>6</v>
      </c>
      <c r="CT349" s="67" t="s">
        <v>11</v>
      </c>
      <c r="CU349" s="67" t="s">
        <v>0</v>
      </c>
      <c r="CV349" s="67" t="s">
        <v>12</v>
      </c>
      <c r="CW349" s="67" t="s">
        <v>7</v>
      </c>
      <c r="CX349" s="67" t="s">
        <v>800</v>
      </c>
      <c r="CY349" s="67" t="s">
        <v>8</v>
      </c>
    </row>
    <row r="350" spans="1:103" ht="14.4">
      <c r="A350" t="s">
        <v>134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83">
        <v>1204</v>
      </c>
      <c r="CA350" s="83">
        <v>1045</v>
      </c>
      <c r="CB350" s="83">
        <v>1151</v>
      </c>
      <c r="CC350" s="83">
        <v>974</v>
      </c>
      <c r="CD350" s="83">
        <v>1033</v>
      </c>
      <c r="CE350" s="83">
        <v>1035</v>
      </c>
      <c r="CF350" s="83">
        <v>1053</v>
      </c>
      <c r="CG350" s="83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  <c r="CX350">
        <v>1105</v>
      </c>
      <c r="CY350">
        <v>952</v>
      </c>
    </row>
    <row r="351" spans="1:103">
      <c r="A351" t="s">
        <v>133</v>
      </c>
      <c r="B351">
        <v>10.739037587286616</v>
      </c>
      <c r="L351" t="s">
        <v>158</v>
      </c>
      <c r="M351">
        <v>23</v>
      </c>
      <c r="P351" t="s">
        <v>158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3">
      <c r="A352" t="s">
        <v>128</v>
      </c>
      <c r="B352">
        <v>5.5421980476962718</v>
      </c>
      <c r="L352" t="s">
        <v>239</v>
      </c>
      <c r="M352">
        <v>100</v>
      </c>
      <c r="P352" t="s">
        <v>239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129</v>
      </c>
      <c r="B353">
        <v>7.2547501747298737</v>
      </c>
      <c r="L353" t="s">
        <v>240</v>
      </c>
      <c r="M353">
        <v>340</v>
      </c>
      <c r="P353" t="s">
        <v>240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121</v>
      </c>
      <c r="B354">
        <v>0.90267133068689498</v>
      </c>
      <c r="L354" t="s">
        <v>241</v>
      </c>
      <c r="M354">
        <v>1</v>
      </c>
      <c r="P354" t="s">
        <v>241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130</v>
      </c>
      <c r="B355">
        <v>10.595323334284593</v>
      </c>
      <c r="L355" t="s">
        <v>159</v>
      </c>
      <c r="M355">
        <v>97</v>
      </c>
      <c r="P355" t="s">
        <v>159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126</v>
      </c>
      <c r="B356">
        <v>3.6286282437525887</v>
      </c>
      <c r="L356" t="s">
        <v>243</v>
      </c>
      <c r="M356">
        <v>6</v>
      </c>
      <c r="P356" t="s">
        <v>243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125</v>
      </c>
      <c r="B357">
        <v>5.221276089149546</v>
      </c>
      <c r="L357" t="s">
        <v>160</v>
      </c>
      <c r="M357">
        <v>156</v>
      </c>
      <c r="P357" t="s">
        <v>160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158</v>
      </c>
      <c r="BA357">
        <v>25</v>
      </c>
    </row>
    <row r="358" spans="1:53">
      <c r="A358" t="s">
        <v>123</v>
      </c>
      <c r="B358">
        <v>2.1174355635529718</v>
      </c>
      <c r="L358" t="s">
        <v>244</v>
      </c>
      <c r="M358">
        <v>52</v>
      </c>
      <c r="P358" t="s">
        <v>244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239</v>
      </c>
      <c r="BA358">
        <v>65</v>
      </c>
    </row>
    <row r="359" spans="1:53">
      <c r="L359" t="s">
        <v>245</v>
      </c>
      <c r="M359">
        <v>44</v>
      </c>
      <c r="P359" t="s">
        <v>245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240</v>
      </c>
      <c r="BA359">
        <v>387</v>
      </c>
    </row>
    <row r="360" spans="1:53">
      <c r="L360" t="s">
        <v>246</v>
      </c>
      <c r="M360">
        <v>42</v>
      </c>
      <c r="P360" t="s">
        <v>246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241</v>
      </c>
      <c r="BA360">
        <v>2</v>
      </c>
    </row>
    <row r="361" spans="1:53">
      <c r="L361" t="s">
        <v>247</v>
      </c>
      <c r="M361">
        <v>38</v>
      </c>
      <c r="P361" t="s">
        <v>247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159</v>
      </c>
      <c r="BA361">
        <v>115</v>
      </c>
    </row>
    <row r="362" spans="1:53">
      <c r="L362" t="s">
        <v>248</v>
      </c>
      <c r="M362">
        <v>11</v>
      </c>
      <c r="P362" t="s">
        <v>248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243</v>
      </c>
      <c r="BA362">
        <v>10</v>
      </c>
    </row>
    <row r="363" spans="1:53">
      <c r="AZ363" t="s">
        <v>160</v>
      </c>
      <c r="BA363">
        <v>131</v>
      </c>
    </row>
    <row r="364" spans="1:53">
      <c r="L364" t="s">
        <v>241</v>
      </c>
      <c r="M364">
        <v>2</v>
      </c>
      <c r="AZ364" t="s">
        <v>244</v>
      </c>
      <c r="BA364">
        <v>124</v>
      </c>
    </row>
    <row r="365" spans="1:53">
      <c r="L365" t="s">
        <v>243</v>
      </c>
      <c r="M365">
        <v>7</v>
      </c>
      <c r="AZ365" t="s">
        <v>245</v>
      </c>
      <c r="BA365">
        <v>46</v>
      </c>
    </row>
    <row r="366" spans="1:53">
      <c r="L366" t="s">
        <v>248</v>
      </c>
      <c r="M366">
        <v>13</v>
      </c>
      <c r="S366">
        <v>2017</v>
      </c>
      <c r="W366">
        <v>2018</v>
      </c>
      <c r="AA366">
        <v>2019</v>
      </c>
      <c r="AZ366" t="s">
        <v>246</v>
      </c>
      <c r="BA366">
        <v>40</v>
      </c>
    </row>
    <row r="367" spans="1:53">
      <c r="L367" t="s">
        <v>158</v>
      </c>
      <c r="M367">
        <v>20</v>
      </c>
      <c r="S367" t="s">
        <v>268</v>
      </c>
      <c r="T367" t="s">
        <v>269</v>
      </c>
      <c r="U367" t="s">
        <v>273</v>
      </c>
      <c r="V367" t="s">
        <v>270</v>
      </c>
      <c r="W367" t="s">
        <v>268</v>
      </c>
      <c r="X367" t="s">
        <v>269</v>
      </c>
      <c r="Y367" t="s">
        <v>273</v>
      </c>
      <c r="Z367" t="s">
        <v>270</v>
      </c>
      <c r="AA367" t="s">
        <v>268</v>
      </c>
      <c r="AB367" t="s">
        <v>269</v>
      </c>
      <c r="AZ367" t="s">
        <v>247</v>
      </c>
      <c r="BA367">
        <v>29</v>
      </c>
    </row>
    <row r="368" spans="1:53">
      <c r="R368" t="s">
        <v>428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248</v>
      </c>
      <c r="BA368">
        <v>29</v>
      </c>
    </row>
    <row r="369" spans="12:109">
      <c r="R369" t="s">
        <v>429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109">
      <c r="L371" t="s">
        <v>244</v>
      </c>
      <c r="M371">
        <v>39</v>
      </c>
    </row>
    <row r="372" spans="12:109">
      <c r="L372" t="s">
        <v>246</v>
      </c>
      <c r="M372">
        <v>47</v>
      </c>
    </row>
    <row r="373" spans="12:109">
      <c r="L373" t="s">
        <v>159</v>
      </c>
      <c r="M373">
        <v>61</v>
      </c>
    </row>
    <row r="374" spans="12:109">
      <c r="L374" t="s">
        <v>160</v>
      </c>
      <c r="M374">
        <v>88</v>
      </c>
    </row>
    <row r="375" spans="12:109">
      <c r="L375" t="s">
        <v>240</v>
      </c>
      <c r="M375">
        <v>185</v>
      </c>
    </row>
    <row r="376" spans="12:109">
      <c r="L376" t="s">
        <v>430</v>
      </c>
      <c r="N376" t="s">
        <v>243</v>
      </c>
      <c r="O376">
        <v>2</v>
      </c>
    </row>
    <row r="377" spans="12:109">
      <c r="L377" t="s">
        <v>241</v>
      </c>
      <c r="M377">
        <v>1</v>
      </c>
      <c r="N377" t="s">
        <v>241</v>
      </c>
      <c r="O377">
        <v>3</v>
      </c>
    </row>
    <row r="378" spans="12:109">
      <c r="L378" t="s">
        <v>243</v>
      </c>
      <c r="M378">
        <v>8</v>
      </c>
      <c r="N378" t="s">
        <v>158</v>
      </c>
      <c r="O378">
        <v>23</v>
      </c>
    </row>
    <row r="379" spans="12:109">
      <c r="L379" t="s">
        <v>247</v>
      </c>
      <c r="M379">
        <v>29</v>
      </c>
      <c r="N379" t="s">
        <v>248</v>
      </c>
      <c r="O379">
        <v>46</v>
      </c>
    </row>
    <row r="380" spans="12:109" ht="14.4">
      <c r="L380" t="s">
        <v>158</v>
      </c>
      <c r="M380">
        <v>31</v>
      </c>
      <c r="N380" t="s">
        <v>245</v>
      </c>
      <c r="O380">
        <v>49</v>
      </c>
      <c r="CF380" s="174">
        <v>46046</v>
      </c>
      <c r="CG380" s="115" t="s">
        <v>8</v>
      </c>
      <c r="CH380" s="115" t="s">
        <v>1</v>
      </c>
      <c r="CI380" s="115" t="s">
        <v>2</v>
      </c>
      <c r="CJ380" s="115" t="s">
        <v>3</v>
      </c>
      <c r="CK380" s="115" t="s">
        <v>4</v>
      </c>
      <c r="CL380" s="115" t="s">
        <v>5</v>
      </c>
      <c r="CM380" s="115" t="s">
        <v>6</v>
      </c>
      <c r="CN380" s="115" t="s">
        <v>11</v>
      </c>
      <c r="CO380" s="115" t="s">
        <v>0</v>
      </c>
      <c r="CP380" s="115" t="s">
        <v>12</v>
      </c>
      <c r="CQ380" s="115" t="s">
        <v>7</v>
      </c>
      <c r="CR380" s="174">
        <v>46047</v>
      </c>
      <c r="CS380" s="115" t="s">
        <v>8</v>
      </c>
      <c r="CT380" s="115" t="s">
        <v>1</v>
      </c>
      <c r="CU380" s="115" t="s">
        <v>14</v>
      </c>
      <c r="CV380" s="115" t="s">
        <v>3</v>
      </c>
      <c r="CW380" s="115" t="s">
        <v>4</v>
      </c>
      <c r="CX380" s="115" t="s">
        <v>5</v>
      </c>
      <c r="CY380" s="115" t="s">
        <v>54</v>
      </c>
      <c r="CZ380" s="115" t="s">
        <v>11</v>
      </c>
      <c r="DA380" s="115" t="s">
        <v>0</v>
      </c>
      <c r="DB380" s="115" t="s">
        <v>12</v>
      </c>
      <c r="DC380" s="115" t="s">
        <v>7</v>
      </c>
      <c r="DD380" s="174">
        <v>46048</v>
      </c>
      <c r="DE380" s="115" t="s">
        <v>8</v>
      </c>
    </row>
    <row r="381" spans="12:109" ht="14.4">
      <c r="L381" t="s">
        <v>245</v>
      </c>
      <c r="M381">
        <v>31</v>
      </c>
      <c r="N381" t="s">
        <v>247</v>
      </c>
      <c r="O381">
        <v>49</v>
      </c>
      <c r="CB381" s="136" t="s">
        <v>219</v>
      </c>
      <c r="CC381" s="136"/>
      <c r="CD381" s="136"/>
      <c r="CE381" s="136"/>
      <c r="CF381" s="140">
        <v>139249.37144999998</v>
      </c>
      <c r="CG381" s="140">
        <v>148678.93668000001</v>
      </c>
      <c r="CH381" s="140">
        <v>145983.50938</v>
      </c>
      <c r="CI381" s="140">
        <v>145981</v>
      </c>
      <c r="CJ381" s="140">
        <v>156298</v>
      </c>
      <c r="CK381" s="140">
        <v>119868.24403</v>
      </c>
      <c r="CL381" s="140">
        <v>119017</v>
      </c>
      <c r="CM381" s="140">
        <v>120492</v>
      </c>
      <c r="CN381" s="140">
        <v>118341</v>
      </c>
      <c r="CO381" s="140">
        <v>127511</v>
      </c>
      <c r="CP381" s="140">
        <v>117068</v>
      </c>
      <c r="CQ381" s="140">
        <v>129589</v>
      </c>
      <c r="CR381" s="140">
        <v>121419</v>
      </c>
      <c r="CS381" s="140">
        <v>119915</v>
      </c>
      <c r="CT381" s="140">
        <v>117474</v>
      </c>
      <c r="CU381" s="140">
        <v>129198</v>
      </c>
      <c r="CV381" s="140">
        <v>124368</v>
      </c>
      <c r="CW381" s="140">
        <v>123114</v>
      </c>
      <c r="CX381" s="140">
        <v>139884</v>
      </c>
      <c r="CY381" s="140">
        <v>119286</v>
      </c>
      <c r="CZ381" s="140">
        <v>126176</v>
      </c>
      <c r="DA381" s="140">
        <v>119841</v>
      </c>
      <c r="DB381" s="140">
        <v>116046</v>
      </c>
      <c r="DC381" s="140">
        <v>129021</v>
      </c>
      <c r="DD381" s="140">
        <v>123527</v>
      </c>
      <c r="DE381" s="194">
        <v>137591</v>
      </c>
    </row>
    <row r="382" spans="12:109">
      <c r="L382" t="s">
        <v>248</v>
      </c>
      <c r="M382">
        <v>32</v>
      </c>
      <c r="N382" t="s">
        <v>244</v>
      </c>
      <c r="O382">
        <v>55</v>
      </c>
    </row>
    <row r="383" spans="12:109">
      <c r="L383" t="s">
        <v>239</v>
      </c>
      <c r="M383">
        <v>43</v>
      </c>
      <c r="N383" t="s">
        <v>239</v>
      </c>
      <c r="O383">
        <v>60</v>
      </c>
    </row>
    <row r="384" spans="12:109">
      <c r="L384" t="s">
        <v>244</v>
      </c>
      <c r="M384">
        <v>43</v>
      </c>
      <c r="N384" t="s">
        <v>246</v>
      </c>
      <c r="O384">
        <v>67</v>
      </c>
    </row>
    <row r="385" spans="1:109">
      <c r="J385" t="s">
        <v>7</v>
      </c>
      <c r="K385" s="4">
        <v>44562</v>
      </c>
    </row>
    <row r="386" spans="1:109">
      <c r="J386">
        <v>2784.9</v>
      </c>
      <c r="K386">
        <v>2859.6</v>
      </c>
    </row>
    <row r="387" spans="1:109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4">
        <v>45315</v>
      </c>
      <c r="AJ387" s="64" t="s">
        <v>8</v>
      </c>
      <c r="AK387" s="64" t="s">
        <v>1</v>
      </c>
      <c r="AL387" s="64" t="s">
        <v>2</v>
      </c>
      <c r="AM387" s="64" t="s">
        <v>3</v>
      </c>
      <c r="AN387" s="64" t="s">
        <v>9</v>
      </c>
      <c r="AO387" s="64" t="s">
        <v>10</v>
      </c>
      <c r="AP387" s="64" t="s">
        <v>6</v>
      </c>
      <c r="AQ387" s="64" t="s">
        <v>11</v>
      </c>
      <c r="AR387" s="64" t="s">
        <v>0</v>
      </c>
      <c r="AS387" s="64" t="s">
        <v>12</v>
      </c>
      <c r="AT387" s="64" t="s">
        <v>7</v>
      </c>
      <c r="AU387" s="64">
        <v>46047</v>
      </c>
      <c r="AV387" s="64" t="s">
        <v>8</v>
      </c>
      <c r="AW387" s="64" t="s">
        <v>1</v>
      </c>
      <c r="AX387" s="64" t="s">
        <v>2</v>
      </c>
      <c r="AY387" s="64" t="s">
        <v>3</v>
      </c>
      <c r="AZ387" s="64" t="s">
        <v>4</v>
      </c>
      <c r="BA387" s="64" t="s">
        <v>5</v>
      </c>
      <c r="BB387" s="64" t="s">
        <v>6</v>
      </c>
      <c r="BC387" s="64" t="s">
        <v>11</v>
      </c>
      <c r="BD387" s="64" t="s">
        <v>0</v>
      </c>
      <c r="BE387" s="64" t="s">
        <v>12</v>
      </c>
      <c r="BF387" s="64" t="s">
        <v>7</v>
      </c>
    </row>
    <row r="388" spans="1:109" ht="14.4">
      <c r="A388" t="s">
        <v>431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431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2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2">
        <v>3710.3</v>
      </c>
      <c r="AV388" s="72">
        <v>3277</v>
      </c>
      <c r="AW388" s="72">
        <v>4154.2</v>
      </c>
      <c r="AX388" s="72">
        <v>3179.3</v>
      </c>
      <c r="AY388" s="72">
        <v>2812.1</v>
      </c>
      <c r="AZ388" s="103">
        <v>2995.4</v>
      </c>
      <c r="BA388" s="72">
        <v>3803.6</v>
      </c>
      <c r="BB388" s="72">
        <v>2927.3</v>
      </c>
      <c r="BC388" s="72">
        <v>3447</v>
      </c>
      <c r="BD388" s="72">
        <v>2573.4</v>
      </c>
      <c r="BE388" s="72">
        <v>2679.5</v>
      </c>
      <c r="BF388">
        <v>3805.5</v>
      </c>
    </row>
    <row r="389" spans="1:109" ht="14.4">
      <c r="A389" t="s">
        <v>287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287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2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2">
        <v>2490.3000000000002</v>
      </c>
      <c r="AV389" s="72">
        <v>3564.1</v>
      </c>
      <c r="AW389" s="72">
        <v>3320.8</v>
      </c>
      <c r="AX389" s="72">
        <v>3228.8</v>
      </c>
      <c r="AY389" s="72">
        <v>3427.6</v>
      </c>
      <c r="AZ389" s="103">
        <v>2966.3</v>
      </c>
      <c r="BA389" s="72">
        <v>3609.5</v>
      </c>
      <c r="BB389" s="72">
        <v>3277.3</v>
      </c>
      <c r="BC389" s="72">
        <v>4030</v>
      </c>
      <c r="BD389" s="72">
        <v>3833.6</v>
      </c>
      <c r="BE389" s="72">
        <v>3784</v>
      </c>
      <c r="BF389">
        <v>6683.2</v>
      </c>
    </row>
    <row r="390" spans="1:109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285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4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480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 t="s">
        <v>802</v>
      </c>
      <c r="DE390" s="1" t="s">
        <v>8</v>
      </c>
    </row>
    <row r="391" spans="1:109" ht="14.4" customHeight="1">
      <c r="V391" t="s">
        <v>382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432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0">
        <v>51891.672140000002</v>
      </c>
      <c r="CG391" s="60">
        <v>60670.03069</v>
      </c>
      <c r="CH391" s="60">
        <v>58521.193039999998</v>
      </c>
      <c r="CI391" s="60">
        <v>57788</v>
      </c>
      <c r="CJ391" s="60">
        <v>65131</v>
      </c>
      <c r="CK391">
        <v>64820.67179</v>
      </c>
      <c r="CL391">
        <v>61983</v>
      </c>
      <c r="CM391">
        <v>64529</v>
      </c>
      <c r="CN391" s="60">
        <v>63740</v>
      </c>
      <c r="CO391" s="60">
        <v>69538</v>
      </c>
      <c r="CP391" s="60">
        <v>62776</v>
      </c>
      <c r="CQ391" s="60">
        <v>69873</v>
      </c>
      <c r="CR391" s="60">
        <v>59099</v>
      </c>
      <c r="CS391" s="60">
        <v>63859</v>
      </c>
      <c r="CT391" s="60">
        <v>61918</v>
      </c>
      <c r="CU391" s="60">
        <v>72177</v>
      </c>
      <c r="CV391" s="60">
        <v>69122</v>
      </c>
      <c r="CW391" s="60">
        <v>64694</v>
      </c>
      <c r="CX391" s="62">
        <v>71478</v>
      </c>
      <c r="CY391" s="62">
        <v>66106</v>
      </c>
      <c r="CZ391">
        <v>65102</v>
      </c>
      <c r="DA391">
        <v>64369</v>
      </c>
      <c r="DB391">
        <v>60511</v>
      </c>
      <c r="DC391">
        <v>68780</v>
      </c>
      <c r="DD391" s="120">
        <v>65021</v>
      </c>
      <c r="DE391">
        <v>79274</v>
      </c>
    </row>
    <row r="392" spans="1:109" ht="14.4">
      <c r="V392" t="s">
        <v>220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221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0">
        <v>56163.662799999998</v>
      </c>
      <c r="CG392" s="60">
        <v>56122.879919999999</v>
      </c>
      <c r="CH392" s="60">
        <v>55680.471600000004</v>
      </c>
      <c r="CI392" s="60">
        <v>55748</v>
      </c>
      <c r="CJ392" s="60">
        <v>64820</v>
      </c>
      <c r="CK392">
        <v>55047.572240000001</v>
      </c>
      <c r="CL392">
        <v>57034</v>
      </c>
      <c r="CM392">
        <v>55963</v>
      </c>
      <c r="CN392" s="60">
        <v>54601</v>
      </c>
      <c r="CO392" s="60">
        <v>57973</v>
      </c>
      <c r="CP392" s="60">
        <v>54292</v>
      </c>
      <c r="CQ392" s="60">
        <v>59716</v>
      </c>
      <c r="CR392" s="60">
        <v>62320</v>
      </c>
      <c r="CS392" s="60">
        <v>56056</v>
      </c>
      <c r="CT392" s="60">
        <v>55556</v>
      </c>
      <c r="CU392" s="60">
        <v>57291</v>
      </c>
      <c r="CV392" s="60">
        <v>55516</v>
      </c>
      <c r="CW392" s="60">
        <v>58691</v>
      </c>
      <c r="CX392" s="62">
        <v>68844</v>
      </c>
      <c r="CY392" s="62">
        <v>53457</v>
      </c>
      <c r="CZ392">
        <v>61346</v>
      </c>
      <c r="DA392">
        <v>55744</v>
      </c>
      <c r="DB392">
        <v>55805</v>
      </c>
      <c r="DC392">
        <v>60533</v>
      </c>
      <c r="DD392" s="120">
        <v>58506</v>
      </c>
      <c r="DE392">
        <v>58317</v>
      </c>
    </row>
    <row r="393" spans="1:109">
      <c r="V393" t="s">
        <v>221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09">
      <c r="U394" t="s">
        <v>433</v>
      </c>
    </row>
    <row r="395" spans="1:109">
      <c r="V395" t="s">
        <v>223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09">
      <c r="K396">
        <v>7</v>
      </c>
      <c r="L396" s="4">
        <v>45597</v>
      </c>
      <c r="V396" t="s">
        <v>434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09" ht="14.4">
      <c r="K397">
        <v>13</v>
      </c>
      <c r="L397" s="58" t="s">
        <v>158</v>
      </c>
      <c r="M397" s="60">
        <v>17</v>
      </c>
    </row>
    <row r="398" spans="1:109" ht="14.4">
      <c r="K398">
        <v>19</v>
      </c>
      <c r="L398" s="58" t="s">
        <v>239</v>
      </c>
      <c r="M398" s="60">
        <v>51</v>
      </c>
    </row>
    <row r="399" spans="1:109" ht="14.4">
      <c r="K399">
        <v>24</v>
      </c>
      <c r="L399" s="58" t="s">
        <v>240</v>
      </c>
      <c r="M399" s="60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09" ht="14.4">
      <c r="K400">
        <v>32</v>
      </c>
      <c r="L400" s="58" t="s">
        <v>241</v>
      </c>
      <c r="M400" s="60">
        <v>1</v>
      </c>
      <c r="U400" s="196" t="s">
        <v>435</v>
      </c>
      <c r="V400" s="196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58" t="s">
        <v>159</v>
      </c>
      <c r="M401" s="60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58" t="s">
        <v>243</v>
      </c>
      <c r="M402" s="60">
        <v>11</v>
      </c>
      <c r="V402" t="s">
        <v>208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58" t="s">
        <v>160</v>
      </c>
      <c r="M403" s="60">
        <v>131</v>
      </c>
      <c r="Q403" t="s">
        <v>229</v>
      </c>
      <c r="R403" t="s">
        <v>13</v>
      </c>
      <c r="V403" t="s">
        <v>209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58" t="s">
        <v>244</v>
      </c>
      <c r="M404" s="60">
        <v>67</v>
      </c>
      <c r="Q404" t="s">
        <v>436</v>
      </c>
      <c r="R404">
        <v>48</v>
      </c>
      <c r="V404" t="s">
        <v>210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58" t="s">
        <v>245</v>
      </c>
      <c r="M405" s="60">
        <v>48</v>
      </c>
      <c r="Q405" t="s">
        <v>437</v>
      </c>
      <c r="R405">
        <v>43</v>
      </c>
      <c r="V405" t="s">
        <v>211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76</v>
      </c>
      <c r="AJ405" t="s">
        <v>76</v>
      </c>
      <c r="AK405" t="s">
        <v>76</v>
      </c>
    </row>
    <row r="406" spans="10:37" ht="14.4">
      <c r="K406">
        <v>155</v>
      </c>
      <c r="L406" s="58" t="s">
        <v>246</v>
      </c>
      <c r="M406" s="60">
        <v>65</v>
      </c>
      <c r="Q406" t="s">
        <v>438</v>
      </c>
      <c r="R406">
        <v>15</v>
      </c>
      <c r="U406" t="s">
        <v>439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58" t="s">
        <v>247</v>
      </c>
      <c r="M407" s="60">
        <v>25</v>
      </c>
      <c r="Q407" t="s">
        <v>440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58" t="s">
        <v>248</v>
      </c>
      <c r="M408">
        <v>32</v>
      </c>
      <c r="Q408" t="s">
        <v>441</v>
      </c>
      <c r="R408">
        <v>2</v>
      </c>
      <c r="V408" t="s">
        <v>213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442</v>
      </c>
      <c r="R409">
        <v>4</v>
      </c>
      <c r="V409" t="s">
        <v>214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215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216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76</v>
      </c>
      <c r="AJ411" t="s">
        <v>76</v>
      </c>
      <c r="AK411" t="s">
        <v>76</v>
      </c>
    </row>
    <row r="415" spans="10:37" ht="14.4">
      <c r="K415" s="15">
        <v>44562</v>
      </c>
    </row>
    <row r="416" spans="10:37" ht="14.4">
      <c r="J416" t="s">
        <v>443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54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AA326:AB326"/>
    <mergeCell ref="AC348:AF348"/>
    <mergeCell ref="C155:C156"/>
    <mergeCell ref="D155:D156"/>
    <mergeCell ref="I165:AA165"/>
    <mergeCell ref="Q348:AB348"/>
    <mergeCell ref="U400:V400"/>
    <mergeCell ref="O320:R320"/>
    <mergeCell ref="S320:V320"/>
    <mergeCell ref="W320:Y320"/>
    <mergeCell ref="S326:V326"/>
    <mergeCell ref="W326:Z326"/>
  </mergeCells>
  <phoneticPr fontId="33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O219" zoomScale="85" zoomScaleNormal="85" workbookViewId="0">
      <selection activeCell="O297" sqref="O297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664062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3320312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3320312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5">
        <v>172499</v>
      </c>
      <c r="V5" s="55">
        <v>177913</v>
      </c>
      <c r="W5" s="55">
        <v>173514</v>
      </c>
      <c r="X5" s="55">
        <v>164357</v>
      </c>
      <c r="Y5" s="55">
        <v>120959</v>
      </c>
      <c r="Z5" s="55">
        <v>120363</v>
      </c>
      <c r="AA5" s="55">
        <v>145620</v>
      </c>
      <c r="AB5" s="55">
        <v>154854</v>
      </c>
      <c r="AC5" s="55">
        <v>130967</v>
      </c>
      <c r="AD5" s="55">
        <v>159141</v>
      </c>
      <c r="AE5" s="56">
        <v>163658</v>
      </c>
      <c r="AF5" s="56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6">
        <v>192385</v>
      </c>
      <c r="V6" s="56">
        <v>217392</v>
      </c>
      <c r="W6" s="56">
        <v>194227</v>
      </c>
      <c r="X6" s="88">
        <v>168366</v>
      </c>
      <c r="Y6" s="88">
        <v>119875</v>
      </c>
      <c r="Z6" s="88">
        <v>123284</v>
      </c>
      <c r="AA6" s="88">
        <v>167529</v>
      </c>
      <c r="AB6" s="88">
        <v>176175</v>
      </c>
      <c r="AC6" s="88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88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6">
        <v>190445</v>
      </c>
      <c r="AE7" s="56">
        <v>195127</v>
      </c>
      <c r="AF7">
        <v>224455</v>
      </c>
    </row>
    <row r="8" spans="1:32" ht="14.4">
      <c r="T8">
        <v>2026</v>
      </c>
      <c r="U8" s="88">
        <v>224788</v>
      </c>
      <c r="V8">
        <v>247722</v>
      </c>
    </row>
    <row r="21" spans="1:16">
      <c r="A21" t="s">
        <v>444</v>
      </c>
      <c r="B21">
        <v>2018</v>
      </c>
      <c r="C21">
        <v>2019</v>
      </c>
      <c r="N21" s="196">
        <v>2020</v>
      </c>
      <c r="O21" s="196"/>
      <c r="P21" s="196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137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445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139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445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140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445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445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142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445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143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445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146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445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446</v>
      </c>
      <c r="C40" t="s">
        <v>447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448</v>
      </c>
      <c r="B42" t="s">
        <v>449</v>
      </c>
      <c r="C42" t="s">
        <v>450</v>
      </c>
      <c r="D42" t="s">
        <v>451</v>
      </c>
      <c r="E42" t="s">
        <v>452</v>
      </c>
      <c r="F42" t="s">
        <v>453</v>
      </c>
      <c r="G42" t="s">
        <v>454</v>
      </c>
      <c r="H42" t="s">
        <v>455</v>
      </c>
      <c r="I42" t="s">
        <v>456</v>
      </c>
      <c r="J42" t="s">
        <v>457</v>
      </c>
      <c r="K42" t="s">
        <v>458</v>
      </c>
      <c r="L42" t="s">
        <v>459</v>
      </c>
      <c r="M42" t="s">
        <v>460</v>
      </c>
      <c r="N42" t="s">
        <v>449</v>
      </c>
      <c r="O42" t="s">
        <v>450</v>
      </c>
      <c r="P42" t="s">
        <v>451</v>
      </c>
      <c r="Q42" t="s">
        <v>452</v>
      </c>
      <c r="R42" t="s">
        <v>453</v>
      </c>
      <c r="S42" t="s">
        <v>454</v>
      </c>
      <c r="T42" t="s">
        <v>455</v>
      </c>
      <c r="U42" t="s">
        <v>456</v>
      </c>
      <c r="V42" t="s">
        <v>457</v>
      </c>
      <c r="W42" t="s">
        <v>458</v>
      </c>
      <c r="X42" t="s">
        <v>459</v>
      </c>
      <c r="Y42" t="s">
        <v>460</v>
      </c>
      <c r="Z42" t="s">
        <v>449</v>
      </c>
    </row>
    <row r="43" spans="1:26">
      <c r="A43" t="s">
        <v>461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462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76</v>
      </c>
    </row>
    <row r="45" spans="1:26">
      <c r="A45" t="s">
        <v>463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462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464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462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465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462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396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462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76</v>
      </c>
    </row>
    <row r="54" spans="1:26">
      <c r="A54" t="s">
        <v>397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462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398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462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399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462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466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462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467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462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468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462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469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462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391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462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470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462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471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462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472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473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474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475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367</v>
      </c>
      <c r="S82" s="29" t="s">
        <v>368</v>
      </c>
      <c r="T82" s="29" t="s">
        <v>369</v>
      </c>
      <c r="U82" s="29" t="s">
        <v>370</v>
      </c>
      <c r="V82" s="28" t="s">
        <v>476</v>
      </c>
      <c r="W82" s="29" t="s">
        <v>377</v>
      </c>
      <c r="X82" s="29" t="s">
        <v>477</v>
      </c>
      <c r="Y82" s="29" t="s">
        <v>378</v>
      </c>
      <c r="Z82" s="29" t="s">
        <v>380</v>
      </c>
      <c r="AA82" s="29" t="s">
        <v>375</v>
      </c>
      <c r="AB82" s="29" t="s">
        <v>379</v>
      </c>
      <c r="AC82" s="29" t="s">
        <v>382</v>
      </c>
    </row>
    <row r="83" spans="1:29" ht="15" thickBot="1">
      <c r="A83" t="s">
        <v>478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383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475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384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479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480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475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481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475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482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475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483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475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484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475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485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475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486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487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368</v>
      </c>
      <c r="T101" s="29" t="s">
        <v>369</v>
      </c>
      <c r="U101" s="29" t="s">
        <v>296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383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488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384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480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99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100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489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490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491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104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492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493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95">
        <v>7139.3</v>
      </c>
      <c r="T122" s="96">
        <v>1879.3</v>
      </c>
      <c r="U122" s="97">
        <v>51.6</v>
      </c>
    </row>
    <row r="123" spans="1:25" ht="14.4">
      <c r="A123" t="s">
        <v>494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95">
        <v>8630.7999999999993</v>
      </c>
      <c r="T123" s="96">
        <v>1041.3</v>
      </c>
      <c r="U123" s="97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99">
        <v>5830</v>
      </c>
      <c r="T124" s="99">
        <v>1256.7</v>
      </c>
      <c r="U124">
        <v>42.6</v>
      </c>
    </row>
    <row r="125" spans="1:25">
      <c r="S125" s="99">
        <v>3670</v>
      </c>
      <c r="T125" s="99">
        <v>1485</v>
      </c>
      <c r="U125">
        <v>63</v>
      </c>
    </row>
    <row r="126" spans="1:25" ht="14.4">
      <c r="A126" t="s">
        <v>495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95">
        <v>1168.2</v>
      </c>
      <c r="T126" s="193">
        <v>966.2</v>
      </c>
      <c r="U126" s="97">
        <v>50.6</v>
      </c>
    </row>
    <row r="127" spans="1:25">
      <c r="A127" t="s">
        <v>493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494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47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496</v>
      </c>
    </row>
    <row r="133" spans="1:22">
      <c r="A133" t="s">
        <v>48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51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52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495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493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494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285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497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107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108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111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295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367</v>
      </c>
      <c r="O176" t="s">
        <v>220</v>
      </c>
      <c r="R176" t="s">
        <v>221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367</v>
      </c>
      <c r="O190" t="s">
        <v>220</v>
      </c>
      <c r="R190" t="s">
        <v>221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96">
        <v>2019</v>
      </c>
      <c r="Q197" s="196"/>
      <c r="R197" s="196"/>
      <c r="S197" s="196"/>
      <c r="T197" s="196"/>
      <c r="U197" s="196"/>
      <c r="V197" s="196"/>
      <c r="W197" s="196"/>
      <c r="X197" s="196"/>
      <c r="Y197" s="196"/>
      <c r="Z197" s="196"/>
      <c r="AA197" s="196"/>
      <c r="AB197" s="196">
        <v>2020</v>
      </c>
      <c r="AC197" s="196"/>
      <c r="AD197" s="196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4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7" t="s">
        <v>6</v>
      </c>
      <c r="CH198" s="67" t="s">
        <v>11</v>
      </c>
      <c r="CI198" s="67" t="s">
        <v>0</v>
      </c>
      <c r="CJ198" s="67" t="s">
        <v>12</v>
      </c>
      <c r="CK198" s="67" t="s">
        <v>7</v>
      </c>
      <c r="CL198" s="67" t="s">
        <v>13</v>
      </c>
      <c r="CM198" s="67" t="s">
        <v>8</v>
      </c>
      <c r="CN198" s="67" t="s">
        <v>1</v>
      </c>
      <c r="CO198" s="67" t="s">
        <v>2</v>
      </c>
      <c r="CP198" s="67" t="s">
        <v>3</v>
      </c>
      <c r="CQ198" s="67" t="s">
        <v>4</v>
      </c>
      <c r="CR198" s="67" t="s">
        <v>5</v>
      </c>
    </row>
    <row r="199" spans="14:96" ht="14.4">
      <c r="O199" t="s">
        <v>498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0">
        <v>116262</v>
      </c>
      <c r="BY199" s="60">
        <v>117523</v>
      </c>
      <c r="BZ199" s="60">
        <v>114246</v>
      </c>
      <c r="CA199" s="60">
        <v>116057</v>
      </c>
      <c r="CB199" s="60">
        <v>119085</v>
      </c>
      <c r="CC199" s="60">
        <v>114748</v>
      </c>
      <c r="CD199" s="60">
        <v>119581</v>
      </c>
      <c r="CE199">
        <v>120099</v>
      </c>
      <c r="CF199">
        <v>117274</v>
      </c>
      <c r="CG199" s="80">
        <v>119531</v>
      </c>
      <c r="CH199" s="80">
        <v>118341</v>
      </c>
      <c r="CI199" s="80">
        <v>127511</v>
      </c>
      <c r="CJ199" s="80">
        <v>117068</v>
      </c>
      <c r="CK199" s="80">
        <v>129589</v>
      </c>
      <c r="CL199" s="80">
        <v>121419</v>
      </c>
      <c r="CM199" s="80">
        <v>119705</v>
      </c>
      <c r="CN199" s="80">
        <v>117267</v>
      </c>
      <c r="CO199" s="80">
        <v>129269</v>
      </c>
      <c r="CP199" s="80">
        <v>124443</v>
      </c>
      <c r="CQ199" s="80">
        <v>123194</v>
      </c>
      <c r="CR199" s="104">
        <v>139918</v>
      </c>
    </row>
    <row r="200" spans="14:96">
      <c r="O200" t="s">
        <v>220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221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433</v>
      </c>
    </row>
    <row r="203" spans="14:96">
      <c r="O203" t="s">
        <v>223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224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225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434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224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225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86">
        <v>45315</v>
      </c>
      <c r="BC208" s="67" t="s">
        <v>8</v>
      </c>
      <c r="BD208" s="67" t="s">
        <v>1</v>
      </c>
      <c r="BE208" s="67" t="s">
        <v>2</v>
      </c>
      <c r="BF208" s="67" t="s">
        <v>3</v>
      </c>
      <c r="BG208" s="67" t="s">
        <v>9</v>
      </c>
      <c r="BH208" s="67" t="s">
        <v>10</v>
      </c>
      <c r="BI208" s="67" t="s">
        <v>6</v>
      </c>
      <c r="BJ208" s="67" t="s">
        <v>11</v>
      </c>
      <c r="BK208" s="67" t="s">
        <v>0</v>
      </c>
      <c r="BL208" s="67" t="s">
        <v>12</v>
      </c>
      <c r="BM208" s="67" t="s">
        <v>7</v>
      </c>
      <c r="BN208" s="5">
        <v>45682</v>
      </c>
      <c r="BO208" s="67" t="s">
        <v>8</v>
      </c>
      <c r="BP208" s="67" t="s">
        <v>480</v>
      </c>
      <c r="BQ208" s="67" t="s">
        <v>2</v>
      </c>
      <c r="BR208" s="67" t="s">
        <v>3</v>
      </c>
      <c r="BS208" s="67" t="s">
        <v>4</v>
      </c>
      <c r="BT208" s="67" t="s">
        <v>5</v>
      </c>
      <c r="BU208" s="67" t="s">
        <v>6</v>
      </c>
      <c r="BV208" s="67" t="s">
        <v>11</v>
      </c>
      <c r="BW208" s="67" t="s">
        <v>0</v>
      </c>
      <c r="BX208" s="67" t="s">
        <v>12</v>
      </c>
      <c r="BY208" s="67" t="s">
        <v>7</v>
      </c>
      <c r="BZ208" s="86">
        <v>46048</v>
      </c>
      <c r="CA208" s="67" t="s">
        <v>8</v>
      </c>
    </row>
    <row r="209" spans="15:79" ht="14.4">
      <c r="AP209" t="s">
        <v>1</v>
      </c>
      <c r="AQ209" t="s">
        <v>2</v>
      </c>
      <c r="AR209" t="s">
        <v>3</v>
      </c>
      <c r="BA209" s="9" t="s">
        <v>185</v>
      </c>
      <c r="BB209" s="60">
        <v>1487</v>
      </c>
      <c r="BC209" s="60">
        <v>1727</v>
      </c>
      <c r="BD209" s="60">
        <v>1875</v>
      </c>
      <c r="BE209" s="60">
        <v>1172</v>
      </c>
      <c r="BF209" s="60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0">
        <v>933</v>
      </c>
      <c r="BO209" s="60">
        <v>1665</v>
      </c>
      <c r="BP209" s="60">
        <v>1070</v>
      </c>
      <c r="BQ209" s="60">
        <v>1584</v>
      </c>
      <c r="BR209" s="60">
        <v>1225</v>
      </c>
      <c r="BS209" s="60">
        <v>657</v>
      </c>
      <c r="BT209" s="60">
        <v>1461</v>
      </c>
      <c r="BU209" s="60">
        <v>1661</v>
      </c>
      <c r="BV209" s="60">
        <v>1730</v>
      </c>
      <c r="BW209" s="60">
        <v>1357</v>
      </c>
      <c r="BX209" s="60">
        <v>2199</v>
      </c>
      <c r="BY209">
        <v>1528</v>
      </c>
      <c r="BZ209" s="120">
        <v>3441</v>
      </c>
      <c r="CA209">
        <v>2535</v>
      </c>
    </row>
    <row r="210" spans="15:79" ht="14.4">
      <c r="AP210">
        <v>2108</v>
      </c>
      <c r="AQ210">
        <v>2004</v>
      </c>
      <c r="AR210">
        <v>1985</v>
      </c>
      <c r="BA210" s="9" t="s">
        <v>186</v>
      </c>
      <c r="BB210" s="60">
        <v>8567</v>
      </c>
      <c r="BC210" s="60">
        <v>6267</v>
      </c>
      <c r="BD210" s="60">
        <v>7019</v>
      </c>
      <c r="BE210" s="60">
        <v>4779</v>
      </c>
      <c r="BF210" s="60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0">
        <v>4739</v>
      </c>
      <c r="BO210" s="60">
        <v>6086</v>
      </c>
      <c r="BP210" s="60">
        <v>3669</v>
      </c>
      <c r="BQ210" s="60">
        <v>3932</v>
      </c>
      <c r="BR210" s="60">
        <v>5043</v>
      </c>
      <c r="BS210" s="60">
        <v>6907</v>
      </c>
      <c r="BT210" s="60">
        <v>6436</v>
      </c>
      <c r="BU210" s="60">
        <v>6262</v>
      </c>
      <c r="BV210" s="60">
        <v>4774</v>
      </c>
      <c r="BW210" s="60">
        <v>3630</v>
      </c>
      <c r="BX210" s="60">
        <v>6590</v>
      </c>
      <c r="BY210">
        <v>4986</v>
      </c>
      <c r="BZ210" s="120">
        <v>7919</v>
      </c>
      <c r="CA210">
        <v>3873</v>
      </c>
    </row>
    <row r="211" spans="15:79" ht="14.4">
      <c r="P211" s="196">
        <v>2019</v>
      </c>
      <c r="Q211" s="196"/>
      <c r="R211" s="196"/>
      <c r="S211" s="196"/>
      <c r="T211" s="196"/>
      <c r="U211" s="196"/>
      <c r="V211" s="196"/>
      <c r="W211" s="196"/>
      <c r="X211" s="196"/>
      <c r="Y211" s="196"/>
      <c r="Z211" s="196"/>
      <c r="AA211" s="196"/>
      <c r="AB211" s="196">
        <v>2020</v>
      </c>
      <c r="AC211" s="196"/>
      <c r="AD211" s="196"/>
      <c r="AP211">
        <v>99633</v>
      </c>
      <c r="AQ211">
        <v>94229</v>
      </c>
      <c r="AR211">
        <v>95011</v>
      </c>
      <c r="BA211" s="9" t="s">
        <v>187</v>
      </c>
      <c r="BB211" s="60">
        <v>14519</v>
      </c>
      <c r="BC211" s="60">
        <v>12729</v>
      </c>
      <c r="BD211" s="60">
        <v>11250</v>
      </c>
      <c r="BE211" s="60">
        <v>7644</v>
      </c>
      <c r="BF211" s="60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0">
        <v>8556</v>
      </c>
      <c r="BO211" s="60">
        <v>12060</v>
      </c>
      <c r="BP211" s="60">
        <v>8977</v>
      </c>
      <c r="BQ211" s="60">
        <v>6694</v>
      </c>
      <c r="BR211" s="60">
        <v>7075</v>
      </c>
      <c r="BS211" s="60">
        <v>7783</v>
      </c>
      <c r="BT211" s="60">
        <v>7749</v>
      </c>
      <c r="BU211" s="60">
        <v>7589</v>
      </c>
      <c r="BV211" s="60">
        <v>9929</v>
      </c>
      <c r="BW211" s="60">
        <v>4850</v>
      </c>
      <c r="BX211" s="60">
        <v>11016</v>
      </c>
      <c r="BY211">
        <v>9540</v>
      </c>
      <c r="BZ211" s="120">
        <v>11845</v>
      </c>
      <c r="CA211">
        <v>12264</v>
      </c>
    </row>
    <row r="212" spans="15:79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188</v>
      </c>
      <c r="BB212" s="60">
        <v>2109</v>
      </c>
      <c r="BC212" s="60">
        <v>1200</v>
      </c>
      <c r="BD212" s="60">
        <v>972</v>
      </c>
      <c r="BE212" s="60">
        <v>1368</v>
      </c>
      <c r="BF212" s="60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0">
        <v>2184</v>
      </c>
      <c r="BO212" s="60">
        <v>2244</v>
      </c>
      <c r="BP212" s="60">
        <v>1392</v>
      </c>
      <c r="BQ212" s="60">
        <v>1315</v>
      </c>
      <c r="BR212" s="60">
        <v>1795</v>
      </c>
      <c r="BS212" s="60">
        <v>1926</v>
      </c>
      <c r="BT212" s="60">
        <v>1823</v>
      </c>
      <c r="BU212" s="60">
        <v>1779</v>
      </c>
      <c r="BV212" s="60">
        <v>2065</v>
      </c>
      <c r="BW212" s="60">
        <v>994</v>
      </c>
      <c r="BX212" s="60">
        <v>1496</v>
      </c>
      <c r="BY212">
        <v>1160</v>
      </c>
      <c r="BZ212" s="120">
        <v>2956</v>
      </c>
      <c r="CA212">
        <v>1476</v>
      </c>
    </row>
    <row r="213" spans="15:79" ht="14.4">
      <c r="O213" t="s">
        <v>223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189</v>
      </c>
      <c r="BB213" s="60">
        <v>4035</v>
      </c>
      <c r="BC213" s="60">
        <v>4146</v>
      </c>
      <c r="BD213" s="60">
        <v>3459</v>
      </c>
      <c r="BE213" s="60">
        <v>3300</v>
      </c>
      <c r="BF213" s="60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0">
        <v>4042</v>
      </c>
      <c r="BO213" s="60">
        <v>4746</v>
      </c>
      <c r="BP213" s="60">
        <v>2564</v>
      </c>
      <c r="BQ213" s="60">
        <v>2639</v>
      </c>
      <c r="BR213" s="60">
        <v>3705</v>
      </c>
      <c r="BS213" s="60">
        <v>4894</v>
      </c>
      <c r="BT213" s="60">
        <v>4410</v>
      </c>
      <c r="BU213" s="60">
        <v>5157</v>
      </c>
      <c r="BV213" s="60">
        <v>4553</v>
      </c>
      <c r="BW213" s="60">
        <v>2672</v>
      </c>
      <c r="BX213" s="60">
        <v>1140</v>
      </c>
      <c r="BY213">
        <v>1203</v>
      </c>
      <c r="BZ213" s="120">
        <v>3360</v>
      </c>
      <c r="CA213">
        <v>2320</v>
      </c>
    </row>
    <row r="214" spans="15:79" ht="14.4">
      <c r="O214" t="s">
        <v>434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190</v>
      </c>
      <c r="BB214" s="60">
        <v>1364</v>
      </c>
      <c r="BC214" s="60">
        <v>1013</v>
      </c>
      <c r="BD214" s="60">
        <v>1204</v>
      </c>
      <c r="BE214" s="60">
        <v>1344</v>
      </c>
      <c r="BF214" s="60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0">
        <v>1225</v>
      </c>
      <c r="BO214" s="60">
        <v>1323</v>
      </c>
      <c r="BP214" s="60">
        <v>661</v>
      </c>
      <c r="BQ214" s="60">
        <v>760</v>
      </c>
      <c r="BR214" s="60">
        <v>1893</v>
      </c>
      <c r="BS214" s="60">
        <v>1239</v>
      </c>
      <c r="BT214" s="60">
        <v>1332</v>
      </c>
      <c r="BU214" s="60">
        <v>1653</v>
      </c>
      <c r="BV214" s="60">
        <v>1174</v>
      </c>
      <c r="BW214" s="60">
        <v>788</v>
      </c>
      <c r="BX214" s="60">
        <v>1363</v>
      </c>
      <c r="BY214">
        <v>245</v>
      </c>
      <c r="BZ214" s="120">
        <v>3082</v>
      </c>
      <c r="CA214">
        <v>1877</v>
      </c>
    </row>
    <row r="215" spans="15:79" ht="14.4">
      <c r="BA215" s="9" t="s">
        <v>191</v>
      </c>
      <c r="BB215" s="60">
        <v>8100</v>
      </c>
      <c r="BC215" s="60">
        <v>8039</v>
      </c>
      <c r="BD215" s="60">
        <v>6732</v>
      </c>
      <c r="BE215" s="60">
        <v>6898</v>
      </c>
      <c r="BF215" s="60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0">
        <v>10453</v>
      </c>
      <c r="BO215" s="60">
        <v>10030</v>
      </c>
      <c r="BP215" s="60">
        <v>7553</v>
      </c>
      <c r="BQ215" s="60">
        <v>8429</v>
      </c>
      <c r="BR215" s="60">
        <v>9153</v>
      </c>
      <c r="BS215" s="60">
        <v>8895</v>
      </c>
      <c r="BT215" s="60">
        <v>8434</v>
      </c>
      <c r="BU215" s="60">
        <v>9672</v>
      </c>
      <c r="BV215" s="60">
        <v>9399</v>
      </c>
      <c r="BW215" s="60">
        <v>8059</v>
      </c>
      <c r="BX215" s="60">
        <v>6972</v>
      </c>
      <c r="BY215">
        <v>8418</v>
      </c>
      <c r="BZ215" s="120">
        <v>11300</v>
      </c>
      <c r="CA215">
        <v>6593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499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185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185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186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186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187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187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188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188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500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189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501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190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502</v>
      </c>
      <c r="V242" t="s">
        <v>191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193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194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195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196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197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198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503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76</v>
      </c>
    </row>
    <row r="252" spans="14:60">
      <c r="O252" t="s">
        <v>504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193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194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195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2" ht="14.4">
      <c r="O257" t="s">
        <v>196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2" ht="14.4">
      <c r="O258" t="s">
        <v>197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2" ht="14.4">
      <c r="O259" t="s">
        <v>198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2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2">
      <c r="C262" t="s">
        <v>268</v>
      </c>
      <c r="D262" t="s">
        <v>269</v>
      </c>
      <c r="E262" t="s">
        <v>273</v>
      </c>
      <c r="F262" t="s">
        <v>270</v>
      </c>
      <c r="G262" t="s">
        <v>268</v>
      </c>
      <c r="H262" t="s">
        <v>269</v>
      </c>
      <c r="I262" t="s">
        <v>273</v>
      </c>
      <c r="J262" t="s">
        <v>270</v>
      </c>
      <c r="K262" t="s">
        <v>268</v>
      </c>
      <c r="L262" t="s">
        <v>269</v>
      </c>
      <c r="M262" t="s">
        <v>273</v>
      </c>
      <c r="N262" t="s">
        <v>270</v>
      </c>
      <c r="O262" t="s">
        <v>268</v>
      </c>
      <c r="P262" t="s">
        <v>269</v>
      </c>
      <c r="Q262" t="s">
        <v>273</v>
      </c>
      <c r="R262" t="s">
        <v>270</v>
      </c>
      <c r="S262" t="s">
        <v>268</v>
      </c>
      <c r="T262" t="s">
        <v>269</v>
      </c>
      <c r="U262" t="s">
        <v>273</v>
      </c>
      <c r="V262" t="s">
        <v>270</v>
      </c>
      <c r="W262" t="s">
        <v>268</v>
      </c>
      <c r="X262" t="s">
        <v>269</v>
      </c>
      <c r="Y262" t="s">
        <v>273</v>
      </c>
      <c r="Z262" t="s">
        <v>270</v>
      </c>
      <c r="AA262" t="s">
        <v>268</v>
      </c>
      <c r="AB262" t="s">
        <v>269</v>
      </c>
      <c r="AC262" t="s">
        <v>273</v>
      </c>
      <c r="AD262" t="s">
        <v>270</v>
      </c>
    </row>
    <row r="263" spans="2:42" ht="14.4" customHeight="1">
      <c r="B263" t="s">
        <v>505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84">
        <v>32.542030408497546</v>
      </c>
      <c r="L263" s="84">
        <v>-11.929154071657223</v>
      </c>
      <c r="M263" s="84">
        <v>12.224159583430239</v>
      </c>
      <c r="N263" s="84">
        <v>18.206753143530928</v>
      </c>
      <c r="O263" s="151">
        <v>0.3</v>
      </c>
      <c r="P263" s="127">
        <v>-4.7</v>
      </c>
      <c r="Q263" s="127">
        <v>-1.2</v>
      </c>
      <c r="R263" s="152">
        <v>9</v>
      </c>
      <c r="S263" s="151">
        <v>4.9000000000000004</v>
      </c>
      <c r="T263" s="127">
        <v>-10</v>
      </c>
      <c r="U263" s="127">
        <v>1.8</v>
      </c>
      <c r="V263" s="152">
        <v>9.6</v>
      </c>
      <c r="W263" s="151">
        <v>4.8</v>
      </c>
      <c r="X263" s="127">
        <v>-13.1</v>
      </c>
      <c r="Y263" s="127">
        <v>4.7</v>
      </c>
      <c r="Z263" s="152">
        <v>7</v>
      </c>
      <c r="AA263" s="151">
        <v>6.1</v>
      </c>
      <c r="AB263" s="127">
        <v>-9.6</v>
      </c>
      <c r="AC263" s="127">
        <v>4.7</v>
      </c>
      <c r="AD263" s="152">
        <v>6.9</v>
      </c>
    </row>
    <row r="264" spans="2:42" ht="14.4" customHeight="1" thickBot="1">
      <c r="B264" t="s">
        <v>506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84">
        <v>-4.8402471102809592</v>
      </c>
      <c r="L264" s="84">
        <v>63.259559657348838</v>
      </c>
      <c r="M264" s="84">
        <v>67.145116667932399</v>
      </c>
      <c r="N264" s="84">
        <v>54.851150822206151</v>
      </c>
      <c r="O264" s="153">
        <v>17.2</v>
      </c>
      <c r="P264" s="154">
        <v>26.8</v>
      </c>
      <c r="Q264" s="154">
        <v>11.7</v>
      </c>
      <c r="R264" s="155">
        <v>3</v>
      </c>
      <c r="S264" s="153">
        <v>7.6</v>
      </c>
      <c r="T264" s="154">
        <v>1.7</v>
      </c>
      <c r="U264" s="154">
        <v>4.8</v>
      </c>
      <c r="V264" s="155">
        <v>5.4</v>
      </c>
      <c r="W264" s="153">
        <v>5.4</v>
      </c>
      <c r="X264" s="154">
        <v>1.7</v>
      </c>
      <c r="Y264" s="154">
        <v>4.5999999999999996</v>
      </c>
      <c r="Z264" s="155">
        <v>2.2000000000000002</v>
      </c>
      <c r="AA264" s="153">
        <v>3.4</v>
      </c>
      <c r="AB264" s="154">
        <v>7.5</v>
      </c>
      <c r="AC264" s="154">
        <v>7.4</v>
      </c>
      <c r="AD264" s="155">
        <v>7.3</v>
      </c>
    </row>
    <row r="267" spans="2:42" ht="14.4">
      <c r="O267" s="52"/>
      <c r="P267" s="52"/>
      <c r="Q267" s="53">
        <v>2024</v>
      </c>
      <c r="R267" s="52"/>
      <c r="S267" s="52"/>
      <c r="AC267">
        <v>2025</v>
      </c>
    </row>
    <row r="268" spans="2:42" ht="14.4">
      <c r="O268" s="52"/>
      <c r="P268" s="52"/>
      <c r="Q268" s="85">
        <v>45315</v>
      </c>
      <c r="R268" s="52" t="s">
        <v>8</v>
      </c>
      <c r="S268" s="52" t="s">
        <v>1</v>
      </c>
      <c r="T268" s="52" t="s">
        <v>2</v>
      </c>
      <c r="U268" s="52" t="s">
        <v>3</v>
      </c>
      <c r="V268" s="52" t="s">
        <v>9</v>
      </c>
      <c r="W268" s="52" t="s">
        <v>10</v>
      </c>
      <c r="X268" s="52" t="s">
        <v>6</v>
      </c>
      <c r="Y268" s="52" t="s">
        <v>11</v>
      </c>
      <c r="Z268" s="52" t="s">
        <v>0</v>
      </c>
      <c r="AA268" s="52" t="s">
        <v>12</v>
      </c>
      <c r="AB268" s="52" t="s">
        <v>7</v>
      </c>
      <c r="AC268" s="85">
        <v>45682</v>
      </c>
      <c r="AD268" s="52" t="s">
        <v>8</v>
      </c>
      <c r="AE268" s="52" t="s">
        <v>480</v>
      </c>
      <c r="AF268" s="52" t="s">
        <v>14</v>
      </c>
      <c r="AG268" s="52" t="s">
        <v>3</v>
      </c>
      <c r="AH268" s="52" t="s">
        <v>4</v>
      </c>
      <c r="AI268" s="52" t="s">
        <v>5</v>
      </c>
      <c r="AJ268" s="52" t="s">
        <v>6</v>
      </c>
      <c r="AK268" s="52" t="s">
        <v>11</v>
      </c>
      <c r="AL268" s="52" t="s">
        <v>0</v>
      </c>
      <c r="AM268" s="52" t="s">
        <v>12</v>
      </c>
      <c r="AN268" s="52" t="s">
        <v>7</v>
      </c>
      <c r="AO268" s="85">
        <v>46048</v>
      </c>
      <c r="AP268" s="52" t="s">
        <v>8</v>
      </c>
    </row>
    <row r="269" spans="2:42" ht="14.4">
      <c r="O269" s="57"/>
      <c r="P269" s="58" t="s">
        <v>200</v>
      </c>
      <c r="Q269" s="60">
        <v>68096</v>
      </c>
      <c r="R269" s="60">
        <v>59374</v>
      </c>
      <c r="S269" s="60">
        <v>41660</v>
      </c>
      <c r="T269" s="60">
        <v>37486</v>
      </c>
      <c r="U269" s="60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0">
        <v>66249</v>
      </c>
      <c r="AD269" s="60">
        <v>69016</v>
      </c>
      <c r="AE269" s="60">
        <v>49452</v>
      </c>
      <c r="AF269" s="60">
        <v>58241</v>
      </c>
      <c r="AG269" s="60">
        <v>60027</v>
      </c>
      <c r="AH269" s="60">
        <v>50443</v>
      </c>
      <c r="AI269" s="60">
        <v>69676</v>
      </c>
      <c r="AJ269" s="60">
        <v>79319</v>
      </c>
      <c r="AK269" s="60">
        <v>70034</v>
      </c>
      <c r="AL269" s="60">
        <v>63037</v>
      </c>
      <c r="AM269" s="60">
        <v>57212</v>
      </c>
      <c r="AN269">
        <v>58500</v>
      </c>
      <c r="AO269" s="120">
        <f>'[1]2026'!$D$4+'[1]2026'!$E$4+'[1]2026'!$J$4</f>
        <v>58183</v>
      </c>
      <c r="AP269">
        <v>47497</v>
      </c>
    </row>
    <row r="270" spans="2:42" ht="14.4">
      <c r="O270" s="57"/>
      <c r="P270" s="58" t="s">
        <v>201</v>
      </c>
      <c r="Q270" s="60">
        <v>243808</v>
      </c>
      <c r="R270" s="60">
        <v>253279</v>
      </c>
      <c r="S270" s="60">
        <v>238256</v>
      </c>
      <c r="T270" s="60">
        <v>230852</v>
      </c>
      <c r="U270" s="60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0">
        <v>290961</v>
      </c>
      <c r="AD270" s="60">
        <v>309792</v>
      </c>
      <c r="AE270" s="60">
        <v>201470</v>
      </c>
      <c r="AF270" s="60">
        <v>261436</v>
      </c>
      <c r="AG270" s="60">
        <v>300607</v>
      </c>
      <c r="AH270" s="60">
        <v>246952</v>
      </c>
      <c r="AI270" s="60">
        <v>298748</v>
      </c>
      <c r="AJ270" s="60">
        <v>315530</v>
      </c>
      <c r="AK270" s="60">
        <v>303982</v>
      </c>
      <c r="AL270" s="60">
        <v>292331</v>
      </c>
      <c r="AM270" s="60">
        <v>289225</v>
      </c>
      <c r="AN270">
        <v>294395</v>
      </c>
      <c r="AO270" s="120">
        <f>'[1]2026'!$B$4+'[1]2026'!$C$4+'[1]2026'!$H$4+'[1]2026'!$I$4</f>
        <v>336993</v>
      </c>
      <c r="AP270">
        <v>273706</v>
      </c>
    </row>
    <row r="271" spans="2:42" ht="14.4">
      <c r="O271" s="57"/>
      <c r="P271" s="58" t="s">
        <v>202</v>
      </c>
      <c r="Q271" s="60">
        <v>81246</v>
      </c>
      <c r="R271" s="60">
        <v>83790</v>
      </c>
      <c r="S271" s="60">
        <v>65235</v>
      </c>
      <c r="T271" s="60">
        <v>60700</v>
      </c>
      <c r="U271" s="60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0">
        <v>81686</v>
      </c>
      <c r="AD271" s="60">
        <v>83960</v>
      </c>
      <c r="AE271" s="60">
        <v>44790</v>
      </c>
      <c r="AF271" s="60">
        <v>73304</v>
      </c>
      <c r="AG271" s="60">
        <v>83205</v>
      </c>
      <c r="AH271" s="60">
        <v>60822</v>
      </c>
      <c r="AI271" s="60">
        <v>73561</v>
      </c>
      <c r="AJ271" s="60">
        <v>79686</v>
      </c>
      <c r="AK271" s="60">
        <v>77700</v>
      </c>
      <c r="AL271" s="60">
        <v>75387</v>
      </c>
      <c r="AM271" s="60">
        <v>69475</v>
      </c>
      <c r="AN271">
        <v>69143</v>
      </c>
      <c r="AO271" s="120">
        <f>'[1]2026'!$G$4</f>
        <v>75662</v>
      </c>
      <c r="AP271">
        <v>60894</v>
      </c>
    </row>
    <row r="272" spans="2:42" ht="14.4">
      <c r="O272" s="57"/>
      <c r="P272" s="58" t="s">
        <v>203</v>
      </c>
      <c r="Q272" s="60">
        <v>47669</v>
      </c>
      <c r="R272" s="60">
        <v>50860</v>
      </c>
      <c r="S272" s="60">
        <v>39240</v>
      </c>
      <c r="T272" s="60">
        <v>32140</v>
      </c>
      <c r="U272" s="60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0">
        <v>32304</v>
      </c>
      <c r="AD272" s="60">
        <v>38028</v>
      </c>
      <c r="AE272" s="60">
        <v>19786</v>
      </c>
      <c r="AF272" s="60">
        <v>34146</v>
      </c>
      <c r="AG272" s="60">
        <v>36559</v>
      </c>
      <c r="AH272" s="60">
        <v>30660</v>
      </c>
      <c r="AI272" s="60">
        <v>36018</v>
      </c>
      <c r="AJ272" s="60">
        <v>37674</v>
      </c>
      <c r="AK272" s="60">
        <v>38854</v>
      </c>
      <c r="AL272" s="60">
        <v>37758</v>
      </c>
      <c r="AM272" s="60">
        <v>34698</v>
      </c>
      <c r="AN272">
        <v>38991</v>
      </c>
      <c r="AO272" s="120">
        <f>SUM('[1]2026'!$K$41:$M$41)</f>
        <v>61641</v>
      </c>
      <c r="AP272">
        <v>31691</v>
      </c>
    </row>
    <row r="273" spans="15:42" ht="14.4">
      <c r="O273" s="57"/>
      <c r="P273" s="58" t="s">
        <v>204</v>
      </c>
      <c r="Q273" s="60">
        <v>17721</v>
      </c>
      <c r="R273" s="60">
        <v>19644</v>
      </c>
      <c r="S273" s="60">
        <v>21205</v>
      </c>
      <c r="T273" s="60">
        <v>20466</v>
      </c>
      <c r="U273" s="60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0">
        <v>18750</v>
      </c>
      <c r="AD273" s="60">
        <v>20223</v>
      </c>
      <c r="AE273" s="60">
        <v>15387</v>
      </c>
      <c r="AF273" s="60">
        <v>19280</v>
      </c>
      <c r="AG273" s="60">
        <v>21625</v>
      </c>
      <c r="AH273" s="60">
        <v>16734</v>
      </c>
      <c r="AI273" s="60">
        <v>19818</v>
      </c>
      <c r="AJ273" s="60">
        <v>19008</v>
      </c>
      <c r="AK273" s="60">
        <v>20335</v>
      </c>
      <c r="AL273" s="60">
        <v>18337</v>
      </c>
      <c r="AM273" s="60">
        <v>18184</v>
      </c>
      <c r="AN273">
        <v>17465</v>
      </c>
      <c r="AO273" s="120">
        <f>SUM('[1]2026'!$N$4:$O$4)</f>
        <v>18989</v>
      </c>
      <c r="AP273">
        <v>15944</v>
      </c>
    </row>
    <row r="274" spans="15:42" ht="14.4">
      <c r="O274" s="57"/>
      <c r="P274" s="58" t="s">
        <v>205</v>
      </c>
      <c r="Q274" s="60">
        <v>219569</v>
      </c>
      <c r="R274" s="60">
        <v>267835</v>
      </c>
      <c r="S274" s="60">
        <v>225009</v>
      </c>
      <c r="T274" s="60">
        <v>205638</v>
      </c>
      <c r="U274" s="60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0">
        <v>219936</v>
      </c>
      <c r="AD274" s="60">
        <v>224448</v>
      </c>
      <c r="AE274" s="60">
        <v>130300</v>
      </c>
      <c r="AF274" s="60">
        <v>214396</v>
      </c>
      <c r="AG274" s="60">
        <v>250211</v>
      </c>
      <c r="AH274" s="60">
        <v>180859</v>
      </c>
      <c r="AI274" s="60">
        <v>210991</v>
      </c>
      <c r="AJ274" s="60">
        <v>223286</v>
      </c>
      <c r="AK274" s="60">
        <v>266333</v>
      </c>
      <c r="AL274" s="60">
        <v>232009</v>
      </c>
      <c r="AM274" s="60">
        <v>224327</v>
      </c>
      <c r="AN274">
        <v>201890</v>
      </c>
      <c r="AO274" s="120">
        <v>173026</v>
      </c>
      <c r="AP274">
        <v>195207</v>
      </c>
    </row>
  </sheetData>
  <mergeCells count="5">
    <mergeCell ref="N21:P21"/>
    <mergeCell ref="P197:AA197"/>
    <mergeCell ref="AB197:AD197"/>
    <mergeCell ref="P211:AA211"/>
    <mergeCell ref="AB211:AD211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507</v>
      </c>
      <c r="B1" t="s">
        <v>508</v>
      </c>
      <c r="C1" t="s">
        <v>509</v>
      </c>
      <c r="D1" t="s">
        <v>510</v>
      </c>
      <c r="E1" t="s">
        <v>511</v>
      </c>
      <c r="F1" t="s">
        <v>512</v>
      </c>
      <c r="W1" t="s">
        <v>513</v>
      </c>
      <c r="X1" t="s">
        <v>514</v>
      </c>
      <c r="Y1" t="s">
        <v>515</v>
      </c>
    </row>
    <row r="2" spans="1:26">
      <c r="A2" t="s">
        <v>516</v>
      </c>
      <c r="B2">
        <v>0</v>
      </c>
      <c r="C2">
        <v>0</v>
      </c>
      <c r="D2">
        <v>0</v>
      </c>
      <c r="E2">
        <v>0</v>
      </c>
      <c r="F2">
        <v>0</v>
      </c>
      <c r="W2" t="s">
        <v>517</v>
      </c>
      <c r="X2">
        <v>3</v>
      </c>
      <c r="Y2">
        <v>-5</v>
      </c>
    </row>
    <row r="3" spans="1:26">
      <c r="A3" t="s">
        <v>518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519</v>
      </c>
      <c r="X3">
        <v>7</v>
      </c>
      <c r="Y3">
        <v>-5</v>
      </c>
    </row>
    <row r="4" spans="1:26">
      <c r="A4" t="s">
        <v>520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521</v>
      </c>
      <c r="X4">
        <v>26</v>
      </c>
      <c r="Y4">
        <v>-12</v>
      </c>
    </row>
    <row r="5" spans="1:26">
      <c r="A5" t="s">
        <v>522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523</v>
      </c>
      <c r="X5">
        <v>62</v>
      </c>
      <c r="Y5">
        <v>-20</v>
      </c>
    </row>
    <row r="6" spans="1:26">
      <c r="A6" t="s">
        <v>524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525</v>
      </c>
      <c r="X6">
        <v>204</v>
      </c>
      <c r="Y6">
        <v>-45</v>
      </c>
    </row>
    <row r="7" spans="1:26">
      <c r="A7" t="s">
        <v>526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527</v>
      </c>
      <c r="Y7">
        <v>598</v>
      </c>
      <c r="Z7">
        <v>-76</v>
      </c>
    </row>
    <row r="8" spans="1:26">
      <c r="A8" t="s">
        <v>528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392</v>
      </c>
      <c r="L8">
        <v>33.5</v>
      </c>
      <c r="M8">
        <v>2.9</v>
      </c>
      <c r="O8">
        <v>80.599999999999994</v>
      </c>
      <c r="Q8">
        <v>80.599999999999994</v>
      </c>
      <c r="X8" t="s">
        <v>529</v>
      </c>
      <c r="Y8">
        <v>583</v>
      </c>
      <c r="Z8">
        <v>-59</v>
      </c>
    </row>
    <row r="9" spans="1:26">
      <c r="A9" t="s">
        <v>530</v>
      </c>
      <c r="B9">
        <v>8</v>
      </c>
      <c r="C9">
        <v>8</v>
      </c>
      <c r="D9">
        <v>0</v>
      </c>
      <c r="E9">
        <v>0</v>
      </c>
      <c r="F9">
        <v>0</v>
      </c>
      <c r="K9" t="s">
        <v>531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532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533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534</v>
      </c>
      <c r="Y10">
        <v>37</v>
      </c>
      <c r="Z10">
        <v>-26</v>
      </c>
    </row>
    <row r="11" spans="1:26">
      <c r="A11" t="s">
        <v>535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536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537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538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539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540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541</v>
      </c>
      <c r="Y13">
        <v>1038</v>
      </c>
      <c r="Z13">
        <f t="shared" ref="Y13:Z20" si="0">Y13/$B$21</f>
        <v>79.84615384615384</v>
      </c>
    </row>
    <row r="14" spans="1:26">
      <c r="A14" t="s">
        <v>542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543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544</v>
      </c>
      <c r="X14" t="s">
        <v>545</v>
      </c>
      <c r="Y14">
        <v>681</v>
      </c>
      <c r="Z14">
        <f t="shared" si="0"/>
        <v>52.384615384615387</v>
      </c>
    </row>
    <row r="15" spans="1:26">
      <c r="A15" t="s">
        <v>546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547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548</v>
      </c>
      <c r="Y15">
        <v>190</v>
      </c>
      <c r="Z15">
        <f t="shared" si="0"/>
        <v>14.615384615384615</v>
      </c>
    </row>
    <row r="16" spans="1:26">
      <c r="A16" t="s">
        <v>549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550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551</v>
      </c>
      <c r="Y16">
        <v>24</v>
      </c>
      <c r="Z16">
        <f t="shared" si="0"/>
        <v>1.8461538461538463</v>
      </c>
    </row>
    <row r="17" spans="1:25">
      <c r="A17" t="s">
        <v>552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553</v>
      </c>
      <c r="X17">
        <v>11</v>
      </c>
      <c r="Y17">
        <f t="shared" si="0"/>
        <v>0.84615384615384615</v>
      </c>
    </row>
    <row r="18" spans="1:25">
      <c r="A18" t="s">
        <v>554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555</v>
      </c>
      <c r="X18">
        <v>10</v>
      </c>
      <c r="Y18">
        <f t="shared" si="0"/>
        <v>0.76923076923076927</v>
      </c>
    </row>
    <row r="19" spans="1:25">
      <c r="A19" t="s">
        <v>556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557</v>
      </c>
      <c r="X19">
        <v>3</v>
      </c>
      <c r="Y19">
        <f t="shared" si="0"/>
        <v>0.23076923076923078</v>
      </c>
    </row>
    <row r="20" spans="1:25">
      <c r="A20" t="s">
        <v>558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296</v>
      </c>
      <c r="X20">
        <v>5</v>
      </c>
      <c r="Y20">
        <f t="shared" si="0"/>
        <v>0.38461538461538464</v>
      </c>
    </row>
    <row r="21" spans="1:25">
      <c r="A21" t="s">
        <v>559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545</v>
      </c>
      <c r="M21">
        <v>1082</v>
      </c>
      <c r="N21">
        <v>0.3962</v>
      </c>
      <c r="X21">
        <f>SUM(X13:X20)</f>
        <v>29</v>
      </c>
    </row>
    <row r="22" spans="1:25">
      <c r="A22" t="s">
        <v>560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541</v>
      </c>
      <c r="M22">
        <v>1328</v>
      </c>
      <c r="N22">
        <v>0.48630000000000001</v>
      </c>
    </row>
    <row r="23" spans="1:25">
      <c r="A23" t="s">
        <v>561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548</v>
      </c>
      <c r="M23">
        <v>233</v>
      </c>
      <c r="N23">
        <v>8.5300000000000001E-2</v>
      </c>
    </row>
    <row r="24" spans="1:25">
      <c r="A24" t="s">
        <v>562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551</v>
      </c>
      <c r="M24">
        <v>45</v>
      </c>
      <c r="N24">
        <v>1.6500000000000001E-2</v>
      </c>
    </row>
    <row r="25" spans="1:25">
      <c r="A25" t="s">
        <v>563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555</v>
      </c>
      <c r="M25">
        <v>19</v>
      </c>
      <c r="N25">
        <v>7.0000000000000001E-3</v>
      </c>
    </row>
    <row r="26" spans="1:25">
      <c r="A26" t="s">
        <v>564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553</v>
      </c>
      <c r="M26">
        <v>11</v>
      </c>
      <c r="N26">
        <v>4.0000000000000001E-3</v>
      </c>
    </row>
    <row r="27" spans="1:25">
      <c r="A27" t="s">
        <v>565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557</v>
      </c>
      <c r="M27">
        <v>3</v>
      </c>
      <c r="N27">
        <v>1.1000000000000001E-3</v>
      </c>
    </row>
    <row r="28" spans="1:25">
      <c r="A28" t="s">
        <v>566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296</v>
      </c>
      <c r="M28">
        <v>10</v>
      </c>
      <c r="N28">
        <v>3.7000000000000002E-3</v>
      </c>
    </row>
    <row r="29" spans="1:25">
      <c r="A29" t="s">
        <v>567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568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569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570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571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572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573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574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575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576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577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578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579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580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581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582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583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584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585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586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587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588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589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590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591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592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593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594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595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596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597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598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599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600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601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602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603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604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605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606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607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608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609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610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611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612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613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614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615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616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617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618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619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620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621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622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623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624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625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626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627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628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629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630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631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632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633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634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635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636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637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638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639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640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641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642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643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644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645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646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647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648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649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650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651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652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653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654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655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656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657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658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659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660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661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662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663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664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665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666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667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668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669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670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671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672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673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674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675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676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677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678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679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680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681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682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683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684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685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686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687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688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689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690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691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692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693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694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695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696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697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698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699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700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701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702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703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704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705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706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707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708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709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710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711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712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713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714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715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716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717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718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719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720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721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722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723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724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725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726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727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728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729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730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731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732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733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734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735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736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737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738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739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740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741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742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743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744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745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746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747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748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749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750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751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752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753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754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755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756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757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758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759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760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761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762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763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764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765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766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767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768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769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770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771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772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773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774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775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776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777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778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779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780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781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782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783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784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785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786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787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788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789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790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791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792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793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794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Feb 2025</vt:lpstr>
      <vt:lpstr>Workings</vt:lpstr>
      <vt:lpstr>checks</vt:lpstr>
      <vt:lpstr>Covid related</vt:lpstr>
      <vt:lpstr>'Feb 2025'!Print_Area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2026-04-19T08:45:46Z</cp:lastPrinted>
  <dcterms:created xsi:type="dcterms:W3CDTF">2003-03-02T23:15:02Z</dcterms:created>
  <dcterms:modified xsi:type="dcterms:W3CDTF">2026-04-19T08:48:46Z</dcterms:modified>
  <cp:category/>
  <cp:contentStatus/>
</cp:coreProperties>
</file>