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SYB 2020-WORK FRM HOME\web\3. POPULATION\"/>
    </mc:Choice>
  </mc:AlternateContent>
  <bookViews>
    <workbookView showHorizontalScroll="0" showVerticalScroll="0" showSheetTabs="0" xWindow="0" yWindow="0" windowWidth="28800" windowHeight="12435" tabRatio="769"/>
  </bookViews>
  <sheets>
    <sheet name="3.3" sheetId="25" r:id="rId1"/>
  </sheets>
  <definedNames>
    <definedName name="_xlnm.Print_Area" localSheetId="0">'3.3'!$A$1:$AJ$297</definedName>
    <definedName name="_xlnm.Print_Titles" localSheetId="0">'3.3'!$5:$10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57" i="25" l="1"/>
  <c r="K20" i="25" l="1"/>
  <c r="K19" i="25"/>
  <c r="K18" i="25"/>
  <c r="K17" i="25"/>
  <c r="K16" i="25"/>
  <c r="K15" i="25"/>
  <c r="AD14" i="25" l="1"/>
  <c r="L26" i="25"/>
  <c r="L24" i="25" s="1"/>
  <c r="N29" i="25"/>
  <c r="N30" i="25"/>
  <c r="N31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7" i="25"/>
  <c r="N49" i="25"/>
  <c r="N50" i="25"/>
  <c r="N51" i="25"/>
  <c r="N52" i="25"/>
  <c r="N53" i="25"/>
  <c r="N54" i="25"/>
  <c r="N55" i="25"/>
  <c r="N56" i="25"/>
  <c r="N58" i="25"/>
  <c r="N59" i="25"/>
  <c r="N60" i="25"/>
  <c r="N61" i="25"/>
  <c r="N63" i="25"/>
  <c r="N66" i="25"/>
  <c r="N67" i="25"/>
  <c r="N68" i="25"/>
  <c r="N69" i="25"/>
  <c r="N70" i="25"/>
  <c r="N71" i="25"/>
  <c r="N72" i="25"/>
  <c r="N73" i="25"/>
  <c r="N75" i="25"/>
  <c r="N76" i="25"/>
  <c r="N78" i="25"/>
  <c r="N79" i="25"/>
  <c r="N80" i="25"/>
  <c r="N81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9" i="25"/>
  <c r="N100" i="25"/>
  <c r="N101" i="25"/>
  <c r="N102" i="25"/>
  <c r="N103" i="25"/>
  <c r="N105" i="25"/>
  <c r="N106" i="25"/>
  <c r="N107" i="25"/>
  <c r="N108" i="25"/>
  <c r="N109" i="25"/>
  <c r="N110" i="25"/>
  <c r="N111" i="25"/>
  <c r="N112" i="25"/>
  <c r="N113" i="25"/>
  <c r="N114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1" i="25"/>
  <c r="N132" i="25"/>
  <c r="N133" i="25"/>
  <c r="N134" i="25"/>
  <c r="N135" i="25"/>
  <c r="N136" i="25"/>
  <c r="N138" i="25"/>
  <c r="N139" i="25"/>
  <c r="N140" i="25"/>
  <c r="N141" i="25"/>
  <c r="N142" i="25"/>
  <c r="N143" i="25"/>
  <c r="N144" i="25"/>
  <c r="N145" i="25"/>
  <c r="N146" i="25"/>
  <c r="N147" i="25"/>
  <c r="N149" i="25"/>
  <c r="N150" i="25"/>
  <c r="N151" i="25"/>
  <c r="N152" i="25"/>
  <c r="N153" i="25"/>
  <c r="N154" i="25"/>
  <c r="N155" i="25"/>
  <c r="N156" i="25"/>
  <c r="N157" i="25"/>
  <c r="N159" i="25"/>
  <c r="N160" i="25"/>
  <c r="N161" i="25"/>
  <c r="N162" i="25"/>
  <c r="N163" i="25"/>
  <c r="N164" i="25"/>
  <c r="N165" i="25"/>
  <c r="N166" i="25"/>
  <c r="N167" i="25"/>
  <c r="N168" i="25"/>
  <c r="N169" i="25"/>
  <c r="N171" i="25"/>
  <c r="N172" i="25"/>
  <c r="N173" i="25"/>
  <c r="N174" i="25"/>
  <c r="N175" i="25"/>
  <c r="N176" i="25"/>
  <c r="N178" i="25"/>
  <c r="N179" i="25"/>
  <c r="N180" i="25"/>
  <c r="N181" i="25"/>
  <c r="N182" i="25"/>
  <c r="N183" i="25"/>
  <c r="N184" i="25"/>
  <c r="N185" i="25"/>
  <c r="N186" i="25"/>
  <c r="N187" i="25"/>
  <c r="N189" i="25"/>
  <c r="N190" i="25"/>
  <c r="N191" i="25"/>
  <c r="N192" i="25"/>
  <c r="N193" i="25"/>
  <c r="N194" i="25"/>
  <c r="N196" i="25"/>
  <c r="N197" i="25"/>
  <c r="N198" i="25"/>
  <c r="N199" i="25"/>
  <c r="N200" i="25"/>
  <c r="N203" i="25"/>
  <c r="N204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6" i="25"/>
  <c r="N237" i="25"/>
  <c r="N238" i="25"/>
  <c r="N239" i="25"/>
  <c r="N240" i="25"/>
  <c r="N241" i="25"/>
  <c r="N242" i="25"/>
  <c r="N243" i="25"/>
  <c r="N245" i="25"/>
  <c r="N246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1" i="25"/>
  <c r="N262" i="25"/>
  <c r="N264" i="25"/>
  <c r="N265" i="25"/>
  <c r="N266" i="25"/>
  <c r="N267" i="25"/>
  <c r="N268" i="25"/>
  <c r="N269" i="25"/>
  <c r="N270" i="25"/>
  <c r="N14" i="25"/>
  <c r="N15" i="25"/>
  <c r="N16" i="25"/>
  <c r="N17" i="25"/>
  <c r="N18" i="25"/>
  <c r="N19" i="25"/>
  <c r="N20" i="25"/>
  <c r="V16" i="25"/>
  <c r="V17" i="25"/>
  <c r="V18" i="25"/>
  <c r="V19" i="25"/>
  <c r="V20" i="25"/>
  <c r="V15" i="25"/>
  <c r="V22" i="25"/>
  <c r="S22" i="25"/>
  <c r="AA223" i="25"/>
  <c r="AC223" i="25" s="1"/>
  <c r="AA224" i="25"/>
  <c r="AC224" i="25" s="1"/>
  <c r="AA225" i="25"/>
  <c r="AC225" i="25" s="1"/>
  <c r="AA226" i="25"/>
  <c r="AA227" i="25"/>
  <c r="AC227" i="25" s="1"/>
  <c r="AA228" i="25"/>
  <c r="AC228" i="25" s="1"/>
  <c r="AA229" i="25"/>
  <c r="AC229" i="25" s="1"/>
  <c r="AA230" i="25"/>
  <c r="AC230" i="25" s="1"/>
  <c r="AA231" i="25"/>
  <c r="AC231" i="25" s="1"/>
  <c r="AA232" i="25"/>
  <c r="AC232" i="25" s="1"/>
  <c r="AA233" i="25"/>
  <c r="AC233" i="25" s="1"/>
  <c r="AA234" i="25"/>
  <c r="AC234" i="25" s="1"/>
  <c r="AA222" i="25"/>
  <c r="AC222" i="25" s="1"/>
  <c r="AA270" i="25"/>
  <c r="AC270" i="25" s="1"/>
  <c r="AA269" i="25"/>
  <c r="AC269" i="25" s="1"/>
  <c r="AA268" i="25"/>
  <c r="AC268" i="25" s="1"/>
  <c r="AA267" i="25"/>
  <c r="AC267" i="25" s="1"/>
  <c r="AA266" i="25"/>
  <c r="AC266" i="25" s="1"/>
  <c r="AA265" i="25"/>
  <c r="AC265" i="25" s="1"/>
  <c r="AA262" i="25"/>
  <c r="AC262" i="25" s="1"/>
  <c r="AA259" i="25"/>
  <c r="AC259" i="25" s="1"/>
  <c r="AA258" i="25"/>
  <c r="AC258" i="25" s="1"/>
  <c r="AA257" i="25"/>
  <c r="AA256" i="25"/>
  <c r="AC256" i="25" s="1"/>
  <c r="AA255" i="25"/>
  <c r="AC255" i="25" s="1"/>
  <c r="AA254" i="25"/>
  <c r="AC254" i="25" s="1"/>
  <c r="AA253" i="25"/>
  <c r="AC253" i="25" s="1"/>
  <c r="AA252" i="25"/>
  <c r="AC252" i="25" s="1"/>
  <c r="AA251" i="25"/>
  <c r="AC251" i="25" s="1"/>
  <c r="AA250" i="25"/>
  <c r="AC250" i="25" s="1"/>
  <c r="AA249" i="25"/>
  <c r="AC249" i="25" s="1"/>
  <c r="AA246" i="25"/>
  <c r="AC246" i="25" s="1"/>
  <c r="AA245" i="25"/>
  <c r="AC245" i="25" s="1"/>
  <c r="AA243" i="25"/>
  <c r="AC243" i="25" s="1"/>
  <c r="AA242" i="25"/>
  <c r="AC242" i="25" s="1"/>
  <c r="AA241" i="25"/>
  <c r="AC241" i="25" s="1"/>
  <c r="AA240" i="25"/>
  <c r="AC240" i="25" s="1"/>
  <c r="AA239" i="25"/>
  <c r="AC239" i="25" s="1"/>
  <c r="AA238" i="25"/>
  <c r="AC238" i="25" s="1"/>
  <c r="AA237" i="25"/>
  <c r="AC237" i="25" s="1"/>
  <c r="AA219" i="25"/>
  <c r="AC219" i="25" s="1"/>
  <c r="AA218" i="25"/>
  <c r="AC218" i="25" s="1"/>
  <c r="AA217" i="25"/>
  <c r="AC217" i="25" s="1"/>
  <c r="AA216" i="25"/>
  <c r="AC216" i="25" s="1"/>
  <c r="AA215" i="25"/>
  <c r="AC215" i="25" s="1"/>
  <c r="AA214" i="25"/>
  <c r="AC214" i="25" s="1"/>
  <c r="AA213" i="25"/>
  <c r="AC213" i="25" s="1"/>
  <c r="AA212" i="25"/>
  <c r="AC212" i="25" s="1"/>
  <c r="AA211" i="25"/>
  <c r="AC211" i="25" s="1"/>
  <c r="AA210" i="25"/>
  <c r="AC210" i="25" s="1"/>
  <c r="AA209" i="25"/>
  <c r="AC209" i="25" s="1"/>
  <c r="AA208" i="25"/>
  <c r="AC208" i="25" s="1"/>
  <c r="AA207" i="25"/>
  <c r="AC207" i="25" s="1"/>
  <c r="AA204" i="25"/>
  <c r="AC204" i="25" s="1"/>
  <c r="AA203" i="25"/>
  <c r="AC203" i="25" s="1"/>
  <c r="AA200" i="25"/>
  <c r="AC200" i="25" s="1"/>
  <c r="AA199" i="25"/>
  <c r="AC199" i="25" s="1"/>
  <c r="AA198" i="25"/>
  <c r="AC198" i="25" s="1"/>
  <c r="AA197" i="25"/>
  <c r="AC197" i="25" s="1"/>
  <c r="AA194" i="25"/>
  <c r="AC194" i="25" s="1"/>
  <c r="AA193" i="25"/>
  <c r="AC193" i="25" s="1"/>
  <c r="AA192" i="25"/>
  <c r="AC192" i="25" s="1"/>
  <c r="AA191" i="25"/>
  <c r="AC191" i="25" s="1"/>
  <c r="AA190" i="25"/>
  <c r="AC190" i="25" s="1"/>
  <c r="AA187" i="25"/>
  <c r="AC187" i="25" s="1"/>
  <c r="AA186" i="25"/>
  <c r="AC186" i="25" s="1"/>
  <c r="AA185" i="25"/>
  <c r="AC185" i="25" s="1"/>
  <c r="AA184" i="25"/>
  <c r="AC184" i="25" s="1"/>
  <c r="AA183" i="25"/>
  <c r="AC183" i="25" s="1"/>
  <c r="AA182" i="25"/>
  <c r="AC182" i="25" s="1"/>
  <c r="AA181" i="25"/>
  <c r="AC181" i="25" s="1"/>
  <c r="AA180" i="25"/>
  <c r="AA179" i="25"/>
  <c r="AC179" i="25" s="1"/>
  <c r="AA176" i="25"/>
  <c r="AC176" i="25" s="1"/>
  <c r="AA175" i="25"/>
  <c r="AC175" i="25" s="1"/>
  <c r="AA174" i="25"/>
  <c r="AC174" i="25" s="1"/>
  <c r="AA173" i="25"/>
  <c r="AC173" i="25" s="1"/>
  <c r="AA172" i="25"/>
  <c r="AC172" i="25" s="1"/>
  <c r="AA169" i="25"/>
  <c r="AC169" i="25" s="1"/>
  <c r="AA168" i="25"/>
  <c r="AC168" i="25" s="1"/>
  <c r="AA167" i="25"/>
  <c r="AC167" i="25" s="1"/>
  <c r="AA166" i="25"/>
  <c r="AC166" i="25" s="1"/>
  <c r="AA165" i="25"/>
  <c r="AC165" i="25" s="1"/>
  <c r="AA164" i="25"/>
  <c r="AC164" i="25" s="1"/>
  <c r="AA163" i="25"/>
  <c r="AC163" i="25" s="1"/>
  <c r="AA162" i="25"/>
  <c r="AC162" i="25" s="1"/>
  <c r="AA161" i="25"/>
  <c r="AC161" i="25" s="1"/>
  <c r="AA160" i="25"/>
  <c r="AC160" i="25" s="1"/>
  <c r="AA157" i="25"/>
  <c r="AC157" i="25" s="1"/>
  <c r="AA156" i="25"/>
  <c r="AC156" i="25" s="1"/>
  <c r="AA155" i="25"/>
  <c r="AC155" i="25" s="1"/>
  <c r="AA154" i="25"/>
  <c r="AC154" i="25" s="1"/>
  <c r="AA153" i="25"/>
  <c r="AC153" i="25" s="1"/>
  <c r="AA152" i="25"/>
  <c r="AC152" i="25" s="1"/>
  <c r="AA151" i="25"/>
  <c r="AC151" i="25" s="1"/>
  <c r="AA150" i="25"/>
  <c r="AC150" i="25" s="1"/>
  <c r="AA147" i="25"/>
  <c r="AC147" i="25" s="1"/>
  <c r="AA146" i="25"/>
  <c r="AC146" i="25" s="1"/>
  <c r="AA145" i="25"/>
  <c r="AC145" i="25" s="1"/>
  <c r="AA144" i="25"/>
  <c r="AC144" i="25" s="1"/>
  <c r="AA143" i="25"/>
  <c r="AC143" i="25" s="1"/>
  <c r="AA142" i="25"/>
  <c r="AC142" i="25" s="1"/>
  <c r="AA141" i="25"/>
  <c r="AC141" i="25" s="1"/>
  <c r="AA140" i="25"/>
  <c r="AC140" i="25" s="1"/>
  <c r="AA139" i="25"/>
  <c r="AC139" i="25" s="1"/>
  <c r="AA135" i="25"/>
  <c r="AC135" i="25" s="1"/>
  <c r="AA134" i="25"/>
  <c r="AC134" i="25" s="1"/>
  <c r="AA133" i="25"/>
  <c r="AC133" i="25" s="1"/>
  <c r="AA132" i="25"/>
  <c r="AC132" i="25" s="1"/>
  <c r="AA129" i="25"/>
  <c r="AC129" i="25" s="1"/>
  <c r="AA128" i="25"/>
  <c r="AC128" i="25" s="1"/>
  <c r="AA127" i="25"/>
  <c r="AC127" i="25" s="1"/>
  <c r="AA126" i="25"/>
  <c r="AC126" i="25" s="1"/>
  <c r="AA125" i="25"/>
  <c r="AC125" i="25" s="1"/>
  <c r="AA124" i="25"/>
  <c r="AC124" i="25" s="1"/>
  <c r="AA123" i="25"/>
  <c r="AC123" i="25" s="1"/>
  <c r="AA122" i="25"/>
  <c r="AC122" i="25" s="1"/>
  <c r="AA121" i="25"/>
  <c r="AC121" i="25" s="1"/>
  <c r="AA120" i="25"/>
  <c r="AC120" i="25" s="1"/>
  <c r="AA119" i="25"/>
  <c r="AC119" i="25" s="1"/>
  <c r="AA118" i="25"/>
  <c r="AC118" i="25" s="1"/>
  <c r="AA117" i="25"/>
  <c r="AC117" i="25" s="1"/>
  <c r="AA114" i="25"/>
  <c r="AC114" i="25" s="1"/>
  <c r="AA113" i="25"/>
  <c r="AC113" i="25" s="1"/>
  <c r="AA112" i="25"/>
  <c r="AC112" i="25" s="1"/>
  <c r="AA111" i="25"/>
  <c r="AC111" i="25" s="1"/>
  <c r="AA110" i="25"/>
  <c r="AC110" i="25" s="1"/>
  <c r="AA109" i="25"/>
  <c r="AC109" i="25" s="1"/>
  <c r="AA108" i="25"/>
  <c r="AC108" i="25" s="1"/>
  <c r="AA107" i="25"/>
  <c r="AC107" i="25" s="1"/>
  <c r="AA106" i="25"/>
  <c r="AC106" i="25" s="1"/>
  <c r="AA105" i="25"/>
  <c r="AA103" i="25"/>
  <c r="AC103" i="25" s="1"/>
  <c r="AA102" i="25"/>
  <c r="AC102" i="25" s="1"/>
  <c r="AA101" i="25"/>
  <c r="AC101" i="25" s="1"/>
  <c r="AA100" i="25"/>
  <c r="AC100" i="25" s="1"/>
  <c r="AA99" i="25"/>
  <c r="AC99" i="25" s="1"/>
  <c r="AA96" i="25"/>
  <c r="AC96" i="25" s="1"/>
  <c r="AA95" i="25"/>
  <c r="AC95" i="25" s="1"/>
  <c r="AA94" i="25"/>
  <c r="AC94" i="25" s="1"/>
  <c r="AA93" i="25"/>
  <c r="AC93" i="25" s="1"/>
  <c r="AA92" i="25"/>
  <c r="AC92" i="25" s="1"/>
  <c r="AA91" i="25"/>
  <c r="AC91" i="25" s="1"/>
  <c r="AA90" i="25"/>
  <c r="AC90" i="25" s="1"/>
  <c r="AA89" i="25"/>
  <c r="AC89" i="25" s="1"/>
  <c r="AA88" i="25"/>
  <c r="AC88" i="25" s="1"/>
  <c r="AA87" i="25"/>
  <c r="AC87" i="25" s="1"/>
  <c r="AA86" i="25"/>
  <c r="AC86" i="25" s="1"/>
  <c r="AA85" i="25"/>
  <c r="AC85" i="25" s="1"/>
  <c r="AA84" i="25"/>
  <c r="AC84" i="25" s="1"/>
  <c r="AA81" i="25"/>
  <c r="AC81" i="25" s="1"/>
  <c r="AA80" i="25"/>
  <c r="AC80" i="25" s="1"/>
  <c r="AA79" i="25"/>
  <c r="AC79" i="25" s="1"/>
  <c r="AA78" i="25"/>
  <c r="AC78" i="25" s="1"/>
  <c r="AA76" i="25"/>
  <c r="AC76" i="25" s="1"/>
  <c r="AA75" i="25"/>
  <c r="AC75" i="25" s="1"/>
  <c r="AA73" i="25"/>
  <c r="AC73" i="25" s="1"/>
  <c r="AA72" i="25"/>
  <c r="AC72" i="25" s="1"/>
  <c r="AA71" i="25"/>
  <c r="AC71" i="25" s="1"/>
  <c r="AA70" i="25"/>
  <c r="AC70" i="25" s="1"/>
  <c r="AA69" i="25"/>
  <c r="AC69" i="25" s="1"/>
  <c r="AA68" i="25"/>
  <c r="AC68" i="25" s="1"/>
  <c r="AA67" i="25"/>
  <c r="AC67" i="25" s="1"/>
  <c r="AA66" i="25"/>
  <c r="AC66" i="25" s="1"/>
  <c r="AA63" i="25"/>
  <c r="AC63" i="25" s="1"/>
  <c r="AA61" i="25"/>
  <c r="AA60" i="25"/>
  <c r="AC60" i="25" s="1"/>
  <c r="AA59" i="25"/>
  <c r="AC59" i="25" s="1"/>
  <c r="AA58" i="25"/>
  <c r="AC58" i="25" s="1"/>
  <c r="AA56" i="25"/>
  <c r="AC56" i="25" s="1"/>
  <c r="AA55" i="25"/>
  <c r="AC55" i="25" s="1"/>
  <c r="AA54" i="25"/>
  <c r="AC54" i="25" s="1"/>
  <c r="AA53" i="25"/>
  <c r="AC53" i="25" s="1"/>
  <c r="AA52" i="25"/>
  <c r="AC52" i="25" s="1"/>
  <c r="AA51" i="25"/>
  <c r="AC51" i="25" s="1"/>
  <c r="AA50" i="25"/>
  <c r="AC50" i="25" s="1"/>
  <c r="AA49" i="25"/>
  <c r="AC49" i="25" s="1"/>
  <c r="AA45" i="25"/>
  <c r="AC45" i="25" s="1"/>
  <c r="AA44" i="25"/>
  <c r="AC44" i="25" s="1"/>
  <c r="AA43" i="25"/>
  <c r="AC43" i="25" s="1"/>
  <c r="AA42" i="25"/>
  <c r="AC42" i="25" s="1"/>
  <c r="AA41" i="25"/>
  <c r="AC41" i="25" s="1"/>
  <c r="AA40" i="25"/>
  <c r="AC40" i="25" s="1"/>
  <c r="AA39" i="25"/>
  <c r="AC39" i="25" s="1"/>
  <c r="AA38" i="25"/>
  <c r="AC38" i="25" s="1"/>
  <c r="AA37" i="25"/>
  <c r="AC37" i="25" s="1"/>
  <c r="AA36" i="25"/>
  <c r="AC36" i="25" s="1"/>
  <c r="AA35" i="25"/>
  <c r="AC35" i="25" s="1"/>
  <c r="AA34" i="25"/>
  <c r="AC34" i="25" s="1"/>
  <c r="AA31" i="25"/>
  <c r="AC31" i="25" s="1"/>
  <c r="AA30" i="25"/>
  <c r="AC30" i="25" s="1"/>
  <c r="E24" i="25"/>
  <c r="E12" i="25" s="1"/>
  <c r="C29" i="25"/>
  <c r="D29" i="25"/>
  <c r="E29" i="25"/>
  <c r="C47" i="25"/>
  <c r="B47" i="25" s="1"/>
  <c r="D47" i="25"/>
  <c r="E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C65" i="25"/>
  <c r="D65" i="25"/>
  <c r="E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C83" i="25"/>
  <c r="D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C98" i="25"/>
  <c r="D98" i="25"/>
  <c r="E98" i="25"/>
  <c r="B99" i="25"/>
  <c r="B100" i="25"/>
  <c r="B101" i="25"/>
  <c r="B102" i="25"/>
  <c r="B103" i="25"/>
  <c r="B104" i="25"/>
  <c r="B106" i="25"/>
  <c r="B107" i="25"/>
  <c r="B108" i="25"/>
  <c r="B109" i="25"/>
  <c r="B110" i="25"/>
  <c r="B111" i="25"/>
  <c r="B112" i="25"/>
  <c r="B113" i="25"/>
  <c r="B114" i="25"/>
  <c r="C116" i="25"/>
  <c r="D116" i="25"/>
  <c r="E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C131" i="25"/>
  <c r="D131" i="25"/>
  <c r="E131" i="25"/>
  <c r="B132" i="25"/>
  <c r="B133" i="25"/>
  <c r="B134" i="25"/>
  <c r="B135" i="25"/>
  <c r="B136" i="25"/>
  <c r="C138" i="25"/>
  <c r="D138" i="25"/>
  <c r="E138" i="25"/>
  <c r="B139" i="25"/>
  <c r="B140" i="25"/>
  <c r="B141" i="25"/>
  <c r="B142" i="25"/>
  <c r="B143" i="25"/>
  <c r="B144" i="25"/>
  <c r="B145" i="25"/>
  <c r="B146" i="25"/>
  <c r="B147" i="25"/>
  <c r="C149" i="25"/>
  <c r="D149" i="25"/>
  <c r="E149" i="25"/>
  <c r="B150" i="25"/>
  <c r="B151" i="25"/>
  <c r="B152" i="25"/>
  <c r="B153" i="25"/>
  <c r="B154" i="25"/>
  <c r="B155" i="25"/>
  <c r="B156" i="25"/>
  <c r="B157" i="25"/>
  <c r="C159" i="25"/>
  <c r="D159" i="25"/>
  <c r="E159" i="25"/>
  <c r="B160" i="25"/>
  <c r="B161" i="25"/>
  <c r="B162" i="25"/>
  <c r="B163" i="25"/>
  <c r="B164" i="25"/>
  <c r="B165" i="25"/>
  <c r="B166" i="25"/>
  <c r="B167" i="25"/>
  <c r="B168" i="25"/>
  <c r="B169" i="25"/>
  <c r="C171" i="25"/>
  <c r="D171" i="25"/>
  <c r="E171" i="25"/>
  <c r="B172" i="25"/>
  <c r="B173" i="25"/>
  <c r="B174" i="25"/>
  <c r="B175" i="25"/>
  <c r="B176" i="25"/>
  <c r="C178" i="25"/>
  <c r="D178" i="25"/>
  <c r="E178" i="25"/>
  <c r="B179" i="25"/>
  <c r="B180" i="25"/>
  <c r="B181" i="25"/>
  <c r="B182" i="25"/>
  <c r="B183" i="25"/>
  <c r="B184" i="25"/>
  <c r="B185" i="25"/>
  <c r="B186" i="25"/>
  <c r="B187" i="25"/>
  <c r="C189" i="25"/>
  <c r="D189" i="25"/>
  <c r="E189" i="25"/>
  <c r="B190" i="25"/>
  <c r="B191" i="25"/>
  <c r="B192" i="25"/>
  <c r="B193" i="25"/>
  <c r="B194" i="25"/>
  <c r="C196" i="25"/>
  <c r="D196" i="25"/>
  <c r="E196" i="25"/>
  <c r="B197" i="25"/>
  <c r="B198" i="25"/>
  <c r="B199" i="25"/>
  <c r="B200" i="25"/>
  <c r="B201" i="25"/>
  <c r="B202" i="25"/>
  <c r="B203" i="25"/>
  <c r="B204" i="25"/>
  <c r="C206" i="25"/>
  <c r="D206" i="25"/>
  <c r="E206" i="25"/>
  <c r="B207" i="25"/>
  <c r="B208" i="25"/>
  <c r="B209" i="25"/>
  <c r="B210" i="25"/>
  <c r="B211" i="25"/>
  <c r="B212" i="25"/>
  <c r="B213" i="25"/>
  <c r="B214" i="25"/>
  <c r="B215" i="25"/>
  <c r="B216" i="25"/>
  <c r="B217" i="25"/>
  <c r="B218" i="25"/>
  <c r="B219" i="25"/>
  <c r="C221" i="25"/>
  <c r="D221" i="25"/>
  <c r="E221" i="25"/>
  <c r="B222" i="25"/>
  <c r="B223" i="25"/>
  <c r="B224" i="25"/>
  <c r="B225" i="25"/>
  <c r="B226" i="25"/>
  <c r="B227" i="25"/>
  <c r="B228" i="25"/>
  <c r="B229" i="25"/>
  <c r="B230" i="25"/>
  <c r="B231" i="25"/>
  <c r="B232" i="25"/>
  <c r="B233" i="25"/>
  <c r="C236" i="25"/>
  <c r="D236" i="25"/>
  <c r="E236" i="25"/>
  <c r="B237" i="25"/>
  <c r="B238" i="25"/>
  <c r="B239" i="25"/>
  <c r="B240" i="25"/>
  <c r="B241" i="25"/>
  <c r="B242" i="25"/>
  <c r="B243" i="25"/>
  <c r="B244" i="25"/>
  <c r="B245" i="25"/>
  <c r="B246" i="25"/>
  <c r="C248" i="25"/>
  <c r="D248" i="25"/>
  <c r="E248" i="25"/>
  <c r="B249" i="25"/>
  <c r="B250" i="25"/>
  <c r="B251" i="25"/>
  <c r="B252" i="25"/>
  <c r="B253" i="25"/>
  <c r="B254" i="25"/>
  <c r="B255" i="25"/>
  <c r="B257" i="25"/>
  <c r="B258" i="25"/>
  <c r="B259" i="25"/>
  <c r="C261" i="25"/>
  <c r="D261" i="25"/>
  <c r="B262" i="25"/>
  <c r="C264" i="25"/>
  <c r="D264" i="25"/>
  <c r="E264" i="25"/>
  <c r="B265" i="25"/>
  <c r="B266" i="25"/>
  <c r="B267" i="25"/>
  <c r="B268" i="25"/>
  <c r="B269" i="25"/>
  <c r="B270" i="25"/>
  <c r="B178" i="25" l="1"/>
  <c r="B261" i="25"/>
  <c r="B189" i="25"/>
  <c r="B264" i="25"/>
  <c r="B248" i="25"/>
  <c r="B221" i="25"/>
  <c r="B206" i="25"/>
  <c r="B171" i="25"/>
  <c r="B149" i="25"/>
  <c r="B138" i="25"/>
  <c r="B196" i="25"/>
  <c r="B65" i="25"/>
  <c r="B29" i="25"/>
  <c r="D26" i="25"/>
  <c r="D24" i="25" s="1"/>
  <c r="D12" i="25" s="1"/>
  <c r="AC180" i="25"/>
  <c r="AB180" i="25"/>
  <c r="B159" i="25"/>
  <c r="B131" i="25"/>
  <c r="B116" i="25"/>
  <c r="AC257" i="25"/>
  <c r="AB257" i="25"/>
  <c r="AC105" i="25"/>
  <c r="AB105" i="25"/>
  <c r="B83" i="25"/>
  <c r="C26" i="25"/>
  <c r="B26" i="25" s="1"/>
  <c r="AC226" i="25"/>
  <c r="AB226" i="25"/>
  <c r="B236" i="25"/>
  <c r="B98" i="25"/>
  <c r="AB258" i="25"/>
  <c r="AF270" i="25"/>
  <c r="AE270" i="25"/>
  <c r="K270" i="25"/>
  <c r="AB270" i="25" s="1"/>
  <c r="G270" i="25"/>
  <c r="J270" i="25" s="1"/>
  <c r="AF269" i="25"/>
  <c r="AE269" i="25"/>
  <c r="K269" i="25"/>
  <c r="AB269" i="25" s="1"/>
  <c r="G269" i="25"/>
  <c r="J269" i="25" s="1"/>
  <c r="AF268" i="25"/>
  <c r="AE268" i="25"/>
  <c r="K268" i="25"/>
  <c r="AB268" i="25" s="1"/>
  <c r="G268" i="25"/>
  <c r="AF267" i="25"/>
  <c r="AE267" i="25"/>
  <c r="K267" i="25"/>
  <c r="AB267" i="25" s="1"/>
  <c r="G267" i="25"/>
  <c r="AF266" i="25"/>
  <c r="AE266" i="25"/>
  <c r="K266" i="25"/>
  <c r="AB266" i="25" s="1"/>
  <c r="G266" i="25"/>
  <c r="J266" i="25" s="1"/>
  <c r="AF265" i="25"/>
  <c r="AE265" i="25"/>
  <c r="K265" i="25"/>
  <c r="AB265" i="25" s="1"/>
  <c r="G265" i="25"/>
  <c r="J265" i="25" s="1"/>
  <c r="AH264" i="25"/>
  <c r="AG264" i="25"/>
  <c r="AD264" i="25"/>
  <c r="X264" i="25"/>
  <c r="W264" i="25"/>
  <c r="U264" i="25"/>
  <c r="T264" i="25"/>
  <c r="R264" i="25"/>
  <c r="Q264" i="25"/>
  <c r="M264" i="25"/>
  <c r="L264" i="25"/>
  <c r="I264" i="25"/>
  <c r="G264" i="25" s="1"/>
  <c r="H264" i="25"/>
  <c r="AF262" i="25"/>
  <c r="AE262" i="25"/>
  <c r="K262" i="25"/>
  <c r="G262" i="25"/>
  <c r="J262" i="25" s="1"/>
  <c r="AH261" i="25"/>
  <c r="AG261" i="25"/>
  <c r="AD261" i="25"/>
  <c r="X261" i="25"/>
  <c r="W261" i="25"/>
  <c r="U261" i="25"/>
  <c r="T261" i="25"/>
  <c r="R261" i="25"/>
  <c r="Q261" i="25"/>
  <c r="P261" i="25" s="1"/>
  <c r="M261" i="25"/>
  <c r="L261" i="25"/>
  <c r="I261" i="25"/>
  <c r="H261" i="25"/>
  <c r="AF259" i="25"/>
  <c r="AE259" i="25"/>
  <c r="K259" i="25"/>
  <c r="G259" i="25"/>
  <c r="AE258" i="25"/>
  <c r="AE257" i="25"/>
  <c r="AF256" i="25"/>
  <c r="AE256" i="25"/>
  <c r="K256" i="25"/>
  <c r="AF255" i="25"/>
  <c r="AE255" i="25"/>
  <c r="K255" i="25"/>
  <c r="AB255" i="25" s="1"/>
  <c r="G255" i="25"/>
  <c r="J255" i="25" s="1"/>
  <c r="AF254" i="25"/>
  <c r="AE254" i="25"/>
  <c r="K254" i="25"/>
  <c r="AB254" i="25" s="1"/>
  <c r="G254" i="25"/>
  <c r="J254" i="25" s="1"/>
  <c r="AF253" i="25"/>
  <c r="AE253" i="25"/>
  <c r="K253" i="25"/>
  <c r="AB253" i="25" s="1"/>
  <c r="G253" i="25"/>
  <c r="AF252" i="25"/>
  <c r="AE252" i="25"/>
  <c r="K252" i="25"/>
  <c r="G252" i="25"/>
  <c r="J252" i="25" s="1"/>
  <c r="AF251" i="25"/>
  <c r="AE251" i="25"/>
  <c r="K251" i="25"/>
  <c r="AB251" i="25" s="1"/>
  <c r="G251" i="25"/>
  <c r="J251" i="25" s="1"/>
  <c r="AF250" i="25"/>
  <c r="AE250" i="25"/>
  <c r="K250" i="25"/>
  <c r="G250" i="25"/>
  <c r="AF249" i="25"/>
  <c r="AE249" i="25"/>
  <c r="K249" i="25"/>
  <c r="AB249" i="25" s="1"/>
  <c r="G249" i="25"/>
  <c r="AH248" i="25"/>
  <c r="AG248" i="25"/>
  <c r="AD248" i="25"/>
  <c r="X248" i="25"/>
  <c r="W248" i="25"/>
  <c r="U248" i="25"/>
  <c r="T248" i="25"/>
  <c r="R248" i="25"/>
  <c r="Q248" i="25"/>
  <c r="M248" i="25"/>
  <c r="L248" i="25"/>
  <c r="I248" i="25"/>
  <c r="H248" i="25"/>
  <c r="AF246" i="25"/>
  <c r="AE246" i="25"/>
  <c r="K246" i="25"/>
  <c r="AB246" i="25" s="1"/>
  <c r="G246" i="25"/>
  <c r="J246" i="25" s="1"/>
  <c r="AF245" i="25"/>
  <c r="AE245" i="25"/>
  <c r="K245" i="25"/>
  <c r="AB245" i="25" s="1"/>
  <c r="G245" i="25"/>
  <c r="AF244" i="25"/>
  <c r="G244" i="25"/>
  <c r="AF243" i="25"/>
  <c r="AE243" i="25"/>
  <c r="K243" i="25"/>
  <c r="AB243" i="25" s="1"/>
  <c r="G243" i="25"/>
  <c r="J243" i="25" s="1"/>
  <c r="AF242" i="25"/>
  <c r="AE242" i="25"/>
  <c r="K242" i="25"/>
  <c r="G242" i="25"/>
  <c r="J242" i="25" s="1"/>
  <c r="AF241" i="25"/>
  <c r="AE241" i="25"/>
  <c r="K241" i="25"/>
  <c r="AB241" i="25" s="1"/>
  <c r="G241" i="25"/>
  <c r="AF240" i="25"/>
  <c r="AE240" i="25"/>
  <c r="K240" i="25"/>
  <c r="AB240" i="25" s="1"/>
  <c r="G240" i="25"/>
  <c r="AF239" i="25"/>
  <c r="AE239" i="25"/>
  <c r="K239" i="25"/>
  <c r="AB239" i="25" s="1"/>
  <c r="G239" i="25"/>
  <c r="J239" i="25" s="1"/>
  <c r="AF238" i="25"/>
  <c r="AE238" i="25"/>
  <c r="K238" i="25"/>
  <c r="AB238" i="25" s="1"/>
  <c r="G238" i="25"/>
  <c r="J238" i="25" s="1"/>
  <c r="AF237" i="25"/>
  <c r="AE237" i="25"/>
  <c r="K237" i="25"/>
  <c r="AB237" i="25" s="1"/>
  <c r="G237" i="25"/>
  <c r="J237" i="25" s="1"/>
  <c r="AH236" i="25"/>
  <c r="AG236" i="25"/>
  <c r="AD236" i="25"/>
  <c r="X236" i="25"/>
  <c r="W236" i="25"/>
  <c r="U236" i="25"/>
  <c r="T236" i="25"/>
  <c r="R236" i="25"/>
  <c r="Q236" i="25"/>
  <c r="M236" i="25"/>
  <c r="L236" i="25"/>
  <c r="I236" i="25"/>
  <c r="H236" i="25"/>
  <c r="AF234" i="25"/>
  <c r="AE234" i="25"/>
  <c r="K234" i="25"/>
  <c r="AB234" i="25" s="1"/>
  <c r="AF233" i="25"/>
  <c r="AE233" i="25"/>
  <c r="K233" i="25"/>
  <c r="AB233" i="25" s="1"/>
  <c r="G233" i="25"/>
  <c r="AF232" i="25"/>
  <c r="AE232" i="25"/>
  <c r="K232" i="25"/>
  <c r="G232" i="25"/>
  <c r="J232" i="25" s="1"/>
  <c r="AF231" i="25"/>
  <c r="AE231" i="25"/>
  <c r="K231" i="25"/>
  <c r="AB231" i="25" s="1"/>
  <c r="G231" i="25"/>
  <c r="J231" i="25" s="1"/>
  <c r="AF230" i="25"/>
  <c r="AE230" i="25"/>
  <c r="K230" i="25"/>
  <c r="G230" i="25"/>
  <c r="J230" i="25" s="1"/>
  <c r="AF229" i="25"/>
  <c r="AE229" i="25"/>
  <c r="K229" i="25"/>
  <c r="AB229" i="25" s="1"/>
  <c r="G229" i="25"/>
  <c r="AF228" i="25"/>
  <c r="AE228" i="25"/>
  <c r="K228" i="25"/>
  <c r="AB228" i="25" s="1"/>
  <c r="G228" i="25"/>
  <c r="AF227" i="25"/>
  <c r="AE227" i="25"/>
  <c r="K227" i="25"/>
  <c r="AB227" i="25" s="1"/>
  <c r="G227" i="25"/>
  <c r="J227" i="25" s="1"/>
  <c r="AE226" i="25"/>
  <c r="G226" i="25"/>
  <c r="J226" i="25" s="1"/>
  <c r="AF225" i="25"/>
  <c r="AE225" i="25"/>
  <c r="K225" i="25"/>
  <c r="G225" i="25"/>
  <c r="J225" i="25" s="1"/>
  <c r="AF224" i="25"/>
  <c r="AE224" i="25"/>
  <c r="K224" i="25"/>
  <c r="AB224" i="25" s="1"/>
  <c r="G224" i="25"/>
  <c r="J224" i="25" s="1"/>
  <c r="AF223" i="25"/>
  <c r="AE223" i="25"/>
  <c r="K223" i="25"/>
  <c r="AB223" i="25" s="1"/>
  <c r="G223" i="25"/>
  <c r="J223" i="25" s="1"/>
  <c r="AF222" i="25"/>
  <c r="AE222" i="25"/>
  <c r="K222" i="25"/>
  <c r="G222" i="25"/>
  <c r="AH221" i="25"/>
  <c r="AG221" i="25"/>
  <c r="AD221" i="25"/>
  <c r="X221" i="25"/>
  <c r="W221" i="25"/>
  <c r="U221" i="25"/>
  <c r="T221" i="25"/>
  <c r="R221" i="25"/>
  <c r="Q221" i="25"/>
  <c r="M221" i="25"/>
  <c r="L221" i="25"/>
  <c r="I221" i="25"/>
  <c r="H221" i="25"/>
  <c r="AF219" i="25"/>
  <c r="AE219" i="25"/>
  <c r="K219" i="25"/>
  <c r="AB219" i="25" s="1"/>
  <c r="G219" i="25"/>
  <c r="J219" i="25" s="1"/>
  <c r="AF218" i="25"/>
  <c r="AE218" i="25"/>
  <c r="K218" i="25"/>
  <c r="AB218" i="25" s="1"/>
  <c r="G218" i="25"/>
  <c r="AF217" i="25"/>
  <c r="AE217" i="25"/>
  <c r="K217" i="25"/>
  <c r="AB217" i="25" s="1"/>
  <c r="G217" i="25"/>
  <c r="AF216" i="25"/>
  <c r="AE216" i="25"/>
  <c r="K216" i="25"/>
  <c r="AB216" i="25" s="1"/>
  <c r="G216" i="25"/>
  <c r="J216" i="25" s="1"/>
  <c r="AF215" i="25"/>
  <c r="AE215" i="25"/>
  <c r="K215" i="25"/>
  <c r="AB215" i="25" s="1"/>
  <c r="G215" i="25"/>
  <c r="J215" i="25" s="1"/>
  <c r="AF214" i="25"/>
  <c r="AE214" i="25"/>
  <c r="K214" i="25"/>
  <c r="AB214" i="25" s="1"/>
  <c r="G214" i="25"/>
  <c r="J214" i="25" s="1"/>
  <c r="AF213" i="25"/>
  <c r="AE213" i="25"/>
  <c r="K213" i="25"/>
  <c r="G213" i="25"/>
  <c r="J213" i="25" s="1"/>
  <c r="AF212" i="25"/>
  <c r="AE212" i="25"/>
  <c r="K212" i="25"/>
  <c r="AB212" i="25" s="1"/>
  <c r="G212" i="25"/>
  <c r="J212" i="25" s="1"/>
  <c r="AF211" i="25"/>
  <c r="AE211" i="25"/>
  <c r="K211" i="25"/>
  <c r="AB211" i="25" s="1"/>
  <c r="G211" i="25"/>
  <c r="J211" i="25" s="1"/>
  <c r="AF210" i="25"/>
  <c r="AE210" i="25"/>
  <c r="K210" i="25"/>
  <c r="AB210" i="25" s="1"/>
  <c r="G210" i="25"/>
  <c r="AF209" i="25"/>
  <c r="AE209" i="25"/>
  <c r="K209" i="25"/>
  <c r="G209" i="25"/>
  <c r="AF208" i="25"/>
  <c r="AE208" i="25"/>
  <c r="K208" i="25"/>
  <c r="AB208" i="25" s="1"/>
  <c r="G208" i="25"/>
  <c r="AF207" i="25"/>
  <c r="AE207" i="25"/>
  <c r="K207" i="25"/>
  <c r="AB207" i="25" s="1"/>
  <c r="G207" i="25"/>
  <c r="J207" i="25" s="1"/>
  <c r="AH206" i="25"/>
  <c r="AG206" i="25"/>
  <c r="AD206" i="25"/>
  <c r="X206" i="25"/>
  <c r="W206" i="25"/>
  <c r="U206" i="25"/>
  <c r="T206" i="25"/>
  <c r="R206" i="25"/>
  <c r="Q206" i="25"/>
  <c r="P206" i="25" s="1"/>
  <c r="AE206" i="25" s="1"/>
  <c r="M206" i="25"/>
  <c r="L206" i="25"/>
  <c r="I206" i="25"/>
  <c r="H206" i="25"/>
  <c r="G206" i="25" s="1"/>
  <c r="J206" i="25" s="1"/>
  <c r="AF204" i="25"/>
  <c r="AE204" i="25"/>
  <c r="K204" i="25"/>
  <c r="G204" i="25"/>
  <c r="J204" i="25" s="1"/>
  <c r="AF203" i="25"/>
  <c r="AE203" i="25"/>
  <c r="K203" i="25"/>
  <c r="AB203" i="25" s="1"/>
  <c r="G203" i="25"/>
  <c r="J203" i="25" s="1"/>
  <c r="AF202" i="25"/>
  <c r="G202" i="25"/>
  <c r="J202" i="25" s="1"/>
  <c r="AF201" i="25"/>
  <c r="G201" i="25"/>
  <c r="AF200" i="25"/>
  <c r="AE200" i="25"/>
  <c r="K200" i="25"/>
  <c r="AB200" i="25" s="1"/>
  <c r="G200" i="25"/>
  <c r="J200" i="25" s="1"/>
  <c r="AF199" i="25"/>
  <c r="AE199" i="25"/>
  <c r="K199" i="25"/>
  <c r="AB199" i="25" s="1"/>
  <c r="G199" i="25"/>
  <c r="J199" i="25" s="1"/>
  <c r="AF198" i="25"/>
  <c r="AE198" i="25"/>
  <c r="K198" i="25"/>
  <c r="G198" i="25"/>
  <c r="AF197" i="25"/>
  <c r="AE197" i="25"/>
  <c r="K197" i="25"/>
  <c r="AB197" i="25" s="1"/>
  <c r="G197" i="25"/>
  <c r="J197" i="25" s="1"/>
  <c r="AH196" i="25"/>
  <c r="AG196" i="25"/>
  <c r="AD196" i="25"/>
  <c r="X196" i="25"/>
  <c r="W196" i="25"/>
  <c r="U196" i="25"/>
  <c r="T196" i="25"/>
  <c r="R196" i="25"/>
  <c r="Q196" i="25"/>
  <c r="M196" i="25"/>
  <c r="L196" i="25"/>
  <c r="I196" i="25"/>
  <c r="H196" i="25"/>
  <c r="AF194" i="25"/>
  <c r="AE194" i="25"/>
  <c r="K194" i="25"/>
  <c r="AB194" i="25" s="1"/>
  <c r="G194" i="25"/>
  <c r="AF193" i="25"/>
  <c r="AE193" i="25"/>
  <c r="K193" i="25"/>
  <c r="AB193" i="25" s="1"/>
  <c r="G193" i="25"/>
  <c r="AF192" i="25"/>
  <c r="AE192" i="25"/>
  <c r="K192" i="25"/>
  <c r="AB192" i="25" s="1"/>
  <c r="G192" i="25"/>
  <c r="AF191" i="25"/>
  <c r="AE191" i="25"/>
  <c r="K191" i="25"/>
  <c r="G191" i="25"/>
  <c r="AF190" i="25"/>
  <c r="AE190" i="25"/>
  <c r="K190" i="25"/>
  <c r="AB190" i="25" s="1"/>
  <c r="G190" i="25"/>
  <c r="AH189" i="25"/>
  <c r="AG189" i="25"/>
  <c r="AD189" i="25"/>
  <c r="X189" i="25"/>
  <c r="W189" i="25"/>
  <c r="U189" i="25"/>
  <c r="T189" i="25"/>
  <c r="R189" i="25"/>
  <c r="Q189" i="25"/>
  <c r="M189" i="25"/>
  <c r="L189" i="25"/>
  <c r="I189" i="25"/>
  <c r="H189" i="25"/>
  <c r="AF187" i="25"/>
  <c r="AE187" i="25"/>
  <c r="K187" i="25"/>
  <c r="G187" i="25"/>
  <c r="J187" i="25" s="1"/>
  <c r="AF186" i="25"/>
  <c r="AE186" i="25"/>
  <c r="K186" i="25"/>
  <c r="AB186" i="25" s="1"/>
  <c r="G186" i="25"/>
  <c r="J186" i="25" s="1"/>
  <c r="AF185" i="25"/>
  <c r="AE185" i="25"/>
  <c r="K185" i="25"/>
  <c r="G185" i="25"/>
  <c r="AF184" i="25"/>
  <c r="AE184" i="25"/>
  <c r="K184" i="25"/>
  <c r="G184" i="25"/>
  <c r="AF183" i="25"/>
  <c r="AE183" i="25"/>
  <c r="K183" i="25"/>
  <c r="AB183" i="25" s="1"/>
  <c r="G183" i="25"/>
  <c r="J183" i="25" s="1"/>
  <c r="AF182" i="25"/>
  <c r="AE182" i="25"/>
  <c r="K182" i="25"/>
  <c r="AB182" i="25" s="1"/>
  <c r="G182" i="25"/>
  <c r="J182" i="25" s="1"/>
  <c r="AF181" i="25"/>
  <c r="AE181" i="25"/>
  <c r="K181" i="25"/>
  <c r="AB181" i="25" s="1"/>
  <c r="G181" i="25"/>
  <c r="AE180" i="25"/>
  <c r="G180" i="25"/>
  <c r="AF179" i="25"/>
  <c r="AE179" i="25"/>
  <c r="K179" i="25"/>
  <c r="AB179" i="25" s="1"/>
  <c r="G179" i="25"/>
  <c r="J179" i="25" s="1"/>
  <c r="AH178" i="25"/>
  <c r="AG178" i="25"/>
  <c r="AD178" i="25"/>
  <c r="X178" i="25"/>
  <c r="W178" i="25"/>
  <c r="U178" i="25"/>
  <c r="T178" i="25"/>
  <c r="R178" i="25"/>
  <c r="Q178" i="25"/>
  <c r="M178" i="25"/>
  <c r="L178" i="25"/>
  <c r="K178" i="25" s="1"/>
  <c r="I178" i="25"/>
  <c r="H178" i="25"/>
  <c r="AF176" i="25"/>
  <c r="AE176" i="25"/>
  <c r="K176" i="25"/>
  <c r="AB176" i="25" s="1"/>
  <c r="G176" i="25"/>
  <c r="AF175" i="25"/>
  <c r="AE175" i="25"/>
  <c r="K175" i="25"/>
  <c r="AB175" i="25" s="1"/>
  <c r="G175" i="25"/>
  <c r="J175" i="25" s="1"/>
  <c r="AF174" i="25"/>
  <c r="AE174" i="25"/>
  <c r="K174" i="25"/>
  <c r="AB174" i="25" s="1"/>
  <c r="G174" i="25"/>
  <c r="J174" i="25" s="1"/>
  <c r="AF173" i="25"/>
  <c r="AE173" i="25"/>
  <c r="K173" i="25"/>
  <c r="AB173" i="25" s="1"/>
  <c r="G173" i="25"/>
  <c r="J173" i="25" s="1"/>
  <c r="AF172" i="25"/>
  <c r="AE172" i="25"/>
  <c r="K172" i="25"/>
  <c r="AB172" i="25" s="1"/>
  <c r="G172" i="25"/>
  <c r="AH171" i="25"/>
  <c r="AG171" i="25"/>
  <c r="AD171" i="25"/>
  <c r="X171" i="25"/>
  <c r="W171" i="25"/>
  <c r="U171" i="25"/>
  <c r="T171" i="25"/>
  <c r="R171" i="25"/>
  <c r="P171" i="25" s="1"/>
  <c r="Q171" i="25"/>
  <c r="M171" i="25"/>
  <c r="L171" i="25"/>
  <c r="I171" i="25"/>
  <c r="H171" i="25"/>
  <c r="AF169" i="25"/>
  <c r="AE169" i="25"/>
  <c r="K169" i="25"/>
  <c r="AB169" i="25" s="1"/>
  <c r="G169" i="25"/>
  <c r="J169" i="25" s="1"/>
  <c r="AF168" i="25"/>
  <c r="AE168" i="25"/>
  <c r="K168" i="25"/>
  <c r="AB168" i="25" s="1"/>
  <c r="G168" i="25"/>
  <c r="AF167" i="25"/>
  <c r="AE167" i="25"/>
  <c r="K167" i="25"/>
  <c r="AB167" i="25" s="1"/>
  <c r="G167" i="25"/>
  <c r="J167" i="25" s="1"/>
  <c r="AF166" i="25"/>
  <c r="AE166" i="25"/>
  <c r="K166" i="25"/>
  <c r="J166" i="25"/>
  <c r="G166" i="25"/>
  <c r="AF165" i="25"/>
  <c r="AE165" i="25"/>
  <c r="K165" i="25"/>
  <c r="AB165" i="25" s="1"/>
  <c r="G165" i="25"/>
  <c r="AF164" i="25"/>
  <c r="AE164" i="25"/>
  <c r="K164" i="25"/>
  <c r="AB164" i="25" s="1"/>
  <c r="G164" i="25"/>
  <c r="AF163" i="25"/>
  <c r="AE163" i="25"/>
  <c r="K163" i="25"/>
  <c r="AB163" i="25" s="1"/>
  <c r="G163" i="25"/>
  <c r="J163" i="25" s="1"/>
  <c r="AF162" i="25"/>
  <c r="AE162" i="25"/>
  <c r="K162" i="25"/>
  <c r="AB162" i="25" s="1"/>
  <c r="G162" i="25"/>
  <c r="J162" i="25" s="1"/>
  <c r="AF161" i="25"/>
  <c r="AE161" i="25"/>
  <c r="K161" i="25"/>
  <c r="AB161" i="25" s="1"/>
  <c r="G161" i="25"/>
  <c r="J161" i="25" s="1"/>
  <c r="AF160" i="25"/>
  <c r="AE160" i="25"/>
  <c r="K160" i="25"/>
  <c r="AB160" i="25" s="1"/>
  <c r="G160" i="25"/>
  <c r="AH159" i="25"/>
  <c r="AG159" i="25"/>
  <c r="AD159" i="25"/>
  <c r="X159" i="25"/>
  <c r="W159" i="25"/>
  <c r="U159" i="25"/>
  <c r="T159" i="25"/>
  <c r="R159" i="25"/>
  <c r="Q159" i="25"/>
  <c r="M159" i="25"/>
  <c r="L159" i="25"/>
  <c r="I159" i="25"/>
  <c r="H159" i="25"/>
  <c r="AE157" i="25"/>
  <c r="K157" i="25"/>
  <c r="G157" i="25"/>
  <c r="J157" i="25" s="1"/>
  <c r="AF156" i="25"/>
  <c r="AE156" i="25"/>
  <c r="K156" i="25"/>
  <c r="AB156" i="25" s="1"/>
  <c r="G156" i="25"/>
  <c r="AF155" i="25"/>
  <c r="AE155" i="25"/>
  <c r="K155" i="25"/>
  <c r="AB155" i="25" s="1"/>
  <c r="G155" i="25"/>
  <c r="AF154" i="25"/>
  <c r="AE154" i="25"/>
  <c r="K154" i="25"/>
  <c r="AB154" i="25" s="1"/>
  <c r="G154" i="25"/>
  <c r="J154" i="25" s="1"/>
  <c r="AF153" i="25"/>
  <c r="AE153" i="25"/>
  <c r="K153" i="25"/>
  <c r="G153" i="25"/>
  <c r="J153" i="25" s="1"/>
  <c r="AF152" i="25"/>
  <c r="AE152" i="25"/>
  <c r="K152" i="25"/>
  <c r="AB152" i="25" s="1"/>
  <c r="G152" i="25"/>
  <c r="J152" i="25" s="1"/>
  <c r="AF151" i="25"/>
  <c r="AE151" i="25"/>
  <c r="K151" i="25"/>
  <c r="AB151" i="25" s="1"/>
  <c r="G151" i="25"/>
  <c r="J151" i="25" s="1"/>
  <c r="AF150" i="25"/>
  <c r="AE150" i="25"/>
  <c r="K150" i="25"/>
  <c r="G150" i="25"/>
  <c r="J150" i="25" s="1"/>
  <c r="AH149" i="25"/>
  <c r="AG149" i="25"/>
  <c r="AD149" i="25"/>
  <c r="X149" i="25"/>
  <c r="W149" i="25"/>
  <c r="U149" i="25"/>
  <c r="T149" i="25"/>
  <c r="R149" i="25"/>
  <c r="Q149" i="25"/>
  <c r="M149" i="25"/>
  <c r="L149" i="25"/>
  <c r="I149" i="25"/>
  <c r="H149" i="25"/>
  <c r="AF147" i="25"/>
  <c r="AE147" i="25"/>
  <c r="K147" i="25"/>
  <c r="AB147" i="25" s="1"/>
  <c r="G147" i="25"/>
  <c r="J147" i="25" s="1"/>
  <c r="AF146" i="25"/>
  <c r="AE146" i="25"/>
  <c r="K146" i="25"/>
  <c r="AB146" i="25" s="1"/>
  <c r="G146" i="25"/>
  <c r="J146" i="25" s="1"/>
  <c r="AF145" i="25"/>
  <c r="AE145" i="25"/>
  <c r="K145" i="25"/>
  <c r="AB145" i="25" s="1"/>
  <c r="G145" i="25"/>
  <c r="J145" i="25" s="1"/>
  <c r="AF144" i="25"/>
  <c r="AE144" i="25"/>
  <c r="K144" i="25"/>
  <c r="AB144" i="25" s="1"/>
  <c r="G144" i="25"/>
  <c r="AF143" i="25"/>
  <c r="AE143" i="25"/>
  <c r="K143" i="25"/>
  <c r="AB143" i="25" s="1"/>
  <c r="G143" i="25"/>
  <c r="AF142" i="25"/>
  <c r="AE142" i="25"/>
  <c r="K142" i="25"/>
  <c r="AB142" i="25" s="1"/>
  <c r="G142" i="25"/>
  <c r="J142" i="25" s="1"/>
  <c r="AF141" i="25"/>
  <c r="AE141" i="25"/>
  <c r="K141" i="25"/>
  <c r="AB141" i="25" s="1"/>
  <c r="G141" i="25"/>
  <c r="J141" i="25" s="1"/>
  <c r="AF140" i="25"/>
  <c r="AE140" i="25"/>
  <c r="K140" i="25"/>
  <c r="G140" i="25"/>
  <c r="AF139" i="25"/>
  <c r="AE139" i="25"/>
  <c r="K139" i="25"/>
  <c r="AB139" i="25" s="1"/>
  <c r="G139" i="25"/>
  <c r="AH138" i="25"/>
  <c r="AG138" i="25"/>
  <c r="AD138" i="25"/>
  <c r="X138" i="25"/>
  <c r="W138" i="25"/>
  <c r="U138" i="25"/>
  <c r="T138" i="25"/>
  <c r="R138" i="25"/>
  <c r="Q138" i="25"/>
  <c r="M138" i="25"/>
  <c r="L138" i="25"/>
  <c r="I138" i="25"/>
  <c r="H138" i="25"/>
  <c r="AE136" i="25"/>
  <c r="AB136" i="25"/>
  <c r="AC136" i="25" s="1"/>
  <c r="G136" i="25"/>
  <c r="J136" i="25" s="1"/>
  <c r="AF135" i="25"/>
  <c r="AE135" i="25"/>
  <c r="K135" i="25"/>
  <c r="AB135" i="25" s="1"/>
  <c r="G135" i="25"/>
  <c r="J135" i="25" s="1"/>
  <c r="AF134" i="25"/>
  <c r="AE134" i="25"/>
  <c r="K134" i="25"/>
  <c r="G134" i="25"/>
  <c r="J134" i="25" s="1"/>
  <c r="AF133" i="25"/>
  <c r="AE133" i="25"/>
  <c r="K133" i="25"/>
  <c r="AB133" i="25" s="1"/>
  <c r="G133" i="25"/>
  <c r="J133" i="25" s="1"/>
  <c r="AF132" i="25"/>
  <c r="AE132" i="25"/>
  <c r="K132" i="25"/>
  <c r="AB132" i="25" s="1"/>
  <c r="G132" i="25"/>
  <c r="AH131" i="25"/>
  <c r="AG131" i="25"/>
  <c r="AD131" i="25"/>
  <c r="X131" i="25"/>
  <c r="W131" i="25"/>
  <c r="U131" i="25"/>
  <c r="T131" i="25"/>
  <c r="S131" i="25" s="1"/>
  <c r="R131" i="25"/>
  <c r="Q131" i="25"/>
  <c r="M131" i="25"/>
  <c r="L131" i="25"/>
  <c r="I131" i="25"/>
  <c r="H131" i="25"/>
  <c r="AF129" i="25"/>
  <c r="AE129" i="25"/>
  <c r="K129" i="25"/>
  <c r="AB129" i="25" s="1"/>
  <c r="G129" i="25"/>
  <c r="J129" i="25" s="1"/>
  <c r="AF128" i="25"/>
  <c r="AE128" i="25"/>
  <c r="K128" i="25"/>
  <c r="AB128" i="25" s="1"/>
  <c r="G128" i="25"/>
  <c r="AF127" i="25"/>
  <c r="AE127" i="25"/>
  <c r="K127" i="25"/>
  <c r="AB127" i="25" s="1"/>
  <c r="G127" i="25"/>
  <c r="J127" i="25" s="1"/>
  <c r="AF126" i="25"/>
  <c r="AE126" i="25"/>
  <c r="K126" i="25"/>
  <c r="AB126" i="25" s="1"/>
  <c r="G126" i="25"/>
  <c r="J126" i="25" s="1"/>
  <c r="AF125" i="25"/>
  <c r="AE125" i="25"/>
  <c r="K125" i="25"/>
  <c r="G125" i="25"/>
  <c r="J125" i="25" s="1"/>
  <c r="AF124" i="25"/>
  <c r="AE124" i="25"/>
  <c r="K124" i="25"/>
  <c r="AB124" i="25" s="1"/>
  <c r="G124" i="25"/>
  <c r="AF123" i="25"/>
  <c r="AE123" i="25"/>
  <c r="K123" i="25"/>
  <c r="AB123" i="25" s="1"/>
  <c r="G123" i="25"/>
  <c r="J123" i="25" s="1"/>
  <c r="AF122" i="25"/>
  <c r="AE122" i="25"/>
  <c r="K122" i="25"/>
  <c r="G122" i="25"/>
  <c r="J122" i="25" s="1"/>
  <c r="AF121" i="25"/>
  <c r="AE121" i="25"/>
  <c r="K121" i="25"/>
  <c r="AB121" i="25" s="1"/>
  <c r="G121" i="25"/>
  <c r="J121" i="25" s="1"/>
  <c r="AF120" i="25"/>
  <c r="AE120" i="25"/>
  <c r="K120" i="25"/>
  <c r="AB120" i="25" s="1"/>
  <c r="G120" i="25"/>
  <c r="AF119" i="25"/>
  <c r="AE119" i="25"/>
  <c r="K119" i="25"/>
  <c r="AB119" i="25" s="1"/>
  <c r="G119" i="25"/>
  <c r="J119" i="25" s="1"/>
  <c r="AF118" i="25"/>
  <c r="AE118" i="25"/>
  <c r="K118" i="25"/>
  <c r="AB118" i="25" s="1"/>
  <c r="G118" i="25"/>
  <c r="J118" i="25" s="1"/>
  <c r="AF117" i="25"/>
  <c r="AE117" i="25"/>
  <c r="K117" i="25"/>
  <c r="G117" i="25"/>
  <c r="J117" i="25" s="1"/>
  <c r="AH116" i="25"/>
  <c r="AG116" i="25"/>
  <c r="AD116" i="25"/>
  <c r="X116" i="25"/>
  <c r="W116" i="25"/>
  <c r="V116" i="25" s="1"/>
  <c r="U116" i="25"/>
  <c r="T116" i="25"/>
  <c r="R116" i="25"/>
  <c r="Q116" i="25"/>
  <c r="P116" i="25" s="1"/>
  <c r="M116" i="25"/>
  <c r="L116" i="25"/>
  <c r="I116" i="25"/>
  <c r="H116" i="25"/>
  <c r="AF114" i="25"/>
  <c r="AE114" i="25"/>
  <c r="K114" i="25"/>
  <c r="AB114" i="25" s="1"/>
  <c r="G114" i="25"/>
  <c r="J114" i="25" s="1"/>
  <c r="AF113" i="25"/>
  <c r="AE113" i="25"/>
  <c r="K113" i="25"/>
  <c r="G113" i="25"/>
  <c r="AF112" i="25"/>
  <c r="AE112" i="25"/>
  <c r="K112" i="25"/>
  <c r="AB112" i="25" s="1"/>
  <c r="G112" i="25"/>
  <c r="AF111" i="25"/>
  <c r="AE111" i="25"/>
  <c r="K111" i="25"/>
  <c r="AB111" i="25" s="1"/>
  <c r="G111" i="25"/>
  <c r="J111" i="25" s="1"/>
  <c r="AF110" i="25"/>
  <c r="AE110" i="25"/>
  <c r="K110" i="25"/>
  <c r="AB110" i="25" s="1"/>
  <c r="G110" i="25"/>
  <c r="J110" i="25" s="1"/>
  <c r="AF109" i="25"/>
  <c r="AE109" i="25"/>
  <c r="K109" i="25"/>
  <c r="G109" i="25"/>
  <c r="AF108" i="25"/>
  <c r="AE108" i="25"/>
  <c r="K108" i="25"/>
  <c r="AB108" i="25" s="1"/>
  <c r="G108" i="25"/>
  <c r="AF107" i="25"/>
  <c r="AE107" i="25"/>
  <c r="K107" i="25"/>
  <c r="G107" i="25"/>
  <c r="J107" i="25" s="1"/>
  <c r="AF106" i="25"/>
  <c r="AE106" i="25"/>
  <c r="K106" i="25"/>
  <c r="AB106" i="25" s="1"/>
  <c r="G106" i="25"/>
  <c r="J106" i="25" s="1"/>
  <c r="AE105" i="25"/>
  <c r="AF104" i="25"/>
  <c r="G104" i="25"/>
  <c r="AF103" i="25"/>
  <c r="AE103" i="25"/>
  <c r="K103" i="25"/>
  <c r="G103" i="25"/>
  <c r="J103" i="25" s="1"/>
  <c r="AF102" i="25"/>
  <c r="AE102" i="25"/>
  <c r="K102" i="25"/>
  <c r="AB102" i="25" s="1"/>
  <c r="G102" i="25"/>
  <c r="J102" i="25" s="1"/>
  <c r="AF101" i="25"/>
  <c r="AE101" i="25"/>
  <c r="K101" i="25"/>
  <c r="AB101" i="25" s="1"/>
  <c r="G101" i="25"/>
  <c r="AF100" i="25"/>
  <c r="AE100" i="25"/>
  <c r="K100" i="25"/>
  <c r="AB100" i="25" s="1"/>
  <c r="G100" i="25"/>
  <c r="AF99" i="25"/>
  <c r="AE99" i="25"/>
  <c r="K99" i="25"/>
  <c r="G99" i="25"/>
  <c r="J99" i="25" s="1"/>
  <c r="AH98" i="25"/>
  <c r="AG98" i="25"/>
  <c r="AD98" i="25"/>
  <c r="X98" i="25"/>
  <c r="W98" i="25"/>
  <c r="V98" i="25" s="1"/>
  <c r="U98" i="25"/>
  <c r="T98" i="25"/>
  <c r="R98" i="25"/>
  <c r="Q98" i="25"/>
  <c r="M98" i="25"/>
  <c r="N98" i="25" s="1"/>
  <c r="L98" i="25"/>
  <c r="I98" i="25"/>
  <c r="H98" i="25"/>
  <c r="AF96" i="25"/>
  <c r="AE96" i="25"/>
  <c r="K96" i="25"/>
  <c r="AB96" i="25" s="1"/>
  <c r="G96" i="25"/>
  <c r="AF95" i="25"/>
  <c r="AE95" i="25"/>
  <c r="K95" i="25"/>
  <c r="AB95" i="25" s="1"/>
  <c r="G95" i="25"/>
  <c r="J95" i="25" s="1"/>
  <c r="AF94" i="25"/>
  <c r="AE94" i="25"/>
  <c r="K94" i="25"/>
  <c r="G94" i="25"/>
  <c r="J94" i="25" s="1"/>
  <c r="AF93" i="25"/>
  <c r="AE93" i="25"/>
  <c r="K93" i="25"/>
  <c r="G93" i="25"/>
  <c r="J93" i="25" s="1"/>
  <c r="AF92" i="25"/>
  <c r="AE92" i="25"/>
  <c r="K92" i="25"/>
  <c r="AB92" i="25" s="1"/>
  <c r="G92" i="25"/>
  <c r="AF91" i="25"/>
  <c r="AE91" i="25"/>
  <c r="K91" i="25"/>
  <c r="AB91" i="25" s="1"/>
  <c r="G91" i="25"/>
  <c r="J91" i="25" s="1"/>
  <c r="AF90" i="25"/>
  <c r="AE90" i="25"/>
  <c r="K90" i="25"/>
  <c r="G90" i="25"/>
  <c r="J90" i="25" s="1"/>
  <c r="AF89" i="25"/>
  <c r="AE89" i="25"/>
  <c r="K89" i="25"/>
  <c r="AB89" i="25" s="1"/>
  <c r="G89" i="25"/>
  <c r="J89" i="25" s="1"/>
  <c r="AF88" i="25"/>
  <c r="AE88" i="25"/>
  <c r="K88" i="25"/>
  <c r="AB88" i="25" s="1"/>
  <c r="G88" i="25"/>
  <c r="AF87" i="25"/>
  <c r="AE87" i="25"/>
  <c r="K87" i="25"/>
  <c r="AB87" i="25" s="1"/>
  <c r="G87" i="25"/>
  <c r="J87" i="25" s="1"/>
  <c r="AF86" i="25"/>
  <c r="AE86" i="25"/>
  <c r="K86" i="25"/>
  <c r="AB86" i="25" s="1"/>
  <c r="G86" i="25"/>
  <c r="J86" i="25" s="1"/>
  <c r="AF85" i="25"/>
  <c r="AE85" i="25"/>
  <c r="K85" i="25"/>
  <c r="AB85" i="25" s="1"/>
  <c r="G85" i="25"/>
  <c r="AF84" i="25"/>
  <c r="AE84" i="25"/>
  <c r="K84" i="25"/>
  <c r="AB84" i="25" s="1"/>
  <c r="G84" i="25"/>
  <c r="AH83" i="25"/>
  <c r="AG83" i="25"/>
  <c r="AD83" i="25"/>
  <c r="X83" i="25"/>
  <c r="W83" i="25"/>
  <c r="U83" i="25"/>
  <c r="T83" i="25"/>
  <c r="R83" i="25"/>
  <c r="Q83" i="25"/>
  <c r="M83" i="25"/>
  <c r="L83" i="25"/>
  <c r="I83" i="25"/>
  <c r="H83" i="25"/>
  <c r="AF81" i="25"/>
  <c r="AE81" i="25"/>
  <c r="K81" i="25"/>
  <c r="AF80" i="25"/>
  <c r="AE80" i="25"/>
  <c r="K80" i="25"/>
  <c r="AB80" i="25" s="1"/>
  <c r="G80" i="25"/>
  <c r="J80" i="25" s="1"/>
  <c r="AF79" i="25"/>
  <c r="AE79" i="25"/>
  <c r="K79" i="25"/>
  <c r="AB79" i="25" s="1"/>
  <c r="G79" i="25"/>
  <c r="J79" i="25" s="1"/>
  <c r="AF78" i="25"/>
  <c r="AE78" i="25"/>
  <c r="K78" i="25"/>
  <c r="AB78" i="25" s="1"/>
  <c r="G78" i="25"/>
  <c r="J78" i="25" s="1"/>
  <c r="G77" i="25"/>
  <c r="AF76" i="25"/>
  <c r="AE76" i="25"/>
  <c r="K76" i="25"/>
  <c r="AB76" i="25" s="1"/>
  <c r="G76" i="25"/>
  <c r="J76" i="25" s="1"/>
  <c r="AF75" i="25"/>
  <c r="AE75" i="25"/>
  <c r="K75" i="25"/>
  <c r="AB75" i="25" s="1"/>
  <c r="G75" i="25"/>
  <c r="J75" i="25" s="1"/>
  <c r="AF73" i="25"/>
  <c r="AE73" i="25"/>
  <c r="K73" i="25"/>
  <c r="AB73" i="25" s="1"/>
  <c r="G73" i="25"/>
  <c r="AF72" i="25"/>
  <c r="AE72" i="25"/>
  <c r="K72" i="25"/>
  <c r="G72" i="25"/>
  <c r="J72" i="25" s="1"/>
  <c r="AF71" i="25"/>
  <c r="AE71" i="25"/>
  <c r="K71" i="25"/>
  <c r="AB71" i="25" s="1"/>
  <c r="G71" i="25"/>
  <c r="J71" i="25" s="1"/>
  <c r="AF70" i="25"/>
  <c r="AE70" i="25"/>
  <c r="K70" i="25"/>
  <c r="AB70" i="25" s="1"/>
  <c r="G70" i="25"/>
  <c r="J70" i="25" s="1"/>
  <c r="AF69" i="25"/>
  <c r="AE69" i="25"/>
  <c r="K69" i="25"/>
  <c r="AB69" i="25" s="1"/>
  <c r="G69" i="25"/>
  <c r="AF68" i="25"/>
  <c r="AE68" i="25"/>
  <c r="K68" i="25"/>
  <c r="G68" i="25"/>
  <c r="J68" i="25" s="1"/>
  <c r="AF67" i="25"/>
  <c r="AE67" i="25"/>
  <c r="K67" i="25"/>
  <c r="AB67" i="25" s="1"/>
  <c r="G67" i="25"/>
  <c r="J67" i="25" s="1"/>
  <c r="AF66" i="25"/>
  <c r="AE66" i="25"/>
  <c r="K66" i="25"/>
  <c r="AB66" i="25" s="1"/>
  <c r="G66" i="25"/>
  <c r="AH65" i="25"/>
  <c r="AG65" i="25"/>
  <c r="AD65" i="25"/>
  <c r="X65" i="25"/>
  <c r="W65" i="25"/>
  <c r="U65" i="25"/>
  <c r="T65" i="25"/>
  <c r="R65" i="25"/>
  <c r="Q65" i="25"/>
  <c r="M65" i="25"/>
  <c r="N65" i="25" s="1"/>
  <c r="L65" i="25"/>
  <c r="I65" i="25"/>
  <c r="H65" i="25"/>
  <c r="AF63" i="25"/>
  <c r="AE63" i="25"/>
  <c r="K63" i="25"/>
  <c r="AB63" i="25" s="1"/>
  <c r="G63" i="25"/>
  <c r="J63" i="25" s="1"/>
  <c r="AF62" i="25"/>
  <c r="G62" i="25"/>
  <c r="J62" i="25" s="1"/>
  <c r="AF61" i="25"/>
  <c r="K61" i="25"/>
  <c r="AB61" i="25" s="1"/>
  <c r="AD61" i="25" s="1"/>
  <c r="AE61" i="25" s="1"/>
  <c r="G61" i="25"/>
  <c r="AF60" i="25"/>
  <c r="AE60" i="25"/>
  <c r="K60" i="25"/>
  <c r="AB60" i="25" s="1"/>
  <c r="G60" i="25"/>
  <c r="AF59" i="25"/>
  <c r="AE59" i="25"/>
  <c r="K59" i="25"/>
  <c r="AB59" i="25" s="1"/>
  <c r="G59" i="25"/>
  <c r="J59" i="25" s="1"/>
  <c r="AF58" i="25"/>
  <c r="AE58" i="25"/>
  <c r="K58" i="25"/>
  <c r="AB58" i="25" s="1"/>
  <c r="G58" i="25"/>
  <c r="J58" i="25" s="1"/>
  <c r="AF57" i="25"/>
  <c r="G57" i="25"/>
  <c r="J57" i="25" s="1"/>
  <c r="AF56" i="25"/>
  <c r="AE56" i="25"/>
  <c r="K56" i="25"/>
  <c r="AB56" i="25" s="1"/>
  <c r="G56" i="25"/>
  <c r="J56" i="25" s="1"/>
  <c r="AF55" i="25"/>
  <c r="AE55" i="25"/>
  <c r="K55" i="25"/>
  <c r="AB55" i="25" s="1"/>
  <c r="G55" i="25"/>
  <c r="AF54" i="25"/>
  <c r="AE54" i="25"/>
  <c r="K54" i="25"/>
  <c r="AB54" i="25" s="1"/>
  <c r="G54" i="25"/>
  <c r="J54" i="25" s="1"/>
  <c r="AF53" i="25"/>
  <c r="AE53" i="25"/>
  <c r="K53" i="25"/>
  <c r="AB53" i="25" s="1"/>
  <c r="G53" i="25"/>
  <c r="J53" i="25" s="1"/>
  <c r="AF52" i="25"/>
  <c r="AE52" i="25"/>
  <c r="K52" i="25"/>
  <c r="AB52" i="25" s="1"/>
  <c r="G52" i="25"/>
  <c r="AF51" i="25"/>
  <c r="AE51" i="25"/>
  <c r="K51" i="25"/>
  <c r="AB51" i="25" s="1"/>
  <c r="G51" i="25"/>
  <c r="AF50" i="25"/>
  <c r="AE50" i="25"/>
  <c r="K50" i="25"/>
  <c r="AB50" i="25" s="1"/>
  <c r="G50" i="25"/>
  <c r="J50" i="25" s="1"/>
  <c r="AF49" i="25"/>
  <c r="AE49" i="25"/>
  <c r="K49" i="25"/>
  <c r="G49" i="25"/>
  <c r="J49" i="25" s="1"/>
  <c r="G48" i="25"/>
  <c r="J48" i="25" s="1"/>
  <c r="AH47" i="25"/>
  <c r="AG47" i="25"/>
  <c r="AD47" i="25"/>
  <c r="X47" i="25"/>
  <c r="W47" i="25"/>
  <c r="U47" i="25"/>
  <c r="T47" i="25"/>
  <c r="R47" i="25"/>
  <c r="Q47" i="25"/>
  <c r="M47" i="25"/>
  <c r="L47" i="25"/>
  <c r="I47" i="25"/>
  <c r="H47" i="25"/>
  <c r="AF45" i="25"/>
  <c r="AE45" i="25"/>
  <c r="K45" i="25"/>
  <c r="AB45" i="25" s="1"/>
  <c r="G45" i="25"/>
  <c r="AF44" i="25"/>
  <c r="AE44" i="25"/>
  <c r="K44" i="25"/>
  <c r="AB44" i="25" s="1"/>
  <c r="G44" i="25"/>
  <c r="AF43" i="25"/>
  <c r="AE43" i="25"/>
  <c r="K43" i="25"/>
  <c r="AB43" i="25" s="1"/>
  <c r="G43" i="25"/>
  <c r="AF42" i="25"/>
  <c r="AE42" i="25"/>
  <c r="K42" i="25"/>
  <c r="AB42" i="25" s="1"/>
  <c r="G42" i="25"/>
  <c r="AF41" i="25"/>
  <c r="AE41" i="25"/>
  <c r="K41" i="25"/>
  <c r="AB41" i="25" s="1"/>
  <c r="G41" i="25"/>
  <c r="AF40" i="25"/>
  <c r="AE40" i="25"/>
  <c r="K40" i="25"/>
  <c r="AB40" i="25" s="1"/>
  <c r="G40" i="25"/>
  <c r="AF39" i="25"/>
  <c r="AE39" i="25"/>
  <c r="K39" i="25"/>
  <c r="AB39" i="25" s="1"/>
  <c r="G39" i="25"/>
  <c r="AF38" i="25"/>
  <c r="AE38" i="25"/>
  <c r="K38" i="25"/>
  <c r="AB38" i="25" s="1"/>
  <c r="G38" i="25"/>
  <c r="AF37" i="25"/>
  <c r="AE37" i="25"/>
  <c r="K37" i="25"/>
  <c r="AB37" i="25" s="1"/>
  <c r="G37" i="25"/>
  <c r="AF36" i="25"/>
  <c r="AE36" i="25"/>
  <c r="K36" i="25"/>
  <c r="AB36" i="25" s="1"/>
  <c r="G36" i="25"/>
  <c r="AF35" i="25"/>
  <c r="AE35" i="25"/>
  <c r="K35" i="25"/>
  <c r="AB35" i="25" s="1"/>
  <c r="G35" i="25"/>
  <c r="AF34" i="25"/>
  <c r="AE34" i="25"/>
  <c r="K34" i="25"/>
  <c r="AB34" i="25" s="1"/>
  <c r="G34" i="25"/>
  <c r="G33" i="25"/>
  <c r="J33" i="25" s="1"/>
  <c r="G32" i="25"/>
  <c r="AF31" i="25"/>
  <c r="AE31" i="25"/>
  <c r="K31" i="25"/>
  <c r="G31" i="25"/>
  <c r="J31" i="25" s="1"/>
  <c r="AF30" i="25"/>
  <c r="AE30" i="25"/>
  <c r="K30" i="25"/>
  <c r="AB30" i="25" s="1"/>
  <c r="G30" i="25"/>
  <c r="AH29" i="25"/>
  <c r="AG29" i="25"/>
  <c r="AD29" i="25"/>
  <c r="X29" i="25"/>
  <c r="W29" i="25"/>
  <c r="U29" i="25"/>
  <c r="T29" i="25"/>
  <c r="R29" i="25"/>
  <c r="Q29" i="25"/>
  <c r="M29" i="25"/>
  <c r="L29" i="25"/>
  <c r="I29" i="25"/>
  <c r="H29" i="25"/>
  <c r="O27" i="25"/>
  <c r="R27" i="25"/>
  <c r="Q27" i="25"/>
  <c r="P27" i="25"/>
  <c r="AE27" i="25" s="1"/>
  <c r="AD24" i="25"/>
  <c r="P22" i="25"/>
  <c r="AE22" i="25" s="1"/>
  <c r="G22" i="25"/>
  <c r="AF21" i="25"/>
  <c r="AF20" i="25"/>
  <c r="S20" i="25"/>
  <c r="R20" i="25"/>
  <c r="Q20" i="25"/>
  <c r="G20" i="25"/>
  <c r="O20" i="25" s="1"/>
  <c r="AF19" i="25"/>
  <c r="S19" i="25"/>
  <c r="R19" i="25"/>
  <c r="Q19" i="25"/>
  <c r="G19" i="25"/>
  <c r="O19" i="25" s="1"/>
  <c r="AF18" i="25"/>
  <c r="S18" i="25"/>
  <c r="R18" i="25"/>
  <c r="Q18" i="25"/>
  <c r="G18" i="25"/>
  <c r="O18" i="25" s="1"/>
  <c r="AF17" i="25"/>
  <c r="S17" i="25"/>
  <c r="R17" i="25"/>
  <c r="Q17" i="25"/>
  <c r="G17" i="25"/>
  <c r="O17" i="25" s="1"/>
  <c r="AF16" i="25"/>
  <c r="S16" i="25"/>
  <c r="R16" i="25"/>
  <c r="Q16" i="25"/>
  <c r="G16" i="25"/>
  <c r="O16" i="25" s="1"/>
  <c r="AF15" i="25"/>
  <c r="S15" i="25"/>
  <c r="R15" i="25"/>
  <c r="Q15" i="25"/>
  <c r="G15" i="25"/>
  <c r="O15" i="25" s="1"/>
  <c r="AH14" i="25"/>
  <c r="AG14" i="25"/>
  <c r="X14" i="25"/>
  <c r="W14" i="25"/>
  <c r="U14" i="25"/>
  <c r="T14" i="25"/>
  <c r="M14" i="25"/>
  <c r="L14" i="25"/>
  <c r="I14" i="25"/>
  <c r="H14" i="25"/>
  <c r="G14" i="25" s="1"/>
  <c r="O14" i="25" s="1"/>
  <c r="O60" i="25" l="1"/>
  <c r="O61" i="25"/>
  <c r="K83" i="25"/>
  <c r="K138" i="25"/>
  <c r="V14" i="25"/>
  <c r="K47" i="25"/>
  <c r="S47" i="25"/>
  <c r="S159" i="25"/>
  <c r="AF196" i="25"/>
  <c r="P83" i="25"/>
  <c r="AF116" i="25"/>
  <c r="AE171" i="25"/>
  <c r="G196" i="25"/>
  <c r="P196" i="25"/>
  <c r="V196" i="25"/>
  <c r="AF83" i="25"/>
  <c r="K98" i="25"/>
  <c r="O101" i="25"/>
  <c r="G138" i="25"/>
  <c r="J138" i="25" s="1"/>
  <c r="P138" i="25"/>
  <c r="AE138" i="25" s="1"/>
  <c r="V138" i="25"/>
  <c r="S236" i="25"/>
  <c r="AF248" i="25"/>
  <c r="C24" i="25"/>
  <c r="B24" i="25" s="1"/>
  <c r="V29" i="25"/>
  <c r="O92" i="25"/>
  <c r="AF98" i="25"/>
  <c r="AF131" i="25"/>
  <c r="G149" i="25"/>
  <c r="J149" i="25" s="1"/>
  <c r="V149" i="25"/>
  <c r="K206" i="25"/>
  <c r="K221" i="25"/>
  <c r="K264" i="25"/>
  <c r="O68" i="25"/>
  <c r="AB68" i="25"/>
  <c r="O242" i="25"/>
  <c r="AB242" i="25"/>
  <c r="O90" i="25"/>
  <c r="AB90" i="25"/>
  <c r="O93" i="25"/>
  <c r="AB93" i="25"/>
  <c r="O117" i="25"/>
  <c r="AB117" i="25"/>
  <c r="O153" i="25"/>
  <c r="AB153" i="25"/>
  <c r="O166" i="25"/>
  <c r="AB166" i="25"/>
  <c r="O191" i="25"/>
  <c r="AB191" i="25"/>
  <c r="O198" i="25"/>
  <c r="AB198" i="25"/>
  <c r="O204" i="25"/>
  <c r="AB204" i="25"/>
  <c r="O222" i="25"/>
  <c r="AB222" i="25"/>
  <c r="O225" i="25"/>
  <c r="AB225" i="25"/>
  <c r="O264" i="25"/>
  <c r="O103" i="25"/>
  <c r="AB103" i="25"/>
  <c r="O134" i="25"/>
  <c r="AB134" i="25"/>
  <c r="O187" i="25"/>
  <c r="AB187" i="25"/>
  <c r="O213" i="25"/>
  <c r="AB213" i="25"/>
  <c r="O259" i="25"/>
  <c r="AB259" i="25"/>
  <c r="O31" i="25"/>
  <c r="AB31" i="25"/>
  <c r="O49" i="25"/>
  <c r="AB49" i="25"/>
  <c r="AE83" i="25"/>
  <c r="AE116" i="25"/>
  <c r="O122" i="25"/>
  <c r="AB122" i="25"/>
  <c r="O125" i="25"/>
  <c r="AB125" i="25"/>
  <c r="O140" i="25"/>
  <c r="AB140" i="25"/>
  <c r="O157" i="25"/>
  <c r="AB157" i="25"/>
  <c r="G159" i="25"/>
  <c r="J159" i="25" s="1"/>
  <c r="O184" i="25"/>
  <c r="AB184" i="25"/>
  <c r="O185" i="25"/>
  <c r="AB185" i="25"/>
  <c r="O194" i="25"/>
  <c r="P236" i="25"/>
  <c r="O256" i="25"/>
  <c r="AB256" i="25"/>
  <c r="K261" i="25"/>
  <c r="AC61" i="25"/>
  <c r="O150" i="25"/>
  <c r="AB150" i="25"/>
  <c r="O72" i="25"/>
  <c r="AB72" i="25"/>
  <c r="O94" i="25"/>
  <c r="AB94" i="25"/>
  <c r="S29" i="25"/>
  <c r="O35" i="25"/>
  <c r="O36" i="25"/>
  <c r="O39" i="25"/>
  <c r="O40" i="25"/>
  <c r="O43" i="25"/>
  <c r="O44" i="25"/>
  <c r="V47" i="25"/>
  <c r="O58" i="25"/>
  <c r="O69" i="25"/>
  <c r="O81" i="25"/>
  <c r="AB81" i="25"/>
  <c r="O99" i="25"/>
  <c r="AB99" i="25"/>
  <c r="O107" i="25"/>
  <c r="AB107" i="25"/>
  <c r="O109" i="25"/>
  <c r="AB109" i="25"/>
  <c r="O113" i="25"/>
  <c r="AB113" i="25"/>
  <c r="G131" i="25"/>
  <c r="J131" i="25" s="1"/>
  <c r="P131" i="25"/>
  <c r="AE131" i="25" s="1"/>
  <c r="AF138" i="25"/>
  <c r="K171" i="25"/>
  <c r="S171" i="25"/>
  <c r="P178" i="25"/>
  <c r="AE178" i="25" s="1"/>
  <c r="P189" i="25"/>
  <c r="AE189" i="25" s="1"/>
  <c r="O209" i="25"/>
  <c r="AB209" i="25"/>
  <c r="O230" i="25"/>
  <c r="AB230" i="25"/>
  <c r="O232" i="25"/>
  <c r="AB232" i="25"/>
  <c r="S248" i="25"/>
  <c r="O250" i="25"/>
  <c r="AB250" i="25"/>
  <c r="O252" i="25"/>
  <c r="AB252" i="25"/>
  <c r="AF261" i="25"/>
  <c r="O262" i="25"/>
  <c r="AB262" i="25"/>
  <c r="V264" i="25"/>
  <c r="P16" i="25"/>
  <c r="AE16" i="25" s="1"/>
  <c r="P20" i="25"/>
  <c r="AE20" i="25" s="1"/>
  <c r="O147" i="25"/>
  <c r="O151" i="25"/>
  <c r="O164" i="25"/>
  <c r="O206" i="25"/>
  <c r="O211" i="25"/>
  <c r="P248" i="25"/>
  <c r="AE248" i="25" s="1"/>
  <c r="G261" i="25"/>
  <c r="J261" i="25" s="1"/>
  <c r="AE261" i="25"/>
  <c r="P65" i="25"/>
  <c r="AE65" i="25" s="1"/>
  <c r="R14" i="25"/>
  <c r="O37" i="25"/>
  <c r="O41" i="25"/>
  <c r="O45" i="25"/>
  <c r="K65" i="25"/>
  <c r="S65" i="25"/>
  <c r="O76" i="25"/>
  <c r="O79" i="25"/>
  <c r="G83" i="25"/>
  <c r="O83" i="25" s="1"/>
  <c r="O123" i="25"/>
  <c r="O129" i="25"/>
  <c r="O141" i="25"/>
  <c r="P149" i="25"/>
  <c r="AE149" i="25" s="1"/>
  <c r="O155" i="25"/>
  <c r="O156" i="25"/>
  <c r="P159" i="25"/>
  <c r="AE159" i="25" s="1"/>
  <c r="AF159" i="25"/>
  <c r="O161" i="25"/>
  <c r="O173" i="25"/>
  <c r="G178" i="25"/>
  <c r="J178" i="25" s="1"/>
  <c r="AF178" i="25"/>
  <c r="V189" i="25"/>
  <c r="P221" i="25"/>
  <c r="AE221" i="25" s="1"/>
  <c r="AF221" i="25"/>
  <c r="AF236" i="25"/>
  <c r="O270" i="25"/>
  <c r="C12" i="25"/>
  <c r="B12" i="25" s="1"/>
  <c r="AH24" i="25"/>
  <c r="AH12" i="25" s="1"/>
  <c r="G98" i="25"/>
  <c r="J98" i="25" s="1"/>
  <c r="K131" i="25"/>
  <c r="G47" i="25"/>
  <c r="O47" i="25" s="1"/>
  <c r="Q26" i="25"/>
  <c r="Q24" i="25" s="1"/>
  <c r="AF65" i="25"/>
  <c r="V83" i="25"/>
  <c r="O96" i="25"/>
  <c r="S98" i="25"/>
  <c r="O111" i="25"/>
  <c r="K116" i="25"/>
  <c r="S116" i="25"/>
  <c r="O145" i="25"/>
  <c r="K149" i="25"/>
  <c r="O149" i="25" s="1"/>
  <c r="O172" i="25"/>
  <c r="O181" i="25"/>
  <c r="K189" i="25"/>
  <c r="K196" i="25"/>
  <c r="O196" i="25" s="1"/>
  <c r="O207" i="25"/>
  <c r="AE236" i="25"/>
  <c r="V236" i="25"/>
  <c r="O238" i="25"/>
  <c r="O255" i="25"/>
  <c r="O268" i="25"/>
  <c r="O67" i="25"/>
  <c r="J36" i="25"/>
  <c r="O135" i="25"/>
  <c r="K159" i="25"/>
  <c r="O229" i="25"/>
  <c r="O261" i="25"/>
  <c r="M26" i="25"/>
  <c r="J43" i="25"/>
  <c r="O50" i="25"/>
  <c r="O73" i="25"/>
  <c r="J73" i="25"/>
  <c r="J92" i="25"/>
  <c r="J96" i="25"/>
  <c r="O98" i="25"/>
  <c r="R26" i="25"/>
  <c r="R24" i="25" s="1"/>
  <c r="O102" i="25"/>
  <c r="O110" i="25"/>
  <c r="O119" i="25"/>
  <c r="O121" i="25"/>
  <c r="S196" i="25"/>
  <c r="O197" i="25"/>
  <c r="O199" i="25"/>
  <c r="H26" i="25"/>
  <c r="H24" i="25" s="1"/>
  <c r="H12" i="25" s="1"/>
  <c r="J40" i="25"/>
  <c r="J44" i="25"/>
  <c r="J60" i="25"/>
  <c r="O63" i="25"/>
  <c r="O78" i="25"/>
  <c r="O118" i="25"/>
  <c r="O162" i="25"/>
  <c r="O169" i="25"/>
  <c r="J172" i="25"/>
  <c r="O182" i="25"/>
  <c r="S189" i="25"/>
  <c r="O190" i="25"/>
  <c r="O218" i="25"/>
  <c r="O223" i="25"/>
  <c r="O253" i="25"/>
  <c r="J35" i="25"/>
  <c r="J39" i="25"/>
  <c r="O54" i="25"/>
  <c r="O71" i="25"/>
  <c r="J14" i="25"/>
  <c r="P17" i="25"/>
  <c r="AE17" i="25" s="1"/>
  <c r="P29" i="25"/>
  <c r="AE29" i="25" s="1"/>
  <c r="O34" i="25"/>
  <c r="O38" i="25"/>
  <c r="O42" i="25"/>
  <c r="U26" i="25"/>
  <c r="U24" i="25" s="1"/>
  <c r="U12" i="25" s="1"/>
  <c r="O51" i="25"/>
  <c r="O53" i="25"/>
  <c r="O55" i="25"/>
  <c r="O59" i="25"/>
  <c r="V65" i="25"/>
  <c r="O87" i="25"/>
  <c r="O106" i="25"/>
  <c r="O127" i="25"/>
  <c r="O133" i="25"/>
  <c r="O154" i="25"/>
  <c r="V159" i="25"/>
  <c r="O165" i="25"/>
  <c r="V178" i="25"/>
  <c r="O183" i="25"/>
  <c r="O186" i="25"/>
  <c r="G189" i="25"/>
  <c r="J189" i="25" s="1"/>
  <c r="O192" i="25"/>
  <c r="O210" i="25"/>
  <c r="K248" i="25"/>
  <c r="O193" i="25"/>
  <c r="AE196" i="25"/>
  <c r="O200" i="25"/>
  <c r="V206" i="25"/>
  <c r="O208" i="25"/>
  <c r="O215" i="25"/>
  <c r="O217" i="25"/>
  <c r="V221" i="25"/>
  <c r="O224" i="25"/>
  <c r="O233" i="25"/>
  <c r="O241" i="25"/>
  <c r="O243" i="25"/>
  <c r="O246" i="25"/>
  <c r="O251" i="25"/>
  <c r="V261" i="25"/>
  <c r="S264" i="25"/>
  <c r="O269" i="25"/>
  <c r="O75" i="25"/>
  <c r="O80" i="25"/>
  <c r="O84" i="25"/>
  <c r="O86" i="25"/>
  <c r="O88" i="25"/>
  <c r="O91" i="25"/>
  <c r="O95" i="25"/>
  <c r="O114" i="25"/>
  <c r="O126" i="25"/>
  <c r="S138" i="25"/>
  <c r="O142" i="25"/>
  <c r="O152" i="25"/>
  <c r="O163" i="25"/>
  <c r="G171" i="25"/>
  <c r="J171" i="25" s="1"/>
  <c r="AF171" i="25"/>
  <c r="O174" i="25"/>
  <c r="O179" i="25"/>
  <c r="O203" i="25"/>
  <c r="S206" i="25"/>
  <c r="O212" i="25"/>
  <c r="J217" i="25"/>
  <c r="O219" i="25"/>
  <c r="S221" i="25"/>
  <c r="O231" i="25"/>
  <c r="G236" i="25"/>
  <c r="J236" i="25" s="1"/>
  <c r="O237" i="25"/>
  <c r="G248" i="25"/>
  <c r="J248" i="25" s="1"/>
  <c r="O254" i="25"/>
  <c r="S261" i="25"/>
  <c r="AF264" i="25"/>
  <c r="O265" i="25"/>
  <c r="P26" i="25"/>
  <c r="O108" i="25"/>
  <c r="J108" i="25"/>
  <c r="O139" i="25"/>
  <c r="J139" i="25"/>
  <c r="O143" i="25"/>
  <c r="J143" i="25"/>
  <c r="G29" i="25"/>
  <c r="J29" i="25" s="1"/>
  <c r="J30" i="25"/>
  <c r="J34" i="25"/>
  <c r="J38" i="25"/>
  <c r="J42" i="25"/>
  <c r="J176" i="25"/>
  <c r="O176" i="25"/>
  <c r="AD12" i="25"/>
  <c r="P15" i="25"/>
  <c r="AE15" i="25" s="1"/>
  <c r="P19" i="25"/>
  <c r="I26" i="25"/>
  <c r="J37" i="25"/>
  <c r="J41" i="25"/>
  <c r="J45" i="25"/>
  <c r="P47" i="25"/>
  <c r="AE47" i="25" s="1"/>
  <c r="J51" i="25"/>
  <c r="O56" i="25"/>
  <c r="J61" i="25"/>
  <c r="G65" i="25"/>
  <c r="X26" i="25"/>
  <c r="X24" i="25" s="1"/>
  <c r="X12" i="25" s="1"/>
  <c r="O70" i="25"/>
  <c r="J84" i="25"/>
  <c r="O89" i="25"/>
  <c r="J109" i="25"/>
  <c r="J113" i="25"/>
  <c r="G116" i="25"/>
  <c r="O120" i="25"/>
  <c r="J120" i="25"/>
  <c r="O124" i="25"/>
  <c r="J124" i="25"/>
  <c r="O128" i="25"/>
  <c r="J128" i="25"/>
  <c r="V131" i="25"/>
  <c r="J140" i="25"/>
  <c r="AF149" i="25"/>
  <c r="J160" i="25"/>
  <c r="O160" i="25"/>
  <c r="J168" i="25"/>
  <c r="O168" i="25"/>
  <c r="J228" i="25"/>
  <c r="O228" i="25"/>
  <c r="O112" i="25"/>
  <c r="J112" i="25"/>
  <c r="J52" i="25"/>
  <c r="J55" i="25"/>
  <c r="J66" i="25"/>
  <c r="J69" i="25"/>
  <c r="J85" i="25"/>
  <c r="J88" i="25"/>
  <c r="J101" i="25"/>
  <c r="O132" i="25"/>
  <c r="J132" i="25"/>
  <c r="Q14" i="25"/>
  <c r="AF14" i="25"/>
  <c r="P18" i="25"/>
  <c r="AE18" i="25" s="1"/>
  <c r="K29" i="25"/>
  <c r="W26" i="25"/>
  <c r="AF29" i="25"/>
  <c r="O30" i="25"/>
  <c r="AF47" i="25"/>
  <c r="AG24" i="25"/>
  <c r="O52" i="25"/>
  <c r="T26" i="25"/>
  <c r="O66" i="25"/>
  <c r="S83" i="25"/>
  <c r="O85" i="25"/>
  <c r="P98" i="25"/>
  <c r="AE98" i="25" s="1"/>
  <c r="O100" i="25"/>
  <c r="J100" i="25"/>
  <c r="J144" i="25"/>
  <c r="J156" i="25"/>
  <c r="J165" i="25"/>
  <c r="J184" i="25"/>
  <c r="J196" i="25"/>
  <c r="O214" i="25"/>
  <c r="J240" i="25"/>
  <c r="O240" i="25"/>
  <c r="J155" i="25"/>
  <c r="J164" i="25"/>
  <c r="O167" i="25"/>
  <c r="AF206" i="25"/>
  <c r="J209" i="25"/>
  <c r="J218" i="25"/>
  <c r="J249" i="25"/>
  <c r="O249" i="25"/>
  <c r="J267" i="25"/>
  <c r="O267" i="25"/>
  <c r="O144" i="25"/>
  <c r="O146" i="25"/>
  <c r="S149" i="25"/>
  <c r="K236" i="25"/>
  <c r="J245" i="25"/>
  <c r="O245" i="25"/>
  <c r="V248" i="25"/>
  <c r="P264" i="25"/>
  <c r="AE264" i="25" s="1"/>
  <c r="J181" i="25"/>
  <c r="O216" i="25"/>
  <c r="J229" i="25"/>
  <c r="O239" i="25"/>
  <c r="J244" i="25"/>
  <c r="J253" i="25"/>
  <c r="J264" i="25"/>
  <c r="O266" i="25"/>
  <c r="V171" i="25"/>
  <c r="O175" i="25"/>
  <c r="S178" i="25"/>
  <c r="J185" i="25"/>
  <c r="AF189" i="25"/>
  <c r="J198" i="25"/>
  <c r="J210" i="25"/>
  <c r="G221" i="25"/>
  <c r="O221" i="25" s="1"/>
  <c r="J222" i="25"/>
  <c r="O227" i="25"/>
  <c r="J233" i="25"/>
  <c r="J241" i="25"/>
  <c r="J250" i="25"/>
  <c r="J259" i="25"/>
  <c r="J268" i="25"/>
  <c r="M24" i="25" l="1"/>
  <c r="N26" i="25"/>
  <c r="J47" i="25"/>
  <c r="O131" i="25"/>
  <c r="O159" i="25"/>
  <c r="O138" i="25"/>
  <c r="J83" i="25"/>
  <c r="O236" i="25"/>
  <c r="Q12" i="25"/>
  <c r="R12" i="25"/>
  <c r="O178" i="25"/>
  <c r="O248" i="25"/>
  <c r="O171" i="25"/>
  <c r="O189" i="25"/>
  <c r="P24" i="25"/>
  <c r="AE24" i="25" s="1"/>
  <c r="AE26" i="25"/>
  <c r="K26" i="25"/>
  <c r="L12" i="25"/>
  <c r="P14" i="25"/>
  <c r="J65" i="25"/>
  <c r="G26" i="25"/>
  <c r="I24" i="25"/>
  <c r="I12" i="25" s="1"/>
  <c r="G12" i="25" s="1"/>
  <c r="AF24" i="25"/>
  <c r="AG12" i="25"/>
  <c r="AF12" i="25" s="1"/>
  <c r="V26" i="25"/>
  <c r="V24" i="25" s="1"/>
  <c r="W24" i="25"/>
  <c r="W12" i="25" s="1"/>
  <c r="V12" i="25" s="1"/>
  <c r="O65" i="25"/>
  <c r="J116" i="25"/>
  <c r="AE19" i="25"/>
  <c r="J221" i="25"/>
  <c r="S26" i="25"/>
  <c r="S24" i="25" s="1"/>
  <c r="T24" i="25"/>
  <c r="T12" i="25" s="1"/>
  <c r="S12" i="25" s="1"/>
  <c r="O29" i="25"/>
  <c r="O116" i="25"/>
  <c r="M12" i="25" l="1"/>
  <c r="N12" i="25" s="1"/>
  <c r="N24" i="25"/>
  <c r="P12" i="25"/>
  <c r="AE12" i="25" s="1"/>
  <c r="K24" i="25"/>
  <c r="O26" i="25"/>
  <c r="J12" i="25"/>
  <c r="J26" i="25"/>
  <c r="G24" i="25"/>
  <c r="J24" i="25" s="1"/>
  <c r="AE14" i="25"/>
  <c r="K12" i="25" l="1"/>
  <c r="O12" i="25" s="1"/>
  <c r="O24" i="25"/>
</calcChain>
</file>

<file path=xl/sharedStrings.xml><?xml version="1.0" encoding="utf-8"?>
<sst xmlns="http://schemas.openxmlformats.org/spreadsheetml/2006/main" count="1096" uniqueCount="519">
  <si>
    <t>cscnijed</t>
  </si>
  <si>
    <t>cnehirif</t>
  </si>
  <si>
    <t>cnehcnwa</t>
  </si>
  <si>
    <t>Both Sexes</t>
  </si>
  <si>
    <t>Male</t>
  </si>
  <si>
    <t>Female</t>
  </si>
  <si>
    <t xml:space="preserve"> Census 2000  </t>
  </si>
  <si>
    <t>udwdwA egIsibEg</t>
  </si>
  <si>
    <t>އެވްރެޖްކޮށް ގޭބިސީއެއްގައި އުޅޭ މީހުންގެ އަދަދު</t>
  </si>
  <si>
    <t>އަހަރަކަށް އާބާދީ އިތުރުވާ މިންވަރު</t>
  </si>
  <si>
    <t>cnwt</t>
  </si>
  <si>
    <t xml:space="preserve">   ގެ ނިޔަލަށް ރަޖިސްޓްރީކުރެވިފައިވާ އާބާދީ </t>
  </si>
  <si>
    <t>Locality</t>
  </si>
  <si>
    <t xml:space="preserve"> Number of Households </t>
  </si>
  <si>
    <t xml:space="preserve">          Average           Household size</t>
  </si>
  <si>
    <t>Republic</t>
  </si>
  <si>
    <t>ejcaWriLum</t>
  </si>
  <si>
    <t>Male' Total</t>
  </si>
  <si>
    <t>wlcmuj elWm</t>
  </si>
  <si>
    <t>Henveyru</t>
  </si>
  <si>
    <t>urEvcneh</t>
  </si>
  <si>
    <t>Galolhu</t>
  </si>
  <si>
    <t>uLolwg</t>
  </si>
  <si>
    <t>Machchangolhi</t>
  </si>
  <si>
    <t>iLOgcnwCcawm</t>
  </si>
  <si>
    <t>Maafannu</t>
  </si>
  <si>
    <t>uncnwfWm</t>
  </si>
  <si>
    <t>Villingili</t>
  </si>
  <si>
    <t>iligiliv</t>
  </si>
  <si>
    <t>Hulhumale'</t>
  </si>
  <si>
    <t>NA</t>
  </si>
  <si>
    <t>elWmuLuh</t>
  </si>
  <si>
    <t>Dhafthar</t>
  </si>
  <si>
    <t>-</t>
  </si>
  <si>
    <t>urwtcfwd</t>
  </si>
  <si>
    <t>Other Areas</t>
  </si>
  <si>
    <t xml:space="preserve">އެހެނިހެން ސަރަހައްދުތައް  </t>
  </si>
  <si>
    <t>All Atolls (Includes Administrative and Non- Administrative Islands)</t>
  </si>
  <si>
    <t xml:space="preserve">ހުރިހާ އަތޮޅުތައް (މީހުން ދިރިއުޅޭ ރަށްތަކާއި ރިސޯޓްތަކާއި ސިނާއީ ރަށްތައް) </t>
  </si>
  <si>
    <t>Administrative  Islands  in Atolls</t>
  </si>
  <si>
    <t>އަތޮޅުތައް (ހަމައެކަނި މީހުން ދިރިއުޅޭ ރަށްތައް)</t>
  </si>
  <si>
    <t>Non Administrative Islands  in Atolls</t>
  </si>
  <si>
    <t>އަތޮޅުތައް (ރިސޯޓުތަކާއި ސިނާއީ ރަށްތައް)</t>
  </si>
  <si>
    <t>North Thiladhunmathi (HA)</t>
  </si>
  <si>
    <t xml:space="preserve">       (ah)  iruburutua Itwmcnudwlit</t>
  </si>
  <si>
    <t>Thuraakunu</t>
  </si>
  <si>
    <t>unukWrut</t>
  </si>
  <si>
    <t>Uligamu</t>
  </si>
  <si>
    <t>umwgilua</t>
  </si>
  <si>
    <t>iSufitwh</t>
  </si>
  <si>
    <t>Mulhadhoo</t>
  </si>
  <si>
    <t>UdwLum</t>
  </si>
  <si>
    <t>Hoarafushi</t>
  </si>
  <si>
    <t>iSufwrOh</t>
  </si>
  <si>
    <t>Ihavandhoo</t>
  </si>
  <si>
    <t>eUdcnwvwhia</t>
  </si>
  <si>
    <t>Kelaa</t>
  </si>
  <si>
    <t>Wlek</t>
  </si>
  <si>
    <t>Vashafaru</t>
  </si>
  <si>
    <t>urwfwSwv</t>
  </si>
  <si>
    <t>Dhidhdhoo</t>
  </si>
  <si>
    <t>Udcaid</t>
  </si>
  <si>
    <t>Filladhoo</t>
  </si>
  <si>
    <t>Udwlcaif</t>
  </si>
  <si>
    <t>Maarandhoo</t>
  </si>
  <si>
    <t>UdcnwrWm</t>
  </si>
  <si>
    <t>Thakandhoo</t>
  </si>
  <si>
    <t>Udcnwkwt</t>
  </si>
  <si>
    <t>Utheemu</t>
  </si>
  <si>
    <t>umItua</t>
  </si>
  <si>
    <t>Muraidhoo</t>
  </si>
  <si>
    <t>Udiawrum</t>
  </si>
  <si>
    <t>Baarah</t>
  </si>
  <si>
    <t>cSwrWb</t>
  </si>
  <si>
    <t>South Thiladhunmathi (HDh)</t>
  </si>
  <si>
    <t>(dh) irubunuked Itwmcnudwlit</t>
  </si>
  <si>
    <t>Faridhoo</t>
  </si>
  <si>
    <t>Udirwf</t>
  </si>
  <si>
    <t>Hanimaadhoo</t>
  </si>
  <si>
    <t>UdWminwh</t>
  </si>
  <si>
    <t>Finey</t>
  </si>
  <si>
    <t>Enif</t>
  </si>
  <si>
    <t>Naivaadhoo</t>
  </si>
  <si>
    <t>UdiawvWn</t>
  </si>
  <si>
    <t>Hirimaradhoo</t>
  </si>
  <si>
    <t>Udwrwmirih</t>
  </si>
  <si>
    <t>Nolhivaranfaru</t>
  </si>
  <si>
    <t>urwfcnwrwviLon</t>
  </si>
  <si>
    <t>Nellaidhoo</t>
  </si>
  <si>
    <t>Udiawlcaen</t>
  </si>
  <si>
    <t>Nolhivaramu</t>
  </si>
  <si>
    <t>umwrwviLon</t>
  </si>
  <si>
    <t>Kurnibi</t>
  </si>
  <si>
    <t>ibniruk</t>
  </si>
  <si>
    <t>Kunburudhoo</t>
  </si>
  <si>
    <t>Udurubnuk</t>
  </si>
  <si>
    <t>Kulhudhuffushi</t>
  </si>
  <si>
    <t>iSufcauduLuk</t>
  </si>
  <si>
    <t>Kumundhoo</t>
  </si>
  <si>
    <t>Udcnumuk</t>
  </si>
  <si>
    <t>Neykurendhoo</t>
  </si>
  <si>
    <t>UdcnerukEn</t>
  </si>
  <si>
    <t>Vaikaradhoo</t>
  </si>
  <si>
    <t>Udwrwkiiawv</t>
  </si>
  <si>
    <t>Maavaidhoo</t>
  </si>
  <si>
    <t>UdiawvWm</t>
  </si>
  <si>
    <t>Makunudhoo</t>
  </si>
  <si>
    <t>Udunukwm</t>
  </si>
  <si>
    <t>North Miladhunmadulu (Sh)</t>
  </si>
  <si>
    <t>(S) iruburutua uluDwmcnudwlim</t>
  </si>
  <si>
    <t>Kanditheemu</t>
  </si>
  <si>
    <t>umItiDnwk</t>
  </si>
  <si>
    <t>Noomaraa</t>
  </si>
  <si>
    <t>WrwmUn</t>
  </si>
  <si>
    <t>Goidhoo</t>
  </si>
  <si>
    <t>Udiaog</t>
  </si>
  <si>
    <t>Feydhoo</t>
  </si>
  <si>
    <t>UdEf</t>
  </si>
  <si>
    <t>Feevah</t>
  </si>
  <si>
    <t>cawvIf</t>
  </si>
  <si>
    <t>Billeffahi</t>
  </si>
  <si>
    <t>ihwfcaelib</t>
  </si>
  <si>
    <t>Foakaidhoo</t>
  </si>
  <si>
    <t>UdiawkOf</t>
  </si>
  <si>
    <t>Narudhoo</t>
  </si>
  <si>
    <t>Udurwn</t>
  </si>
  <si>
    <t>Maroshi</t>
  </si>
  <si>
    <t>iSorwm</t>
  </si>
  <si>
    <t>Lhaimagu</t>
  </si>
  <si>
    <t>ugwmiawL</t>
  </si>
  <si>
    <t>Komandhoo</t>
  </si>
  <si>
    <t>UDcnwmok</t>
  </si>
  <si>
    <t>Maaun'goodhoo</t>
  </si>
  <si>
    <t>UdUgnuaWm</t>
  </si>
  <si>
    <t>Funadhoo</t>
  </si>
  <si>
    <t>Udwnuf</t>
  </si>
  <si>
    <t>South Miladhunmadulu (N)</t>
  </si>
  <si>
    <t>(n) irubunuked uluDwmcnudwlim</t>
  </si>
  <si>
    <t>Hen'badhoo</t>
  </si>
  <si>
    <t>Udwbneh</t>
  </si>
  <si>
    <t>Ken'dhikulhudhoo</t>
  </si>
  <si>
    <t>UduLukidnek</t>
  </si>
  <si>
    <t>Maalhendhoo</t>
  </si>
  <si>
    <t>UdcneLWm</t>
  </si>
  <si>
    <t>Kudafari</t>
  </si>
  <si>
    <t>irwfwDuk</t>
  </si>
  <si>
    <t>Landhoo</t>
  </si>
  <si>
    <t>Udcnwl</t>
  </si>
  <si>
    <t>Maafaru</t>
  </si>
  <si>
    <t>urwfWm</t>
  </si>
  <si>
    <t>Lhohi</t>
  </si>
  <si>
    <t>ihoL</t>
  </si>
  <si>
    <t>Miladhoo</t>
  </si>
  <si>
    <t>Udwlim</t>
  </si>
  <si>
    <t>Magoodhoo</t>
  </si>
  <si>
    <t>UdUgwm</t>
  </si>
  <si>
    <t>Manadhoo</t>
  </si>
  <si>
    <t>Udwnwm</t>
  </si>
  <si>
    <t>Holhudhoo</t>
  </si>
  <si>
    <t>UduLoh</t>
  </si>
  <si>
    <t>Fodhdhoo</t>
  </si>
  <si>
    <t>Udcaof</t>
  </si>
  <si>
    <t>Velidhoo</t>
  </si>
  <si>
    <t>Udilev</t>
  </si>
  <si>
    <t>North Maalhosmadulu (R)</t>
  </si>
  <si>
    <t>(r) iruburutuauluDwmcsoLWm</t>
  </si>
  <si>
    <t>Alifushi</t>
  </si>
  <si>
    <t>iSufilwa</t>
  </si>
  <si>
    <t>Vaadhoo</t>
  </si>
  <si>
    <t>UdWv</t>
  </si>
  <si>
    <t>Rasgetheemu</t>
  </si>
  <si>
    <t>umItegcswr</t>
  </si>
  <si>
    <t>An'golhitheemu</t>
  </si>
  <si>
    <t>umItiLognwa</t>
  </si>
  <si>
    <t>Un'goofaaru</t>
  </si>
  <si>
    <t>urWfUgnua</t>
  </si>
  <si>
    <t>Maakurathu</t>
  </si>
  <si>
    <t>utwrukWm</t>
  </si>
  <si>
    <t>Rasmaadhoo</t>
  </si>
  <si>
    <t>UdWmcswr</t>
  </si>
  <si>
    <t>Innamaadhoo</t>
  </si>
  <si>
    <t>UdWmwncnia</t>
  </si>
  <si>
    <t>Maduvvari</t>
  </si>
  <si>
    <t>irwvcauDwm</t>
  </si>
  <si>
    <t>In'guraidhoo</t>
  </si>
  <si>
    <t>Udiawrugnia</t>
  </si>
  <si>
    <t>Fainu</t>
  </si>
  <si>
    <t>uniawf</t>
  </si>
  <si>
    <t>Meedhoo</t>
  </si>
  <si>
    <t>UdIm</t>
  </si>
  <si>
    <t>Kinolhas</t>
  </si>
  <si>
    <t>cswLonik</t>
  </si>
  <si>
    <t>Hulhudhuffaaru</t>
  </si>
  <si>
    <t>urWfcauduLuh</t>
  </si>
  <si>
    <t>South Maalhosmadulu (B)</t>
  </si>
  <si>
    <t>(b) irubunukeduluDwcsoLWm</t>
  </si>
  <si>
    <t>Kudarikilu</t>
  </si>
  <si>
    <t>ulikirwDuk</t>
  </si>
  <si>
    <t>Kamadhoo</t>
  </si>
  <si>
    <t>Udwmwk</t>
  </si>
  <si>
    <t>Kendhoo</t>
  </si>
  <si>
    <t>Udcnek</t>
  </si>
  <si>
    <t>Kihaadhoo</t>
  </si>
  <si>
    <t>UdWhik</t>
  </si>
  <si>
    <t>Dhonfanu</t>
  </si>
  <si>
    <t>unwfcnod</t>
  </si>
  <si>
    <t>Daravandhoo</t>
  </si>
  <si>
    <t>Udcnwvwrwd</t>
  </si>
  <si>
    <t>Maalhos</t>
  </si>
  <si>
    <t>csoLWm</t>
  </si>
  <si>
    <t>Eydhafushi</t>
  </si>
  <si>
    <t>iSufwdEa</t>
  </si>
  <si>
    <t>Thulhaadhoo</t>
  </si>
  <si>
    <t>UdWLut</t>
  </si>
  <si>
    <t>Hithaadhoo</t>
  </si>
  <si>
    <t>UdWtih</t>
  </si>
  <si>
    <t>Fulhadhoo</t>
  </si>
  <si>
    <t>UdwLuf</t>
  </si>
  <si>
    <t>Fehendhoo</t>
  </si>
  <si>
    <t>Udcnehef</t>
  </si>
  <si>
    <t>Faadhippolhu (Lh)</t>
  </si>
  <si>
    <t>(L) uLopcaidWf</t>
  </si>
  <si>
    <t>Hinnavaru</t>
  </si>
  <si>
    <t>urwvwncnih</t>
  </si>
  <si>
    <t>Naifaru</t>
  </si>
  <si>
    <t>urwfiawn</t>
  </si>
  <si>
    <t>Kurendhoo</t>
  </si>
  <si>
    <t>Udcneruk</t>
  </si>
  <si>
    <t>Olhuvelifushi</t>
  </si>
  <si>
    <t>iSufilevuLoa</t>
  </si>
  <si>
    <t>Maafilaafushi</t>
  </si>
  <si>
    <t>iSufWlifWm</t>
  </si>
  <si>
    <t>Male' Atoll (K)</t>
  </si>
  <si>
    <t>(k) uLotwa elWm</t>
  </si>
  <si>
    <t>Kaashidhoo</t>
  </si>
  <si>
    <t>UdiSWk</t>
  </si>
  <si>
    <t>Gaafaru</t>
  </si>
  <si>
    <t>urwfWg</t>
  </si>
  <si>
    <t>Dhiffushi</t>
  </si>
  <si>
    <t>iSufcaid</t>
  </si>
  <si>
    <t>Thulusdhoo</t>
  </si>
  <si>
    <t>Udcsulut</t>
  </si>
  <si>
    <t>Huraa</t>
  </si>
  <si>
    <t>Wruh</t>
  </si>
  <si>
    <t>Himmafushi</t>
  </si>
  <si>
    <t>iSufwmcnih</t>
  </si>
  <si>
    <t>Gulhi</t>
  </si>
  <si>
    <t>iLug</t>
  </si>
  <si>
    <t>Maafushi</t>
  </si>
  <si>
    <t>iSufWm</t>
  </si>
  <si>
    <t>Guraidhoo</t>
  </si>
  <si>
    <t>Udiawrug</t>
  </si>
  <si>
    <t>North Ari Atoll (AA)</t>
  </si>
  <si>
    <t>(aa) iruburutuauLotwairwa</t>
  </si>
  <si>
    <t>Thoddoo</t>
  </si>
  <si>
    <t>UDcaot</t>
  </si>
  <si>
    <t>Rasdhoo</t>
  </si>
  <si>
    <t>Udcswr</t>
  </si>
  <si>
    <t>Ukulhas</t>
  </si>
  <si>
    <t>cswLukua</t>
  </si>
  <si>
    <t>Mathiveri</t>
  </si>
  <si>
    <t>irevitwm</t>
  </si>
  <si>
    <t>Bodufolhudhoo</t>
  </si>
  <si>
    <t>UduLofuDob</t>
  </si>
  <si>
    <t>Feridhoo</t>
  </si>
  <si>
    <t>Udiref</t>
  </si>
  <si>
    <t>Himandhoo</t>
  </si>
  <si>
    <t xml:space="preserve"> Udcnwmih</t>
  </si>
  <si>
    <t>South Ari Atoll (ADh)</t>
  </si>
  <si>
    <t>(da) iruburutuauLotwairwa</t>
  </si>
  <si>
    <t>Hangn'aameedhoo</t>
  </si>
  <si>
    <t>UdImWNcnwh</t>
  </si>
  <si>
    <t>Omadhoo</t>
  </si>
  <si>
    <t>Udwmoa</t>
  </si>
  <si>
    <t>Kun'burudhoo</t>
  </si>
  <si>
    <t>Mahibadhoo</t>
  </si>
  <si>
    <t>Udwbihwm</t>
  </si>
  <si>
    <t>Mandhoo</t>
  </si>
  <si>
    <t>Udcnwm</t>
  </si>
  <si>
    <t>Dhn'agethi</t>
  </si>
  <si>
    <t>itegnwd</t>
  </si>
  <si>
    <t>Dhigurah</t>
  </si>
  <si>
    <t>cSwrugid</t>
  </si>
  <si>
    <t>Fenfushi</t>
  </si>
  <si>
    <t>iSufcnef</t>
  </si>
  <si>
    <t>Maamigili</t>
  </si>
  <si>
    <t>iligimWm</t>
  </si>
  <si>
    <t>Felidhu Atoll (V)</t>
  </si>
  <si>
    <t>(v) uLotwa udilef</t>
  </si>
  <si>
    <t>Fulidhoo</t>
  </si>
  <si>
    <t>Udiluf</t>
  </si>
  <si>
    <t>Thinadhoo</t>
  </si>
  <si>
    <t>Udwnit</t>
  </si>
  <si>
    <t>Felidhoo</t>
  </si>
  <si>
    <t>Udilef</t>
  </si>
  <si>
    <t>Keyodhoo</t>
  </si>
  <si>
    <t>Udoyek</t>
  </si>
  <si>
    <t>Rakeedhoo</t>
  </si>
  <si>
    <t>UdIkwr</t>
  </si>
  <si>
    <t>Mulakatholhu (M)</t>
  </si>
  <si>
    <t>(m) uLotwkwlum</t>
  </si>
  <si>
    <t>Raiymandhoo</t>
  </si>
  <si>
    <t>Udcnwmctwr</t>
  </si>
  <si>
    <t xml:space="preserve"> 2_/ iSufiDwm</t>
  </si>
  <si>
    <t>Veyvah</t>
  </si>
  <si>
    <t>cawvEv</t>
  </si>
  <si>
    <t>Mulah</t>
  </si>
  <si>
    <t>cawlum</t>
  </si>
  <si>
    <t>Muli</t>
  </si>
  <si>
    <t>ilum</t>
  </si>
  <si>
    <t>Naalaafushi</t>
  </si>
  <si>
    <t>iSufWlWn</t>
  </si>
  <si>
    <t>Kolhufushi</t>
  </si>
  <si>
    <t>iSufuLok</t>
  </si>
  <si>
    <t>Dhiggaru</t>
  </si>
  <si>
    <t>urwgcaid</t>
  </si>
  <si>
    <t>North Nilandhe Atoll (F)</t>
  </si>
  <si>
    <t>(f) iruburutua uLotwaedcnwlin</t>
  </si>
  <si>
    <t>Feeali</t>
  </si>
  <si>
    <t>ilwaIf</t>
  </si>
  <si>
    <t>Biledhhdhoo</t>
  </si>
  <si>
    <t>Udcaelib</t>
  </si>
  <si>
    <t>Dharan'boodhoo</t>
  </si>
  <si>
    <t>UdUbwrwd</t>
  </si>
  <si>
    <t>Nilandhoo</t>
  </si>
  <si>
    <t>Udcnwlin</t>
  </si>
  <si>
    <t>South Nilandhe Atoll (Dh)</t>
  </si>
  <si>
    <t>(d) irubunuked uLotwaedcnwlin</t>
  </si>
  <si>
    <t>Ban'didhoo</t>
  </si>
  <si>
    <t>UdiDnwb</t>
  </si>
  <si>
    <t>Rin'budhoo</t>
  </si>
  <si>
    <t>Udubnir</t>
  </si>
  <si>
    <t>Hulhudeli</t>
  </si>
  <si>
    <t>ileduLuh</t>
  </si>
  <si>
    <t>Vaani</t>
  </si>
  <si>
    <t>inWv</t>
  </si>
  <si>
    <t>Maaen'boodhoo</t>
  </si>
  <si>
    <t>UdUbneaWm</t>
  </si>
  <si>
    <t>Kudahuvadhoo</t>
  </si>
  <si>
    <t>UdwvuhwDuk</t>
  </si>
  <si>
    <t>Kolhumadulu (Th)</t>
  </si>
  <si>
    <t>(t) uluDwmuLok</t>
  </si>
  <si>
    <t>Buruni</t>
  </si>
  <si>
    <t>inurub</t>
  </si>
  <si>
    <t>Madifushi</t>
  </si>
  <si>
    <t>iSufiDwm</t>
  </si>
  <si>
    <t>Dhiyamigili</t>
  </si>
  <si>
    <t>iligimwyid</t>
  </si>
  <si>
    <t>Kan'doodhoo</t>
  </si>
  <si>
    <t>UdUDnwk</t>
  </si>
  <si>
    <t>Vandhoo</t>
  </si>
  <si>
    <t>Udcnwv</t>
  </si>
  <si>
    <t>Hirilandhoo</t>
  </si>
  <si>
    <t>Udcnwlirih</t>
  </si>
  <si>
    <t>Gaadhiffushi</t>
  </si>
  <si>
    <t>iSufcaidWg</t>
  </si>
  <si>
    <t>Thimarafushi</t>
  </si>
  <si>
    <t>iSufwrwmit</t>
  </si>
  <si>
    <t>Veymandoo</t>
  </si>
  <si>
    <t>UDcnwmEv</t>
  </si>
  <si>
    <t>Kinbidhoo</t>
  </si>
  <si>
    <t>Udibnik</t>
  </si>
  <si>
    <t>Hadhdhunmathi (L)</t>
  </si>
  <si>
    <t>(l) itwmcnudcawh</t>
  </si>
  <si>
    <t>Ishdhoo</t>
  </si>
  <si>
    <t>Udcsia</t>
  </si>
  <si>
    <t>Dhan'bidhoo</t>
  </si>
  <si>
    <t>Udibnwd</t>
  </si>
  <si>
    <t>Maabaidhoo</t>
  </si>
  <si>
    <t>UdiawbWm</t>
  </si>
  <si>
    <t>Mundoo</t>
  </si>
  <si>
    <t>UDcnum</t>
  </si>
  <si>
    <t>Udiawlwk</t>
  </si>
  <si>
    <t>Gamu</t>
  </si>
  <si>
    <t>umwg</t>
  </si>
  <si>
    <t>Maavah</t>
  </si>
  <si>
    <t>cawvWm</t>
  </si>
  <si>
    <t>Fonadhoo</t>
  </si>
  <si>
    <t>Udwnof</t>
  </si>
  <si>
    <t>Gaadhoo</t>
  </si>
  <si>
    <t>UdWg</t>
  </si>
  <si>
    <t>Maamendhoo</t>
  </si>
  <si>
    <t>UdcnemWm</t>
  </si>
  <si>
    <t>Hithadhoo</t>
  </si>
  <si>
    <t>Udwtih</t>
  </si>
  <si>
    <t>Kunahandhoo</t>
  </si>
  <si>
    <t>Udcnwhwnuk</t>
  </si>
  <si>
    <t>North Huvadhu Atoll (GA)</t>
  </si>
  <si>
    <t>(ag) iruburutua uLotwaudwvuh</t>
  </si>
  <si>
    <t>Kolamaafushi</t>
  </si>
  <si>
    <t>iSufWmwlok</t>
  </si>
  <si>
    <t>Viligili</t>
  </si>
  <si>
    <t>Dhaandhoo</t>
  </si>
  <si>
    <t>UdcnWd</t>
  </si>
  <si>
    <t>Devvadhoo</t>
  </si>
  <si>
    <t>Udwvcaed</t>
  </si>
  <si>
    <t>Kodey</t>
  </si>
  <si>
    <t>EDnok</t>
  </si>
  <si>
    <t>Gemanafushi</t>
  </si>
  <si>
    <t>iSufwnwmeg</t>
  </si>
  <si>
    <t>Kandhuhulhudhoo</t>
  </si>
  <si>
    <t>UduLuhuDnwk</t>
  </si>
  <si>
    <t>South Huvadhu Atoll (GDh)</t>
  </si>
  <si>
    <t xml:space="preserve"> (dg) irubunuked uLotwaudwvuh</t>
  </si>
  <si>
    <t>Madaveli</t>
  </si>
  <si>
    <t>ilevwDwm</t>
  </si>
  <si>
    <t>Hoadhedhdhoo</t>
  </si>
  <si>
    <t>UdcaeDOh</t>
  </si>
  <si>
    <t>Nadallaa</t>
  </si>
  <si>
    <t>WlcawDwn</t>
  </si>
  <si>
    <t>Gadhdhoo</t>
  </si>
  <si>
    <t>Udcawg</t>
  </si>
  <si>
    <t>Rathafandhoo</t>
  </si>
  <si>
    <t>Udcnwfwtwr</t>
  </si>
  <si>
    <t>Fiyoari</t>
  </si>
  <si>
    <t>IrOyif</t>
  </si>
  <si>
    <t>Faresmaathoda</t>
  </si>
  <si>
    <t>WDotWmcserwf</t>
  </si>
  <si>
    <t>Maathodaa</t>
  </si>
  <si>
    <t>WDotWm</t>
  </si>
  <si>
    <t>Fares</t>
  </si>
  <si>
    <t>cserwf</t>
  </si>
  <si>
    <t>Fuvahmulah (Gn)</t>
  </si>
  <si>
    <t>(N)cawlumcawvuf</t>
  </si>
  <si>
    <t>Fuvahmulah</t>
  </si>
  <si>
    <t>cawlumcawvuf</t>
  </si>
  <si>
    <t>Addu City</t>
  </si>
  <si>
    <t>ITis UDcawa</t>
  </si>
  <si>
    <t>Maradhoo</t>
  </si>
  <si>
    <t>Udwrwm</t>
  </si>
  <si>
    <t>Maradhoofeydhoo</t>
  </si>
  <si>
    <t>UdEfUdwrwm</t>
  </si>
  <si>
    <t>Hulhudhoo</t>
  </si>
  <si>
    <t>UduLuh</t>
  </si>
  <si>
    <t>Source: National Bureaue of Statistics</t>
  </si>
  <si>
    <t>މަޢުލޫމާތު ދެއްވި ފަރާތް: ނޭޝަނަލް ބިއުރޯ އޮފް ސްޓެޓިސްޓިކްސް</t>
  </si>
  <si>
    <t>Department of National Registration</t>
  </si>
  <si>
    <t>1_/ Population relocated to other islands under population consolidation programme</t>
  </si>
  <si>
    <t>iawfevulwdwb cSwSwrcSwrcnehea cnuhIm cnuSwd egcmWrcgorcp egumurukcswfcaea IdWbWa 1_/</t>
  </si>
  <si>
    <t xml:space="preserve">2_/ Population displaced to other islands due to tsunami </t>
  </si>
  <si>
    <t>iawfevulwdwb cSwSwrcSwrcnehea cnuhIm cnegiLugiaWaImWnus 2_/</t>
  </si>
  <si>
    <t>3_/ Newly inhabited under population consolidation programme</t>
  </si>
  <si>
    <t>iawfiverukudWbWa cSwlwa cnuSwd egcmWrcgorcp egumurukcswfcaea IdWbWa 3_/</t>
  </si>
  <si>
    <t>Dhafthar in Male' is a special registry where people who have migrated and who have lived for 5 years are registered.</t>
  </si>
  <si>
    <t>HA. Hathifushi population relocated to  HD. Hanimaadhoo under population consolidation programme in 2007</t>
  </si>
  <si>
    <t>HA. Hoarafushi population includes population of  Ha.Berinmadhoo (Berinmadhoo population relocated to Ha.Hoarafushi under population consolidation programme)</t>
  </si>
  <si>
    <t>Population of HDh.Faridhoo, Kuburudhoo and  Maavaidhoo relocated to HDh.Nolhivaranfaru,under population consolidation programme in 2009.</t>
  </si>
  <si>
    <t>Sh. Maakandoodhoo population relocated to Sh. Milandhoo under population consolidation programme in 2007</t>
  </si>
  <si>
    <t>Major proportion of Sh. Noomara  population relocated to Sh. Funadhoo under population consolidation programme in 2006 and 2012.</t>
  </si>
  <si>
    <t>R. Kandholhudoo population was hosted in R. Ungoofaaru in 2006 due to the destruction caused by 2004 tsunami .  They have  now been relocated to  R.Dhuvaafaru (newly inhabited)  in 2008.</t>
  </si>
  <si>
    <t>*  Population of R.Dhuvaafaru is  included in R.Kandholhudhoo, as the registration process is not complete.</t>
  </si>
  <si>
    <t>Some of Lh. Maafilafushi population relocated to HDh. Hanimaadhoo under population consolidation programme in 2014</t>
  </si>
  <si>
    <t xml:space="preserve">Due to Tsunami in 2004 large proportion of Dh. Vaanee  population was relocated to Dh.Kudahuvadhoo . Remaining population relocated to Dh. Kudahuvadhoo under    population consolidation in 2012. Current population of Vaanee included in Industrial and Other island.        
</t>
  </si>
  <si>
    <t>L. Kalhaidhoo population is  residing in L.Gamu since 2010</t>
  </si>
  <si>
    <t xml:space="preserve">From 2016 onwards L.Gaadhoo population  reside in L.Fonadhoo </t>
  </si>
  <si>
    <t>GA. Dhiyadhoo population is  residing in  GA. Gemanafushi since 2010</t>
  </si>
  <si>
    <t xml:space="preserve">   31-12-2019</t>
  </si>
  <si>
    <t>Registered Population as of  31st Dec 2019</t>
  </si>
  <si>
    <t>ކަލައިދޫ</t>
  </si>
  <si>
    <r>
      <t>(Enumerated) (</t>
    </r>
    <r>
      <rPr>
        <b/>
        <sz val="9"/>
        <color theme="1"/>
        <rFont val="Calibri"/>
        <family val="2"/>
      </rPr>
      <t xml:space="preserve"> March</t>
    </r>
    <r>
      <rPr>
        <b/>
        <sz val="9"/>
        <color theme="1"/>
        <rFont val="Arial"/>
        <family val="2"/>
      </rPr>
      <t xml:space="preserve"> 31</t>
    </r>
    <r>
      <rPr>
        <b/>
        <sz val="9"/>
        <color theme="1"/>
        <rFont val="Win Ahamedey PRB"/>
        <family val="2"/>
      </rPr>
      <t xml:space="preserve"> </t>
    </r>
    <r>
      <rPr>
        <b/>
        <sz val="9"/>
        <color theme="1"/>
        <rFont val="A_Randhoo"/>
      </rPr>
      <t xml:space="preserve">cCWm </t>
    </r>
    <r>
      <rPr>
        <b/>
        <sz val="9"/>
        <color theme="1"/>
        <rFont val="Calibri"/>
        <family val="2"/>
      </rPr>
      <t>)</t>
    </r>
  </si>
  <si>
    <r>
      <t xml:space="preserve">Annual population growth rate </t>
    </r>
    <r>
      <rPr>
        <b/>
        <sz val="8"/>
        <color theme="1"/>
        <rFont val="Calibri"/>
        <family val="2"/>
      </rPr>
      <t>(expn)</t>
    </r>
  </si>
  <si>
    <r>
      <t xml:space="preserve">Berinmadhoo </t>
    </r>
    <r>
      <rPr>
        <vertAlign val="superscript"/>
        <sz val="9"/>
        <color theme="1"/>
        <rFont val="Calibri"/>
        <family val="2"/>
      </rPr>
      <t>1_/</t>
    </r>
  </si>
  <si>
    <r>
      <t xml:space="preserve">Hathifushi </t>
    </r>
    <r>
      <rPr>
        <vertAlign val="superscript"/>
        <sz val="9"/>
        <color theme="1"/>
        <rFont val="Calibri"/>
        <family val="2"/>
      </rPr>
      <t>1_/</t>
    </r>
  </si>
  <si>
    <r>
      <t xml:space="preserve">Maakan'doodhoo </t>
    </r>
    <r>
      <rPr>
        <vertAlign val="superscript"/>
        <sz val="9"/>
        <color theme="1"/>
        <rFont val="Calibri"/>
        <family val="2"/>
      </rPr>
      <t>1_/</t>
    </r>
  </si>
  <si>
    <r>
      <t xml:space="preserve">Firun'baidhoo </t>
    </r>
    <r>
      <rPr>
        <vertAlign val="superscript"/>
        <sz val="9"/>
        <color theme="1"/>
        <rFont val="Calibri"/>
        <family val="2"/>
      </rPr>
      <t>1_/</t>
    </r>
  </si>
  <si>
    <r>
      <t>Milandhoo</t>
    </r>
    <r>
      <rPr>
        <vertAlign val="superscript"/>
        <sz val="10"/>
        <color theme="1"/>
        <rFont val="Calibri"/>
        <family val="2"/>
      </rPr>
      <t>1</t>
    </r>
    <r>
      <rPr>
        <vertAlign val="superscript"/>
        <sz val="9"/>
        <color theme="1"/>
        <rFont val="Calibri"/>
        <family val="2"/>
      </rPr>
      <t>_/</t>
    </r>
  </si>
  <si>
    <r>
      <t xml:space="preserve">Kandolhudhoo </t>
    </r>
    <r>
      <rPr>
        <vertAlign val="superscript"/>
        <sz val="9"/>
        <color theme="1"/>
        <rFont val="Calibri"/>
        <family val="2"/>
      </rPr>
      <t xml:space="preserve"> 2_/</t>
    </r>
  </si>
  <si>
    <r>
      <t xml:space="preserve">* Dhuvaafaru   </t>
    </r>
    <r>
      <rPr>
        <vertAlign val="superscript"/>
        <sz val="9"/>
        <color theme="1"/>
        <rFont val="Calibri"/>
        <family val="2"/>
      </rPr>
      <t>3_/</t>
    </r>
  </si>
  <si>
    <r>
      <t xml:space="preserve">Madifushi </t>
    </r>
    <r>
      <rPr>
        <vertAlign val="superscript"/>
        <sz val="9"/>
        <color theme="1"/>
        <rFont val="Calibri"/>
        <family val="2"/>
      </rPr>
      <t>2_/</t>
    </r>
  </si>
  <si>
    <r>
      <t>Gemendhoo</t>
    </r>
    <r>
      <rPr>
        <vertAlign val="superscript"/>
        <sz val="9"/>
        <color theme="1"/>
        <rFont val="Calibri"/>
        <family val="2"/>
      </rPr>
      <t xml:space="preserve"> 2_/</t>
    </r>
  </si>
  <si>
    <r>
      <t xml:space="preserve">Vilufushi </t>
    </r>
    <r>
      <rPr>
        <vertAlign val="superscript"/>
        <sz val="9"/>
        <color theme="1"/>
        <rFont val="Calibri"/>
        <family val="2"/>
      </rPr>
      <t>2_/</t>
    </r>
  </si>
  <si>
    <r>
      <t xml:space="preserve">Kalhaidhoo </t>
    </r>
    <r>
      <rPr>
        <vertAlign val="superscript"/>
        <sz val="9"/>
        <color theme="1"/>
        <rFont val="Calibri"/>
        <family val="2"/>
      </rPr>
      <t>1_/</t>
    </r>
  </si>
  <si>
    <r>
      <t>Kalaidhoo</t>
    </r>
    <r>
      <rPr>
        <vertAlign val="superscript"/>
        <sz val="9"/>
        <color theme="1"/>
        <rFont val="Calibri"/>
        <family val="2"/>
      </rPr>
      <t>2_/</t>
    </r>
  </si>
  <si>
    <r>
      <t xml:space="preserve">Dhiyadhoo </t>
    </r>
    <r>
      <rPr>
        <vertAlign val="superscript"/>
        <sz val="9"/>
        <color theme="1"/>
        <rFont val="Calibri"/>
        <family val="2"/>
      </rPr>
      <t xml:space="preserve">2_/  </t>
    </r>
  </si>
  <si>
    <r>
      <rPr>
        <i/>
        <sz val="9"/>
        <color theme="1"/>
        <rFont val="Calibri"/>
        <family val="2"/>
      </rPr>
      <t>Note:</t>
    </r>
    <r>
      <rPr>
        <sz val="9"/>
        <color theme="1"/>
        <rFont val="Calibri"/>
        <family val="2"/>
      </rPr>
      <t xml:space="preserve"> </t>
    </r>
  </si>
  <si>
    <r>
      <rPr>
        <b/>
        <i/>
        <sz val="10"/>
        <color theme="1"/>
        <rFont val="Calibri"/>
        <family val="2"/>
      </rPr>
      <t>Definition</t>
    </r>
    <r>
      <rPr>
        <b/>
        <i/>
        <sz val="9"/>
        <color theme="1"/>
        <rFont val="Calibri"/>
        <family val="2"/>
      </rPr>
      <t xml:space="preserve">: </t>
    </r>
    <r>
      <rPr>
        <i/>
        <sz val="9"/>
        <color theme="1"/>
        <rFont val="Calibri"/>
        <family val="2"/>
      </rPr>
      <t xml:space="preserve">The concept of registered population is different from enumerated. In census people are counted at the place where they are residing at the census reference time. A person can be registered in one island and be living in another island </t>
    </r>
  </si>
  <si>
    <t>Number of Households</t>
  </si>
  <si>
    <t>މީހުން ދިރިއުޅޭ ރަށްރަށުގެ ބޮޑުމިން (ހެކްޓަރުން)</t>
  </si>
  <si>
    <r>
      <t xml:space="preserve">Total       </t>
    </r>
    <r>
      <rPr>
        <b/>
        <sz val="11"/>
        <rFont val="Faruma"/>
      </rPr>
      <t>ޖުމްލަ</t>
    </r>
    <r>
      <rPr>
        <b/>
        <sz val="11"/>
        <rFont val="Calibri"/>
        <family val="2"/>
        <scheme val="minor"/>
      </rPr>
      <t xml:space="preserve"> </t>
    </r>
  </si>
  <si>
    <r>
      <t xml:space="preserve"> Maldivians     </t>
    </r>
    <r>
      <rPr>
        <b/>
        <sz val="11"/>
        <rFont val="Faruma"/>
      </rPr>
      <t>ދިވެހީން</t>
    </r>
    <r>
      <rPr>
        <b/>
        <sz val="11"/>
        <rFont val="Calibri"/>
        <family val="2"/>
        <scheme val="minor"/>
      </rPr>
      <t xml:space="preserve"> </t>
    </r>
  </si>
  <si>
    <r>
      <t xml:space="preserve"> Foreigners      </t>
    </r>
    <r>
      <rPr>
        <b/>
        <sz val="10"/>
        <rFont val="Faruma"/>
      </rPr>
      <t>ބިދޭސީން</t>
    </r>
    <r>
      <rPr>
        <b/>
        <sz val="11"/>
        <rFont val="Calibri"/>
        <family val="2"/>
        <scheme val="minor"/>
      </rPr>
      <t xml:space="preserve"> </t>
    </r>
  </si>
  <si>
    <t>Land Area ( in hectares )</t>
  </si>
  <si>
    <t>Household size</t>
  </si>
  <si>
    <r>
      <t xml:space="preserve">(Enumerated) ( </t>
    </r>
    <r>
      <rPr>
        <b/>
        <sz val="9"/>
        <color theme="1"/>
        <rFont val="Calibri"/>
        <family val="2"/>
      </rPr>
      <t xml:space="preserve">March </t>
    </r>
    <r>
      <rPr>
        <b/>
        <sz val="9"/>
        <color theme="1"/>
        <rFont val="Arial"/>
        <family val="2"/>
      </rPr>
      <t xml:space="preserve">28 </t>
    </r>
    <r>
      <rPr>
        <b/>
        <sz val="9"/>
        <color theme="1"/>
        <rFont val="A_Faseyha"/>
      </rPr>
      <t>cCWm</t>
    </r>
    <r>
      <rPr>
        <b/>
        <sz val="9"/>
        <color theme="1"/>
        <rFont val="A_Randhoo"/>
      </rPr>
      <t xml:space="preserve"> </t>
    </r>
    <r>
      <rPr>
        <b/>
        <sz val="9"/>
        <color theme="1"/>
        <rFont val="Arial"/>
        <family val="2"/>
      </rPr>
      <t>)</t>
    </r>
  </si>
  <si>
    <t xml:space="preserve">Census  2014 (Enumerated Sept 30) </t>
  </si>
  <si>
    <t>ދިވެހީންގެ ޖުމްލަ އާބާދީ</t>
  </si>
  <si>
    <r>
      <t xml:space="preserve"> Census  2014  </t>
    </r>
    <r>
      <rPr>
        <b/>
        <sz val="9"/>
        <color theme="1"/>
        <rFont val="Faruma"/>
      </rPr>
      <t>ބޯހިމެނުން</t>
    </r>
    <r>
      <rPr>
        <b/>
        <sz val="9"/>
        <color theme="1"/>
        <rFont val="Arial"/>
        <family val="2"/>
      </rPr>
      <t xml:space="preserve"> </t>
    </r>
  </si>
  <si>
    <t>Total Resident Population</t>
  </si>
  <si>
    <t>Resident Maldivian Population</t>
  </si>
  <si>
    <t>Population density (per square kilometer)</t>
  </si>
  <si>
    <t>Land Area ( in square kilometer)</t>
  </si>
  <si>
    <r>
      <t xml:space="preserve">RESIDENT POPULATION    </t>
    </r>
    <r>
      <rPr>
        <b/>
        <sz val="10"/>
        <color theme="1"/>
        <rFont val="Faruma"/>
      </rPr>
      <t>ރާއްޖޭގައި ދިރިއުޅޭ އާބާދީ</t>
    </r>
  </si>
  <si>
    <r>
      <t xml:space="preserve"> Census  2006  </t>
    </r>
    <r>
      <rPr>
        <b/>
        <sz val="10"/>
        <color theme="1"/>
        <rFont val="Faruma"/>
      </rPr>
      <t>ބޯހިމެނުން</t>
    </r>
    <r>
      <rPr>
        <b/>
        <sz val="10"/>
        <color theme="1"/>
        <rFont val="Calibri"/>
        <family val="2"/>
      </rPr>
      <t xml:space="preserve"> </t>
    </r>
  </si>
  <si>
    <t xml:space="preserve">ރާއްޖޭގައި ދިރިއުޅޭ ދިވެހީންގެ އާބާދީ އިން </t>
  </si>
  <si>
    <t xml:space="preserve">ޖުމްލަ އާބާދީ އިން </t>
  </si>
  <si>
    <t>މީހުން ދިރިއުޅޭ ރަށްރަށުގެ ބޮޑުމިން (ކިލޯމީޓަރުން)</t>
  </si>
  <si>
    <t>Total Maldivian Population</t>
  </si>
  <si>
    <t>ގޭބިސީގެ އަދަދު</t>
  </si>
  <si>
    <t>އެބްރެޖްކޮށް ގޭބިސީއެއްގައި ދިރިއުޅޭ މީހުންގެ އަދަދު</t>
  </si>
  <si>
    <r>
      <t>1_/</t>
    </r>
    <r>
      <rPr>
        <sz val="9"/>
        <color theme="1"/>
        <rFont val="A_Faseyha"/>
      </rPr>
      <t xml:space="preserve"> Udwmcnireb</t>
    </r>
  </si>
  <si>
    <r>
      <rPr>
        <vertAlign val="superscript"/>
        <sz val="9"/>
        <color theme="1"/>
        <rFont val="A_Faseyha"/>
      </rPr>
      <t>1_/</t>
    </r>
    <r>
      <rPr>
        <sz val="9"/>
        <color theme="1"/>
        <rFont val="A_Faseyha"/>
      </rPr>
      <t xml:space="preserve"> UdUDnwkWm</t>
    </r>
  </si>
  <si>
    <r>
      <rPr>
        <vertAlign val="superscript"/>
        <sz val="9"/>
        <color theme="1"/>
        <rFont val="A_Faseyha"/>
      </rPr>
      <t>1_/</t>
    </r>
    <r>
      <rPr>
        <sz val="9"/>
        <color theme="1"/>
        <rFont val="A_Faseyha"/>
      </rPr>
      <t xml:space="preserve">  Udiawburif</t>
    </r>
  </si>
  <si>
    <r>
      <t>3_/</t>
    </r>
    <r>
      <rPr>
        <sz val="9"/>
        <color theme="1"/>
        <rFont val="A_Faseyha"/>
      </rPr>
      <t xml:space="preserve"> Udcnwlim</t>
    </r>
  </si>
  <si>
    <r>
      <t>2_/</t>
    </r>
    <r>
      <rPr>
        <sz val="9"/>
        <color theme="1"/>
        <rFont val="A_Faseyha"/>
      </rPr>
      <t xml:space="preserve"> UduLodnwk</t>
    </r>
  </si>
  <si>
    <r>
      <rPr>
        <vertAlign val="superscript"/>
        <sz val="9"/>
        <color theme="1"/>
        <rFont val="A_Faseyha"/>
      </rPr>
      <t xml:space="preserve"> 3_/</t>
    </r>
    <r>
      <rPr>
        <sz val="9"/>
        <color theme="1"/>
        <rFont val="A_Faseyha"/>
      </rPr>
      <t xml:space="preserve"> urwfWvud *</t>
    </r>
  </si>
  <si>
    <r>
      <t>2_/</t>
    </r>
    <r>
      <rPr>
        <sz val="9"/>
        <color theme="1"/>
        <rFont val="A_Faseyha"/>
      </rPr>
      <t xml:space="preserve"> Udcnemeg</t>
    </r>
  </si>
  <si>
    <r>
      <t>2_/</t>
    </r>
    <r>
      <rPr>
        <sz val="9"/>
        <color theme="1"/>
        <rFont val="A_Faseyha"/>
      </rPr>
      <t xml:space="preserve"> iSufuliv</t>
    </r>
  </si>
  <si>
    <r>
      <rPr>
        <vertAlign val="superscript"/>
        <sz val="9"/>
        <color theme="1"/>
        <rFont val="A_Faseyha"/>
      </rPr>
      <t xml:space="preserve"> 2_/</t>
    </r>
    <r>
      <rPr>
        <sz val="9"/>
        <color theme="1"/>
        <rFont val="A_Faseyha"/>
      </rPr>
      <t xml:space="preserve"> Udwyid</t>
    </r>
  </si>
  <si>
    <r>
      <t xml:space="preserve">Annual population growth rate </t>
    </r>
    <r>
      <rPr>
        <b/>
        <sz val="8"/>
        <color theme="1"/>
        <rFont val="Calibri"/>
        <family val="2"/>
      </rPr>
      <t>(expn) for Total Maldivian Population</t>
    </r>
  </si>
  <si>
    <t>އަހަރަކަށް އާބާދީ އިތުރުވާ މިންވަރު (ދިވެހީންގެ ޖުމްލަ އާބާދީ)</t>
  </si>
  <si>
    <t>ޖިންސުގެ ނިސްބަތުން ކޮންމެ 100 އަންހެނަކަށް ތިބި ފިރިހެނުން</t>
  </si>
  <si>
    <t>Sex Ratio (Males per 100 females)</t>
  </si>
  <si>
    <t>Table 3.3 :  TOTAL  POPULATION BY ISLANDS, CENSUS 2014  AND REGISTERED POPULATION , 2019</t>
  </si>
  <si>
    <t>Other Areas include Hulhule and  Habours (Male', Villingilli and Hulhumale')</t>
  </si>
  <si>
    <t xml:space="preserve">Large proportion of the population evacuated from Vilufushi due to tsunami were temporarily residing in Buruni in 2006,  </t>
  </si>
  <si>
    <t>Th. Vilusfushi was evacuated due to tsunami and the island has been re-constructed and population has moved back to the island by 2014</t>
  </si>
  <si>
    <t>L. Kalaidhoo is currently treated as a separate administrative unit/island. It was  a ward of L.Isdhoo in 2006</t>
  </si>
  <si>
    <t xml:space="preserve">GDh. Faresmaathoda population is a combination of Fares &amp; Maathoda population </t>
  </si>
  <si>
    <t xml:space="preserve">ތާވަލް 3.3:  ރަށްރަށުގެ އާބާދީ (ބޯހިމެނުން 2006 އަދި 2014) އަދި ރަޖިސްޓްރީކުރެވިފައިވާ އާބާދީ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</si>
</sst>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* #,##0.00\ _ރ_._-;_-* #,##0.00\ _ރ_.\-;_-* &quot;-&quot;??\ _ރ_._-;_-@_-"/>
    <numFmt numFmtId="166" formatCode="0.0"/>
    <numFmt numFmtId="167" formatCode="#,##0.0"/>
    <numFmt numFmtId="168" formatCode="_(* #,##0.0_);_(* \(#,##0.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name val="Faruma"/>
    </font>
    <font>
      <b/>
      <sz val="10"/>
      <name val="Faruma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Faruma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</font>
    <font>
      <b/>
      <sz val="9"/>
      <color theme="1"/>
      <name val="A_Randhoo"/>
    </font>
    <font>
      <b/>
      <sz val="9"/>
      <color theme="1"/>
      <name val="Faruma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_Randhoo"/>
    </font>
    <font>
      <sz val="9"/>
      <color theme="1"/>
      <name val="Faruma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Faruma"/>
    </font>
    <font>
      <b/>
      <i/>
      <sz val="9"/>
      <color theme="1"/>
      <name val="Calibri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</font>
    <font>
      <b/>
      <sz val="30"/>
      <color theme="1"/>
      <name val="Arial"/>
      <family val="2"/>
    </font>
    <font>
      <b/>
      <sz val="9"/>
      <name val="Calibri"/>
      <family val="2"/>
      <scheme val="minor"/>
    </font>
    <font>
      <b/>
      <sz val="10"/>
      <color theme="1"/>
      <name val="Faruma"/>
    </font>
    <font>
      <b/>
      <sz val="9"/>
      <color theme="1"/>
      <name val="Win Ahamedey PRB"/>
      <family val="2"/>
    </font>
    <font>
      <b/>
      <sz val="8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A_Faseyha"/>
    </font>
    <font>
      <b/>
      <sz val="8"/>
      <color theme="1"/>
      <name val="Arial"/>
      <family val="2"/>
    </font>
    <font>
      <b/>
      <sz val="12"/>
      <color theme="1"/>
      <name val="A_Faseyha"/>
    </font>
    <font>
      <sz val="9"/>
      <color theme="1"/>
      <name val="A_Faseyha"/>
    </font>
    <font>
      <vertAlign val="superscript"/>
      <sz val="9"/>
      <color theme="1"/>
      <name val="A_Faseyha"/>
    </font>
    <font>
      <sz val="8"/>
      <color theme="1"/>
      <name val="A_Faseyha"/>
    </font>
    <font>
      <sz val="10"/>
      <color theme="1"/>
      <name val="A_Faseyha"/>
    </font>
    <font>
      <i/>
      <sz val="10"/>
      <color theme="1"/>
      <name val="A_Faseyha"/>
    </font>
    <font>
      <b/>
      <sz val="8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0" borderId="0"/>
    <xf numFmtId="0" fontId="6" fillId="0" borderId="0"/>
    <xf numFmtId="0" fontId="6" fillId="0" borderId="0"/>
    <xf numFmtId="0" fontId="1" fillId="0" borderId="0"/>
    <xf numFmtId="164" fontId="2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6">
    <xf numFmtId="0" fontId="0" fillId="0" borderId="0" xfId="0"/>
    <xf numFmtId="3" fontId="9" fillId="2" borderId="0" xfId="5" applyNumberFormat="1" applyFont="1" applyFill="1" applyAlignment="1">
      <alignment horizontal="center" vertical="center" readingOrder="2"/>
    </xf>
    <xf numFmtId="3" fontId="8" fillId="2" borderId="0" xfId="5" applyNumberFormat="1" applyFont="1" applyFill="1" applyBorder="1" applyAlignment="1">
      <alignment horizontal="center" vertical="center" readingOrder="2"/>
    </xf>
    <xf numFmtId="3" fontId="10" fillId="2" borderId="0" xfId="5" applyNumberFormat="1" applyFont="1" applyFill="1" applyBorder="1"/>
    <xf numFmtId="3" fontId="10" fillId="2" borderId="0" xfId="5" applyNumberFormat="1" applyFont="1" applyFill="1"/>
    <xf numFmtId="3" fontId="11" fillId="2" borderId="0" xfId="5" applyNumberFormat="1" applyFont="1" applyFill="1" applyAlignment="1" applyProtection="1">
      <alignment horizontal="center" vertical="top"/>
    </xf>
    <xf numFmtId="3" fontId="11" fillId="2" borderId="0" xfId="5" applyNumberFormat="1" applyFont="1" applyFill="1" applyBorder="1" applyAlignment="1" applyProtection="1">
      <alignment horizontal="center" vertical="top"/>
    </xf>
    <xf numFmtId="3" fontId="12" fillId="2" borderId="0" xfId="5" applyNumberFormat="1" applyFont="1" applyFill="1" applyBorder="1"/>
    <xf numFmtId="3" fontId="12" fillId="2" borderId="0" xfId="5" applyNumberFormat="1" applyFont="1" applyFill="1"/>
    <xf numFmtId="3" fontId="9" fillId="2" borderId="1" xfId="5" applyNumberFormat="1" applyFont="1" applyFill="1" applyBorder="1" applyAlignment="1" applyProtection="1">
      <alignment vertical="center"/>
    </xf>
    <xf numFmtId="164" fontId="13" fillId="2" borderId="0" xfId="1" applyFont="1" applyFill="1" applyAlignment="1">
      <alignment vertical="center"/>
    </xf>
    <xf numFmtId="3" fontId="14" fillId="2" borderId="1" xfId="5" applyNumberFormat="1" applyFont="1" applyFill="1" applyBorder="1" applyAlignment="1" applyProtection="1">
      <alignment vertical="center"/>
    </xf>
    <xf numFmtId="3" fontId="19" fillId="2" borderId="0" xfId="5" applyNumberFormat="1" applyFont="1" applyFill="1" applyBorder="1" applyAlignment="1">
      <alignment horizontal="right" vertical="center" wrapText="1"/>
    </xf>
    <xf numFmtId="3" fontId="15" fillId="2" borderId="0" xfId="5" applyNumberFormat="1" applyFont="1" applyFill="1" applyBorder="1"/>
    <xf numFmtId="3" fontId="15" fillId="2" borderId="0" xfId="5" applyNumberFormat="1" applyFont="1" applyFill="1"/>
    <xf numFmtId="3" fontId="19" fillId="2" borderId="0" xfId="5" applyNumberFormat="1" applyFont="1" applyFill="1" applyBorder="1"/>
    <xf numFmtId="3" fontId="17" fillId="2" borderId="0" xfId="5" applyNumberFormat="1" applyFont="1" applyFill="1" applyBorder="1" applyAlignment="1" applyProtection="1">
      <alignment horizontal="right" vertical="center"/>
    </xf>
    <xf numFmtId="3" fontId="15" fillId="2" borderId="1" xfId="5" applyNumberFormat="1" applyFont="1" applyFill="1" applyBorder="1"/>
    <xf numFmtId="3" fontId="19" fillId="2" borderId="1" xfId="5" applyNumberFormat="1" applyFont="1" applyFill="1" applyBorder="1" applyAlignment="1">
      <alignment horizontal="center" vertical="center"/>
    </xf>
    <xf numFmtId="3" fontId="19" fillId="2" borderId="1" xfId="5" applyNumberFormat="1" applyFont="1" applyFill="1" applyBorder="1" applyAlignment="1">
      <alignment horizontal="right" vertical="center"/>
    </xf>
    <xf numFmtId="3" fontId="21" fillId="2" borderId="4" xfId="5" applyNumberFormat="1" applyFont="1" applyFill="1" applyBorder="1" applyAlignment="1">
      <alignment horizontal="right" vertical="center"/>
    </xf>
    <xf numFmtId="3" fontId="21" fillId="2" borderId="1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Alignment="1">
      <alignment horizontal="right"/>
    </xf>
    <xf numFmtId="3" fontId="15" fillId="2" borderId="0" xfId="5" applyNumberFormat="1" applyFont="1" applyFill="1" applyBorder="1" applyAlignment="1">
      <alignment horizontal="center"/>
    </xf>
    <xf numFmtId="3" fontId="15" fillId="2" borderId="0" xfId="5" applyNumberFormat="1" applyFont="1" applyFill="1" applyBorder="1" applyAlignment="1">
      <alignment horizontal="right"/>
    </xf>
    <xf numFmtId="3" fontId="15" fillId="2" borderId="0" xfId="5" applyNumberFormat="1" applyFont="1" applyFill="1" applyBorder="1" applyAlignment="1">
      <alignment horizontal="center" vertical="center"/>
    </xf>
    <xf numFmtId="3" fontId="15" fillId="2" borderId="3" xfId="5" applyNumberFormat="1" applyFont="1" applyFill="1" applyBorder="1" applyAlignment="1">
      <alignment horizontal="center"/>
    </xf>
    <xf numFmtId="3" fontId="20" fillId="2" borderId="0" xfId="5" applyNumberFormat="1" applyFont="1" applyFill="1" applyBorder="1" applyAlignment="1">
      <alignment horizontal="center"/>
    </xf>
    <xf numFmtId="3" fontId="19" fillId="2" borderId="0" xfId="5" applyNumberFormat="1" applyFont="1" applyFill="1"/>
    <xf numFmtId="3" fontId="16" fillId="2" borderId="0" xfId="5" applyNumberFormat="1" applyFont="1" applyFill="1" applyAlignment="1">
      <alignment horizontal="right" vertical="center"/>
    </xf>
    <xf numFmtId="3" fontId="16" fillId="2" borderId="0" xfId="5" applyNumberFormat="1" applyFont="1" applyFill="1" applyBorder="1" applyAlignment="1">
      <alignment horizontal="center" vertical="center"/>
    </xf>
    <xf numFmtId="3" fontId="16" fillId="2" borderId="0" xfId="5" applyNumberFormat="1" applyFont="1" applyFill="1" applyBorder="1" applyAlignment="1">
      <alignment horizontal="right" vertical="center"/>
    </xf>
    <xf numFmtId="2" fontId="16" fillId="2" borderId="0" xfId="7" applyNumberFormat="1" applyFont="1" applyFill="1" applyBorder="1" applyAlignment="1">
      <alignment horizontal="center" vertical="center"/>
    </xf>
    <xf numFmtId="3" fontId="16" fillId="2" borderId="3" xfId="5" applyNumberFormat="1" applyFont="1" applyFill="1" applyBorder="1" applyAlignment="1">
      <alignment horizontal="right" vertical="center"/>
    </xf>
    <xf numFmtId="3" fontId="20" fillId="2" borderId="0" xfId="5" applyNumberFormat="1" applyFont="1" applyFill="1" applyBorder="1"/>
    <xf numFmtId="3" fontId="20" fillId="2" borderId="0" xfId="5" applyNumberFormat="1" applyFont="1" applyFill="1"/>
    <xf numFmtId="166" fontId="16" fillId="2" borderId="0" xfId="7" applyNumberFormat="1" applyFont="1" applyFill="1" applyBorder="1" applyAlignment="1">
      <alignment horizontal="center" vertical="center"/>
    </xf>
    <xf numFmtId="3" fontId="19" fillId="2" borderId="0" xfId="5" applyNumberFormat="1" applyFont="1" applyFill="1" applyAlignment="1">
      <alignment vertical="center"/>
    </xf>
    <xf numFmtId="3" fontId="22" fillId="2" borderId="0" xfId="5" applyNumberFormat="1" applyFont="1" applyFill="1" applyBorder="1" applyAlignment="1">
      <alignment horizontal="right" vertical="center"/>
    </xf>
    <xf numFmtId="3" fontId="23" fillId="2" borderId="0" xfId="5" applyNumberFormat="1" applyFont="1" applyFill="1" applyAlignment="1">
      <alignment horizontal="left" indent="1"/>
    </xf>
    <xf numFmtId="3" fontId="24" fillId="2" borderId="0" xfId="5" applyNumberFormat="1" applyFont="1" applyFill="1" applyAlignment="1">
      <alignment horizontal="right" vertical="center"/>
    </xf>
    <xf numFmtId="3" fontId="25" fillId="2" borderId="0" xfId="5" applyNumberFormat="1" applyFont="1" applyFill="1" applyBorder="1" applyAlignment="1">
      <alignment horizontal="right" vertical="center"/>
    </xf>
    <xf numFmtId="3" fontId="25" fillId="2" borderId="3" xfId="5" applyNumberFormat="1" applyFont="1" applyFill="1" applyBorder="1" applyAlignment="1">
      <alignment horizontal="right" vertical="center"/>
    </xf>
    <xf numFmtId="3" fontId="24" fillId="2" borderId="0" xfId="5" applyNumberFormat="1" applyFont="1" applyFill="1" applyBorder="1" applyAlignment="1" applyProtection="1">
      <alignment horizontal="right" vertical="center"/>
      <protection locked="0"/>
    </xf>
    <xf numFmtId="3" fontId="15" fillId="2" borderId="0" xfId="5" applyNumberFormat="1" applyFont="1" applyFill="1" applyBorder="1" applyAlignment="1">
      <alignment vertical="center"/>
    </xf>
    <xf numFmtId="3" fontId="20" fillId="2" borderId="0" xfId="5" applyNumberFormat="1" applyFont="1" applyFill="1" applyBorder="1" applyAlignment="1">
      <alignment vertical="center"/>
    </xf>
    <xf numFmtId="3" fontId="20" fillId="2" borderId="0" xfId="5" applyNumberFormat="1" applyFont="1" applyFill="1" applyAlignment="1">
      <alignment vertical="center"/>
    </xf>
    <xf numFmtId="3" fontId="23" fillId="2" borderId="0" xfId="5" applyNumberFormat="1" applyFont="1" applyFill="1" applyBorder="1" applyAlignment="1">
      <alignment horizontal="left" indent="1"/>
    </xf>
    <xf numFmtId="3" fontId="24" fillId="2" borderId="0" xfId="5" applyNumberFormat="1" applyFont="1" applyFill="1" applyBorder="1" applyAlignment="1">
      <alignment horizontal="right" vertical="center"/>
    </xf>
    <xf numFmtId="166" fontId="1" fillId="2" borderId="0" xfId="2" applyNumberFormat="1" applyFont="1" applyFill="1" applyBorder="1" applyAlignment="1" applyProtection="1">
      <alignment horizontal="right" vertical="center"/>
      <protection locked="0"/>
    </xf>
    <xf numFmtId="3" fontId="24" fillId="2" borderId="0" xfId="7" applyNumberFormat="1" applyFont="1" applyFill="1" applyBorder="1" applyAlignment="1">
      <alignment horizontal="right" vertical="center"/>
    </xf>
    <xf numFmtId="3" fontId="21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 wrapText="1"/>
    </xf>
    <xf numFmtId="3" fontId="25" fillId="2" borderId="0" xfId="5" applyNumberFormat="1" applyFont="1" applyFill="1" applyBorder="1" applyAlignment="1">
      <alignment horizontal="center" vertical="center"/>
    </xf>
    <xf numFmtId="3" fontId="18" fillId="2" borderId="0" xfId="5" applyNumberFormat="1" applyFont="1" applyFill="1" applyBorder="1" applyAlignment="1" applyProtection="1">
      <alignment horizontal="right" vertical="center" wrapText="1"/>
    </xf>
    <xf numFmtId="2" fontId="24" fillId="2" borderId="0" xfId="7" applyNumberFormat="1" applyFont="1" applyFill="1" applyBorder="1" applyAlignment="1" applyProtection="1">
      <alignment horizontal="right" vertical="center"/>
      <protection locked="0"/>
    </xf>
    <xf numFmtId="3" fontId="26" fillId="2" borderId="0" xfId="5" applyNumberFormat="1" applyFont="1" applyFill="1" applyBorder="1" applyAlignment="1" applyProtection="1">
      <alignment horizontal="right"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 applyProtection="1">
      <alignment horizontal="right" vertical="center"/>
    </xf>
    <xf numFmtId="3" fontId="15" fillId="2" borderId="0" xfId="5" applyNumberFormat="1" applyFont="1" applyFill="1" applyAlignment="1">
      <alignment vertical="center"/>
    </xf>
    <xf numFmtId="3" fontId="28" fillId="2" borderId="0" xfId="5" applyNumberFormat="1" applyFont="1" applyFill="1" applyBorder="1"/>
    <xf numFmtId="166" fontId="16" fillId="2" borderId="0" xfId="8" applyNumberFormat="1" applyFont="1" applyFill="1" applyBorder="1" applyAlignment="1">
      <alignment horizontal="center" vertical="center"/>
    </xf>
    <xf numFmtId="3" fontId="19" fillId="2" borderId="0" xfId="5" applyNumberFormat="1" applyFont="1" applyFill="1" applyBorder="1" applyAlignment="1">
      <alignment horizontal="left" vertical="center"/>
    </xf>
    <xf numFmtId="0" fontId="25" fillId="2" borderId="0" xfId="5" applyFont="1" applyFill="1" applyBorder="1" applyAlignment="1">
      <alignment horizontal="right" vertical="center"/>
    </xf>
    <xf numFmtId="166" fontId="25" fillId="2" borderId="0" xfId="7" applyNumberFormat="1" applyFont="1" applyFill="1" applyBorder="1" applyAlignment="1">
      <alignment horizontal="center" vertical="center"/>
    </xf>
    <xf numFmtId="2" fontId="25" fillId="2" borderId="0" xfId="7" applyNumberFormat="1" applyFont="1" applyFill="1" applyBorder="1" applyAlignment="1">
      <alignment horizontal="center" vertical="center"/>
    </xf>
    <xf numFmtId="166" fontId="25" fillId="2" borderId="0" xfId="8" applyNumberFormat="1" applyFont="1" applyFill="1" applyBorder="1" applyAlignment="1">
      <alignment horizontal="center" vertical="center"/>
    </xf>
    <xf numFmtId="3" fontId="1" fillId="2" borderId="0" xfId="2" applyNumberFormat="1" applyFont="1" applyFill="1" applyBorder="1" applyAlignment="1">
      <alignment horizontal="right" vertical="center"/>
    </xf>
    <xf numFmtId="0" fontId="1" fillId="2" borderId="0" xfId="9" applyNumberFormat="1" applyFont="1" applyFill="1" applyBorder="1" applyAlignment="1">
      <alignment horizontal="right" vertical="center"/>
    </xf>
    <xf numFmtId="0" fontId="1" fillId="2" borderId="0" xfId="2" applyFont="1" applyFill="1" applyBorder="1"/>
    <xf numFmtId="1" fontId="1" fillId="2" borderId="0" xfId="2" applyNumberFormat="1" applyFont="1" applyFill="1" applyBorder="1" applyAlignment="1">
      <alignment horizontal="right" vertical="center"/>
    </xf>
    <xf numFmtId="3" fontId="28" fillId="2" borderId="0" xfId="5" applyNumberFormat="1" applyFont="1" applyFill="1"/>
    <xf numFmtId="3" fontId="19" fillId="2" borderId="0" xfId="5" applyNumberFormat="1" applyFont="1" applyFill="1" applyBorder="1" applyAlignment="1" applyProtection="1">
      <alignment horizontal="right" vertical="center"/>
    </xf>
    <xf numFmtId="3" fontId="28" fillId="2" borderId="0" xfId="5" applyNumberFormat="1" applyFont="1" applyFill="1" applyBorder="1" applyAlignment="1">
      <alignment vertical="center"/>
    </xf>
    <xf numFmtId="3" fontId="28" fillId="2" borderId="0" xfId="5" applyNumberFormat="1" applyFont="1" applyFill="1" applyBorder="1" applyAlignment="1" applyProtection="1">
      <alignment horizontal="right" vertical="center"/>
    </xf>
    <xf numFmtId="3" fontId="28" fillId="2" borderId="0" xfId="5" applyNumberFormat="1" applyFont="1" applyFill="1" applyAlignment="1">
      <alignment vertical="center"/>
    </xf>
    <xf numFmtId="4" fontId="25" fillId="2" borderId="0" xfId="8" applyNumberFormat="1" applyFont="1" applyFill="1" applyBorder="1" applyAlignment="1">
      <alignment horizontal="center" vertical="center"/>
    </xf>
    <xf numFmtId="3" fontId="25" fillId="2" borderId="0" xfId="7" applyNumberFormat="1" applyFont="1" applyFill="1" applyBorder="1" applyAlignment="1">
      <alignment horizontal="right" vertical="center"/>
    </xf>
    <xf numFmtId="3" fontId="25" fillId="2" borderId="0" xfId="7" quotePrefix="1" applyNumberFormat="1" applyFont="1" applyFill="1" applyBorder="1" applyAlignment="1">
      <alignment horizontal="right" vertical="center"/>
    </xf>
    <xf numFmtId="3" fontId="10" fillId="2" borderId="0" xfId="5" applyNumberFormat="1" applyFont="1" applyFill="1" applyBorder="1" applyAlignment="1">
      <alignment horizontal="center"/>
    </xf>
    <xf numFmtId="3" fontId="30" fillId="2" borderId="0" xfId="5" applyNumberFormat="1" applyFont="1" applyFill="1" applyBorder="1" applyAlignment="1" applyProtection="1">
      <alignment horizontal="right" vertical="center"/>
    </xf>
    <xf numFmtId="3" fontId="29" fillId="2" borderId="0" xfId="5" applyNumberFormat="1" applyFont="1" applyFill="1" applyBorder="1" applyAlignment="1" applyProtection="1">
      <alignment horizontal="right" vertical="center"/>
    </xf>
    <xf numFmtId="3" fontId="28" fillId="2" borderId="0" xfId="5" applyNumberFormat="1" applyFont="1" applyFill="1" applyBorder="1" applyAlignment="1">
      <alignment horizontal="right" vertical="center"/>
    </xf>
    <xf numFmtId="3" fontId="26" fillId="2" borderId="0" xfId="5" applyNumberFormat="1" applyFont="1" applyFill="1" applyBorder="1" applyAlignment="1">
      <alignment horizontal="right" vertical="center"/>
    </xf>
    <xf numFmtId="2" fontId="25" fillId="2" borderId="11" xfId="7" applyNumberFormat="1" applyFont="1" applyFill="1" applyBorder="1" applyAlignment="1">
      <alignment horizontal="center" vertical="center"/>
    </xf>
    <xf numFmtId="3" fontId="28" fillId="2" borderId="0" xfId="5" applyNumberFormat="1" applyFont="1" applyFill="1" applyBorder="1" applyAlignment="1" applyProtection="1">
      <alignment vertical="center"/>
    </xf>
    <xf numFmtId="3" fontId="25" fillId="2" borderId="0" xfId="5" applyNumberFormat="1" applyFont="1" applyFill="1" applyAlignment="1">
      <alignment horizontal="right" vertical="center"/>
    </xf>
    <xf numFmtId="3" fontId="28" fillId="2" borderId="1" xfId="5" applyNumberFormat="1" applyFont="1" applyFill="1" applyBorder="1"/>
    <xf numFmtId="3" fontId="25" fillId="2" borderId="1" xfId="5" applyNumberFormat="1" applyFont="1" applyFill="1" applyBorder="1" applyAlignment="1">
      <alignment horizontal="right" vertical="center"/>
    </xf>
    <xf numFmtId="3" fontId="25" fillId="2" borderId="1" xfId="5" applyNumberFormat="1" applyFont="1" applyFill="1" applyBorder="1" applyAlignment="1">
      <alignment horizontal="center" vertical="center"/>
    </xf>
    <xf numFmtId="166" fontId="25" fillId="2" borderId="1" xfId="7" applyNumberFormat="1" applyFont="1" applyFill="1" applyBorder="1" applyAlignment="1">
      <alignment horizontal="center" vertical="center"/>
    </xf>
    <xf numFmtId="3" fontId="25" fillId="2" borderId="4" xfId="5" applyNumberFormat="1" applyFont="1" applyFill="1" applyBorder="1" applyAlignment="1">
      <alignment horizontal="right" vertical="center"/>
    </xf>
    <xf numFmtId="3" fontId="24" fillId="2" borderId="1" xfId="5" applyNumberFormat="1" applyFont="1" applyFill="1" applyBorder="1" applyAlignment="1" applyProtection="1">
      <alignment horizontal="right" vertical="center"/>
      <protection locked="0"/>
    </xf>
    <xf numFmtId="164" fontId="27" fillId="2" borderId="0" xfId="1" applyNumberFormat="1" applyFont="1" applyFill="1" applyBorder="1" applyAlignment="1" applyProtection="1">
      <alignment horizontal="right"/>
      <protection locked="0"/>
    </xf>
    <xf numFmtId="164" fontId="28" fillId="2" borderId="0" xfId="1" applyNumberFormat="1" applyFont="1" applyFill="1" applyAlignment="1" applyProtection="1">
      <alignment horizontal="right" vertical="center"/>
      <protection locked="0"/>
    </xf>
    <xf numFmtId="164" fontId="26" fillId="2" borderId="0" xfId="1" applyNumberFormat="1" applyFont="1" applyFill="1" applyBorder="1" applyAlignment="1" applyProtection="1">
      <alignment horizontal="right" vertical="center"/>
      <protection locked="0"/>
    </xf>
    <xf numFmtId="3" fontId="15" fillId="2" borderId="0" xfId="5" applyNumberFormat="1" applyFont="1" applyFill="1" applyBorder="1" applyProtection="1">
      <protection locked="0"/>
    </xf>
    <xf numFmtId="3" fontId="15" fillId="2" borderId="0" xfId="5" applyNumberFormat="1" applyFont="1" applyFill="1" applyProtection="1">
      <protection locked="0"/>
    </xf>
    <xf numFmtId="164" fontId="31" fillId="2" borderId="0" xfId="1" applyNumberFormat="1" applyFont="1" applyFill="1" applyBorder="1" applyAlignment="1" applyProtection="1">
      <alignment horizontal="left" vertical="center" indent="3"/>
      <protection locked="0"/>
    </xf>
    <xf numFmtId="164" fontId="25" fillId="2" borderId="0" xfId="1" applyNumberFormat="1" applyFont="1" applyFill="1" applyBorder="1" applyAlignment="1" applyProtection="1">
      <alignment horizontal="right"/>
      <protection locked="0"/>
    </xf>
    <xf numFmtId="164" fontId="25" fillId="2" borderId="0" xfId="1" applyNumberFormat="1" applyFont="1" applyFill="1" applyBorder="1" applyAlignment="1" applyProtection="1">
      <alignment horizontal="center"/>
      <protection locked="0"/>
    </xf>
    <xf numFmtId="3" fontId="28" fillId="2" borderId="0" xfId="5" applyNumberFormat="1" applyFont="1" applyFill="1" applyBorder="1" applyAlignment="1" applyProtection="1">
      <alignment horizontal="right"/>
      <protection locked="0"/>
    </xf>
    <xf numFmtId="3" fontId="28" fillId="2" borderId="0" xfId="5" applyNumberFormat="1" applyFont="1" applyFill="1" applyBorder="1" applyAlignment="1" applyProtection="1">
      <alignment horizontal="center" vertical="center"/>
      <protection locked="0"/>
    </xf>
    <xf numFmtId="3" fontId="15" fillId="2" borderId="0" xfId="5" applyNumberFormat="1" applyFont="1" applyFill="1" applyBorder="1" applyAlignment="1" applyProtection="1">
      <alignment horizontal="center"/>
      <protection locked="0"/>
    </xf>
    <xf numFmtId="0" fontId="26" fillId="2" borderId="0" xfId="5" applyFont="1" applyFill="1" applyBorder="1" applyAlignment="1" applyProtection="1">
      <alignment horizontal="right" vertical="center"/>
      <protection locked="0"/>
    </xf>
    <xf numFmtId="0" fontId="28" fillId="2" borderId="0" xfId="5" applyFont="1" applyFill="1" applyAlignment="1" applyProtection="1">
      <alignment horizontal="right" vertical="center"/>
      <protection locked="0"/>
    </xf>
    <xf numFmtId="164" fontId="13" fillId="2" borderId="0" xfId="1" applyNumberFormat="1" applyFont="1" applyFill="1" applyAlignment="1" applyProtection="1">
      <alignment vertical="center"/>
      <protection locked="0"/>
    </xf>
    <xf numFmtId="164" fontId="13" fillId="2" borderId="0" xfId="1" applyNumberFormat="1" applyFont="1" applyFill="1" applyBorder="1" applyAlignment="1" applyProtection="1">
      <alignment vertical="center"/>
      <protection locked="0"/>
    </xf>
    <xf numFmtId="164" fontId="32" fillId="2" borderId="0" xfId="1" applyNumberFormat="1" applyFont="1" applyFill="1" applyAlignment="1" applyProtection="1">
      <alignment vertical="center"/>
      <protection locked="0"/>
    </xf>
    <xf numFmtId="164" fontId="33" fillId="2" borderId="0" xfId="1" applyNumberFormat="1" applyFont="1" applyFill="1" applyBorder="1" applyAlignment="1" applyProtection="1">
      <alignment horizontal="right"/>
      <protection locked="0"/>
    </xf>
    <xf numFmtId="164" fontId="25" fillId="2" borderId="0" xfId="1" applyNumberFormat="1" applyFont="1" applyFill="1" applyAlignment="1" applyProtection="1">
      <alignment horizontal="right"/>
      <protection locked="0"/>
    </xf>
    <xf numFmtId="3" fontId="10" fillId="2" borderId="0" xfId="5" applyNumberFormat="1" applyFont="1" applyFill="1" applyBorder="1" applyAlignment="1" applyProtection="1">
      <alignment horizontal="center"/>
      <protection locked="0"/>
    </xf>
    <xf numFmtId="3" fontId="10" fillId="2" borderId="12" xfId="5" applyNumberFormat="1" applyFont="1" applyFill="1" applyBorder="1" applyProtection="1">
      <protection locked="0"/>
    </xf>
    <xf numFmtId="3" fontId="10" fillId="2" borderId="0" xfId="5" applyNumberFormat="1" applyFont="1" applyFill="1" applyBorder="1" applyProtection="1">
      <protection locked="0"/>
    </xf>
    <xf numFmtId="3" fontId="10" fillId="2" borderId="0" xfId="5" applyNumberFormat="1" applyFont="1" applyFill="1" applyBorder="1" applyAlignment="1" applyProtection="1">
      <alignment horizontal="center" vertical="center"/>
      <protection locked="0"/>
    </xf>
    <xf numFmtId="4" fontId="10" fillId="2" borderId="0" xfId="5" applyNumberFormat="1" applyFont="1" applyFill="1" applyBorder="1" applyAlignment="1" applyProtection="1">
      <alignment horizontal="center"/>
      <protection locked="0"/>
    </xf>
    <xf numFmtId="164" fontId="25" fillId="2" borderId="0" xfId="1" applyNumberFormat="1" applyFont="1" applyFill="1" applyBorder="1" applyAlignment="1" applyProtection="1">
      <alignment horizontal="right" wrapText="1"/>
      <protection locked="0"/>
    </xf>
    <xf numFmtId="3" fontId="38" fillId="2" borderId="0" xfId="5" applyNumberFormat="1" applyFont="1" applyFill="1" applyAlignment="1" applyProtection="1">
      <alignment horizontal="right"/>
      <protection locked="0"/>
    </xf>
    <xf numFmtId="3" fontId="10" fillId="2" borderId="0" xfId="5" applyNumberFormat="1" applyFont="1" applyFill="1" applyBorder="1" applyAlignment="1" applyProtection="1">
      <alignment horizontal="right"/>
      <protection locked="0"/>
    </xf>
    <xf numFmtId="3" fontId="25" fillId="2" borderId="0" xfId="5" applyNumberFormat="1" applyFont="1" applyFill="1" applyProtection="1">
      <protection locked="0"/>
    </xf>
    <xf numFmtId="3" fontId="10" fillId="2" borderId="0" xfId="5" applyNumberFormat="1" applyFont="1" applyFill="1" applyProtection="1">
      <protection locked="0"/>
    </xf>
    <xf numFmtId="3" fontId="20" fillId="2" borderId="0" xfId="5" applyNumberFormat="1" applyFont="1" applyFill="1" applyBorder="1" applyAlignment="1" applyProtection="1">
      <alignment horizontal="right"/>
      <protection locked="0"/>
    </xf>
    <xf numFmtId="3" fontId="15" fillId="2" borderId="0" xfId="5" applyNumberFormat="1" applyFont="1" applyFill="1" applyBorder="1" applyAlignment="1" applyProtection="1">
      <alignment horizontal="right"/>
      <protection locked="0"/>
    </xf>
    <xf numFmtId="3" fontId="15" fillId="2" borderId="0" xfId="5" applyNumberFormat="1" applyFont="1" applyFill="1" applyBorder="1" applyAlignment="1" applyProtection="1">
      <alignment horizontal="center" vertical="center"/>
      <protection locked="0"/>
    </xf>
    <xf numFmtId="3" fontId="33" fillId="2" borderId="0" xfId="5" applyNumberFormat="1" applyFont="1" applyFill="1" applyBorder="1" applyAlignment="1" applyProtection="1">
      <alignment horizontal="right" vertical="center"/>
      <protection locked="0"/>
    </xf>
    <xf numFmtId="3" fontId="25" fillId="2" borderId="0" xfId="5" applyNumberFormat="1" applyFont="1" applyFill="1" applyBorder="1" applyAlignment="1" applyProtection="1">
      <alignment horizontal="right"/>
      <protection locked="0"/>
    </xf>
    <xf numFmtId="3" fontId="25" fillId="2" borderId="0" xfId="5" applyNumberFormat="1" applyFont="1" applyFill="1" applyAlignment="1" applyProtection="1">
      <alignment horizontal="right"/>
      <protection locked="0"/>
    </xf>
    <xf numFmtId="3" fontId="10" fillId="2" borderId="0" xfId="5" applyNumberFormat="1" applyFont="1" applyFill="1" applyAlignment="1" applyProtection="1">
      <alignment horizontal="right"/>
      <protection locked="0"/>
    </xf>
    <xf numFmtId="3" fontId="10" fillId="2" borderId="0" xfId="5" applyNumberFormat="1" applyFont="1" applyFill="1" applyAlignment="1" applyProtection="1">
      <alignment horizontal="center"/>
      <protection locked="0"/>
    </xf>
    <xf numFmtId="0" fontId="39" fillId="2" borderId="0" xfId="0" applyFont="1" applyFill="1" applyAlignment="1">
      <alignment vertical="center"/>
    </xf>
    <xf numFmtId="0" fontId="38" fillId="2" borderId="0" xfId="0" applyFont="1" applyFill="1"/>
    <xf numFmtId="3" fontId="10" fillId="2" borderId="0" xfId="5" applyNumberFormat="1" applyFont="1" applyFill="1" applyAlignment="1">
      <alignment horizontal="right"/>
    </xf>
    <xf numFmtId="3" fontId="10" fillId="2" borderId="0" xfId="5" applyNumberFormat="1" applyFont="1" applyFill="1" applyAlignment="1">
      <alignment horizontal="center"/>
    </xf>
    <xf numFmtId="3" fontId="10" fillId="2" borderId="0" xfId="5" applyNumberFormat="1" applyFont="1" applyFill="1" applyBorder="1" applyAlignment="1">
      <alignment horizontal="center" vertical="center"/>
    </xf>
    <xf numFmtId="3" fontId="10" fillId="2" borderId="0" xfId="5" applyNumberFormat="1" applyFont="1" applyFill="1" applyBorder="1" applyAlignment="1">
      <alignment horizontal="right"/>
    </xf>
    <xf numFmtId="3" fontId="25" fillId="2" borderId="0" xfId="5" applyNumberFormat="1" applyFont="1" applyFill="1" applyAlignment="1">
      <alignment horizontal="right"/>
    </xf>
    <xf numFmtId="3" fontId="10" fillId="2" borderId="0" xfId="5" applyNumberFormat="1" applyFont="1" applyFill="1" applyAlignment="1">
      <alignment horizontal="center" vertical="center"/>
    </xf>
    <xf numFmtId="0" fontId="10" fillId="2" borderId="0" xfId="0" applyFont="1" applyFill="1"/>
    <xf numFmtId="164" fontId="33" fillId="2" borderId="0" xfId="1" applyNumberFormat="1" applyFont="1" applyFill="1" applyBorder="1" applyAlignment="1" applyProtection="1">
      <alignment horizontal="right" wrapText="1"/>
      <protection locked="0"/>
    </xf>
    <xf numFmtId="164" fontId="2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5" applyNumberFormat="1" applyFont="1" applyFill="1" applyBorder="1" applyAlignment="1">
      <alignment horizontal="right" vertical="center" wrapText="1"/>
    </xf>
    <xf numFmtId="49" fontId="16" fillId="2" borderId="5" xfId="6" applyNumberFormat="1" applyFont="1" applyFill="1" applyBorder="1" applyAlignment="1">
      <alignment horizontal="center" vertical="center"/>
    </xf>
    <xf numFmtId="3" fontId="17" fillId="2" borderId="0" xfId="5" applyNumberFormat="1" applyFont="1" applyFill="1" applyBorder="1" applyAlignment="1" applyProtection="1">
      <alignment horizontal="center" vertical="center"/>
    </xf>
    <xf numFmtId="4" fontId="17" fillId="2" borderId="0" xfId="5" applyNumberFormat="1" applyFont="1" applyFill="1" applyBorder="1" applyAlignment="1">
      <alignment horizontal="right" vertical="center" wrapText="1"/>
    </xf>
    <xf numFmtId="49" fontId="16" fillId="2" borderId="2" xfId="6" applyNumberFormat="1" applyFont="1" applyFill="1" applyBorder="1" applyAlignment="1">
      <alignment horizontal="center" vertical="center"/>
    </xf>
    <xf numFmtId="164" fontId="27" fillId="2" borderId="0" xfId="1" applyNumberFormat="1" applyFont="1" applyFill="1" applyBorder="1" applyAlignment="1" applyProtection="1">
      <alignment horizontal="center" vertical="center"/>
      <protection locked="0"/>
    </xf>
    <xf numFmtId="3" fontId="5" fillId="2" borderId="0" xfId="5" applyNumberFormat="1" applyFont="1" applyFill="1" applyBorder="1" applyAlignment="1" applyProtection="1">
      <alignment horizontal="center" vertical="center" wrapText="1" readingOrder="2"/>
      <protection hidden="1"/>
    </xf>
    <xf numFmtId="3" fontId="46" fillId="2" borderId="0" xfId="5" applyNumberFormat="1" applyFont="1" applyFill="1" applyBorder="1" applyAlignment="1" applyProtection="1">
      <alignment horizontal="right" vertical="center"/>
    </xf>
    <xf numFmtId="3" fontId="46" fillId="2" borderId="3" xfId="5" applyNumberFormat="1" applyFont="1" applyFill="1" applyBorder="1" applyAlignment="1" applyProtection="1">
      <alignment horizontal="right" vertical="center"/>
    </xf>
    <xf numFmtId="3" fontId="46" fillId="2" borderId="11" xfId="5" applyNumberFormat="1" applyFont="1" applyFill="1" applyBorder="1" applyAlignment="1" applyProtection="1">
      <alignment horizontal="right" vertical="center"/>
    </xf>
    <xf numFmtId="3" fontId="19" fillId="2" borderId="4" xfId="5" applyNumberFormat="1" applyFont="1" applyFill="1" applyBorder="1" applyAlignment="1">
      <alignment horizontal="right" vertical="center"/>
    </xf>
    <xf numFmtId="3" fontId="19" fillId="2" borderId="22" xfId="5" applyNumberFormat="1" applyFont="1" applyFill="1" applyBorder="1" applyAlignment="1">
      <alignment horizontal="right" vertical="center"/>
    </xf>
    <xf numFmtId="3" fontId="15" fillId="2" borderId="7" xfId="5" applyNumberFormat="1" applyFont="1" applyFill="1" applyBorder="1" applyAlignment="1">
      <alignment horizontal="right"/>
    </xf>
    <xf numFmtId="3" fontId="15" fillId="2" borderId="11" xfId="5" applyNumberFormat="1" applyFont="1" applyFill="1" applyBorder="1" applyAlignment="1">
      <alignment horizontal="right"/>
    </xf>
    <xf numFmtId="3" fontId="16" fillId="2" borderId="11" xfId="5" applyNumberFormat="1" applyFont="1" applyFill="1" applyBorder="1" applyAlignment="1">
      <alignment horizontal="right" vertical="center"/>
    </xf>
    <xf numFmtId="166" fontId="16" fillId="2" borderId="0" xfId="7" applyNumberFormat="1" applyFont="1" applyFill="1" applyBorder="1" applyAlignment="1">
      <alignment horizontal="right" vertical="center"/>
    </xf>
    <xf numFmtId="167" fontId="16" fillId="2" borderId="0" xfId="5" applyNumberFormat="1" applyFont="1" applyFill="1" applyBorder="1" applyAlignment="1">
      <alignment horizontal="right" vertical="center"/>
    </xf>
    <xf numFmtId="3" fontId="25" fillId="2" borderId="11" xfId="5" applyNumberFormat="1" applyFont="1" applyFill="1" applyBorder="1" applyAlignment="1">
      <alignment horizontal="right" vertical="center"/>
    </xf>
    <xf numFmtId="167" fontId="25" fillId="2" borderId="0" xfId="5" applyNumberFormat="1" applyFont="1" applyFill="1" applyBorder="1" applyAlignment="1">
      <alignment horizontal="right" vertical="center"/>
    </xf>
    <xf numFmtId="166" fontId="25" fillId="2" borderId="0" xfId="5" applyNumberFormat="1" applyFont="1" applyFill="1" applyBorder="1" applyAlignment="1">
      <alignment horizontal="right" vertical="center"/>
    </xf>
    <xf numFmtId="4" fontId="22" fillId="2" borderId="0" xfId="8" applyNumberFormat="1" applyFont="1" applyFill="1" applyBorder="1" applyAlignment="1">
      <alignment horizontal="center" vertical="center"/>
    </xf>
    <xf numFmtId="3" fontId="18" fillId="2" borderId="0" xfId="5" applyNumberFormat="1" applyFont="1" applyFill="1" applyBorder="1" applyAlignment="1" applyProtection="1">
      <alignment horizontal="right" vertical="center" indent="1"/>
    </xf>
    <xf numFmtId="166" fontId="25" fillId="2" borderId="0" xfId="7" applyNumberFormat="1" applyFont="1" applyFill="1" applyBorder="1" applyAlignment="1">
      <alignment horizontal="right" vertical="center"/>
    </xf>
    <xf numFmtId="3" fontId="15" fillId="2" borderId="3" xfId="5" applyNumberFormat="1" applyFont="1" applyFill="1" applyBorder="1"/>
    <xf numFmtId="3" fontId="15" fillId="2" borderId="11" xfId="5" applyNumberFormat="1" applyFont="1" applyFill="1" applyBorder="1"/>
    <xf numFmtId="166" fontId="15" fillId="2" borderId="0" xfId="5" applyNumberFormat="1" applyFont="1" applyFill="1" applyAlignment="1">
      <alignment horizontal="right"/>
    </xf>
    <xf numFmtId="167" fontId="15" fillId="2" borderId="0" xfId="5" applyNumberFormat="1" applyFont="1" applyFill="1"/>
    <xf numFmtId="166" fontId="25" fillId="2" borderId="11" xfId="7" applyNumberFormat="1" applyFont="1" applyFill="1" applyBorder="1" applyAlignment="1">
      <alignment horizontal="right" vertical="center"/>
    </xf>
    <xf numFmtId="3" fontId="25" fillId="2" borderId="22" xfId="5" applyNumberFormat="1" applyFont="1" applyFill="1" applyBorder="1" applyAlignment="1">
      <alignment horizontal="right" vertical="center"/>
    </xf>
    <xf numFmtId="166" fontId="25" fillId="2" borderId="1" xfId="7" applyNumberFormat="1" applyFont="1" applyFill="1" applyBorder="1" applyAlignment="1">
      <alignment horizontal="right" vertical="center"/>
    </xf>
    <xf numFmtId="167" fontId="25" fillId="2" borderId="1" xfId="5" applyNumberFormat="1" applyFont="1" applyFill="1" applyBorder="1" applyAlignment="1">
      <alignment horizontal="right" vertical="center"/>
    </xf>
    <xf numFmtId="3" fontId="46" fillId="2" borderId="0" xfId="5" applyNumberFormat="1" applyFont="1" applyFill="1" applyBorder="1" applyAlignment="1" applyProtection="1">
      <alignment horizontal="center" vertical="center"/>
    </xf>
    <xf numFmtId="3" fontId="9" fillId="2" borderId="0" xfId="5" applyNumberFormat="1" applyFont="1" applyFill="1" applyBorder="1" applyAlignment="1" applyProtection="1">
      <alignment vertical="center"/>
    </xf>
    <xf numFmtId="168" fontId="16" fillId="2" borderId="0" xfId="17" applyNumberFormat="1" applyFont="1" applyFill="1" applyBorder="1" applyAlignment="1">
      <alignment horizontal="right" vertical="center"/>
    </xf>
    <xf numFmtId="168" fontId="25" fillId="2" borderId="0" xfId="17" applyNumberFormat="1" applyFont="1" applyFill="1" applyBorder="1" applyAlignment="1">
      <alignment horizontal="right" vertical="center"/>
    </xf>
    <xf numFmtId="168" fontId="15" fillId="2" borderId="0" xfId="17" applyNumberFormat="1" applyFont="1" applyFill="1" applyAlignment="1">
      <alignment horizontal="right" vertical="center"/>
    </xf>
    <xf numFmtId="3" fontId="14" fillId="2" borderId="1" xfId="5" applyNumberFormat="1" applyFont="1" applyFill="1" applyBorder="1" applyAlignment="1" applyProtection="1">
      <alignment horizontal="right" vertical="center"/>
    </xf>
    <xf numFmtId="168" fontId="20" fillId="2" borderId="0" xfId="17" applyNumberFormat="1" applyFont="1" applyFill="1" applyBorder="1" applyAlignment="1">
      <alignment horizontal="right" vertical="center"/>
    </xf>
    <xf numFmtId="164" fontId="27" fillId="2" borderId="0" xfId="1" applyNumberFormat="1" applyFont="1" applyFill="1" applyBorder="1" applyAlignment="1" applyProtection="1">
      <alignment horizontal="right" vertical="center"/>
      <protection locked="0"/>
    </xf>
    <xf numFmtId="3" fontId="15" fillId="2" borderId="0" xfId="5" applyNumberFormat="1" applyFont="1" applyFill="1" applyBorder="1" applyAlignment="1" applyProtection="1">
      <alignment horizontal="right" vertical="center"/>
      <protection locked="0"/>
    </xf>
    <xf numFmtId="3" fontId="10" fillId="2" borderId="0" xfId="5" applyNumberFormat="1" applyFont="1" applyFill="1" applyBorder="1" applyAlignment="1" applyProtection="1">
      <alignment horizontal="right" vertical="center"/>
      <protection locked="0"/>
    </xf>
    <xf numFmtId="3" fontId="10" fillId="2" borderId="0" xfId="5" applyNumberFormat="1" applyFont="1" applyFill="1" applyBorder="1" applyAlignment="1">
      <alignment horizontal="right" vertical="center"/>
    </xf>
    <xf numFmtId="3" fontId="10" fillId="2" borderId="0" xfId="5" applyNumberFormat="1" applyFont="1" applyFill="1" applyAlignment="1">
      <alignment horizontal="right" vertical="center"/>
    </xf>
    <xf numFmtId="3" fontId="15" fillId="2" borderId="3" xfId="5" applyNumberFormat="1" applyFont="1" applyFill="1" applyBorder="1" applyAlignment="1">
      <alignment horizontal="right"/>
    </xf>
    <xf numFmtId="3" fontId="5" fillId="2" borderId="1" xfId="5" applyNumberFormat="1" applyFont="1" applyFill="1" applyBorder="1" applyAlignment="1" applyProtection="1">
      <alignment vertical="center" wrapText="1" readingOrder="2"/>
      <protection hidden="1"/>
    </xf>
    <xf numFmtId="3" fontId="19" fillId="2" borderId="5" xfId="5" applyNumberFormat="1" applyFont="1" applyFill="1" applyBorder="1" applyAlignment="1">
      <alignment horizontal="right" vertical="center" wrapText="1"/>
    </xf>
    <xf numFmtId="3" fontId="48" fillId="2" borderId="1" xfId="5" applyNumberFormat="1" applyFont="1" applyFill="1" applyBorder="1" applyAlignment="1" applyProtection="1">
      <alignment vertical="center"/>
    </xf>
    <xf numFmtId="3" fontId="49" fillId="2" borderId="0" xfId="5" applyNumberFormat="1" applyFont="1" applyFill="1" applyAlignment="1">
      <alignment horizontal="right"/>
    </xf>
    <xf numFmtId="3" fontId="49" fillId="2" borderId="0" xfId="5" applyNumberFormat="1" applyFont="1" applyFill="1" applyBorder="1" applyAlignment="1" applyProtection="1">
      <alignment horizontal="right" vertical="center" indent="1"/>
    </xf>
    <xf numFmtId="3" fontId="49" fillId="2" borderId="0" xfId="5" applyNumberFormat="1" applyFont="1" applyFill="1" applyBorder="1" applyAlignment="1" applyProtection="1">
      <alignment horizontal="right" vertical="center"/>
    </xf>
    <xf numFmtId="3" fontId="50" fillId="2" borderId="0" xfId="5" applyNumberFormat="1" applyFont="1" applyFill="1" applyBorder="1" applyAlignment="1" applyProtection="1">
      <alignment horizontal="right" vertical="center" indent="1"/>
    </xf>
    <xf numFmtId="3" fontId="49" fillId="2" borderId="0" xfId="5" applyNumberFormat="1" applyFont="1" applyFill="1"/>
    <xf numFmtId="3" fontId="49" fillId="2" borderId="0" xfId="5" applyNumberFormat="1" applyFont="1" applyFill="1" applyBorder="1" applyAlignment="1">
      <alignment horizontal="right" vertical="center" indent="1"/>
    </xf>
    <xf numFmtId="3" fontId="49" fillId="2" borderId="0" xfId="5" applyNumberFormat="1" applyFont="1" applyFill="1" applyBorder="1" applyAlignment="1" applyProtection="1">
      <alignment horizontal="right" vertical="center" indent="2"/>
    </xf>
    <xf numFmtId="3" fontId="49" fillId="2" borderId="1" xfId="5" applyNumberFormat="1" applyFont="1" applyFill="1" applyBorder="1" applyAlignment="1" applyProtection="1">
      <alignment horizontal="right" vertical="center" indent="1"/>
    </xf>
    <xf numFmtId="3" fontId="52" fillId="2" borderId="0" xfId="5" applyNumberFormat="1" applyFont="1" applyFill="1" applyBorder="1" applyProtection="1">
      <protection locked="0"/>
    </xf>
    <xf numFmtId="3" fontId="49" fillId="2" borderId="0" xfId="5" applyNumberFormat="1" applyFont="1" applyFill="1" applyBorder="1" applyAlignment="1" applyProtection="1">
      <alignment horizontal="right"/>
      <protection locked="0"/>
    </xf>
    <xf numFmtId="3" fontId="52" fillId="2" borderId="0" xfId="5" applyNumberFormat="1" applyFont="1" applyFill="1" applyBorder="1" applyAlignment="1" applyProtection="1">
      <alignment horizontal="right"/>
      <protection locked="0"/>
    </xf>
    <xf numFmtId="3" fontId="52" fillId="2" borderId="0" xfId="5" applyNumberFormat="1" applyFont="1" applyFill="1" applyBorder="1" applyAlignment="1">
      <alignment horizontal="right"/>
    </xf>
    <xf numFmtId="3" fontId="52" fillId="2" borderId="0" xfId="5" applyNumberFormat="1" applyFont="1" applyFill="1" applyAlignment="1">
      <alignment horizontal="right"/>
    </xf>
    <xf numFmtId="3" fontId="27" fillId="2" borderId="0" xfId="5" applyNumberFormat="1" applyFont="1" applyFill="1" applyBorder="1" applyAlignment="1" applyProtection="1">
      <alignment horizontal="right" vertical="center"/>
    </xf>
    <xf numFmtId="3" fontId="20" fillId="2" borderId="11" xfId="5" applyNumberFormat="1" applyFont="1" applyFill="1" applyBorder="1" applyAlignment="1">
      <alignment horizontal="center"/>
    </xf>
    <xf numFmtId="2" fontId="16" fillId="2" borderId="11" xfId="7" applyNumberFormat="1" applyFont="1" applyFill="1" applyBorder="1" applyAlignment="1">
      <alignment horizontal="center" vertical="center"/>
    </xf>
    <xf numFmtId="3" fontId="25" fillId="2" borderId="11" xfId="5" applyNumberFormat="1" applyFont="1" applyFill="1" applyBorder="1" applyAlignment="1">
      <alignment horizontal="center" vertical="center"/>
    </xf>
    <xf numFmtId="2" fontId="25" fillId="2" borderId="11" xfId="5" applyNumberFormat="1" applyFont="1" applyFill="1" applyBorder="1" applyAlignment="1">
      <alignment horizontal="center" vertical="center"/>
    </xf>
    <xf numFmtId="2" fontId="25" fillId="2" borderId="22" xfId="7" applyNumberFormat="1" applyFont="1" applyFill="1" applyBorder="1" applyAlignment="1">
      <alignment horizontal="center" vertical="center"/>
    </xf>
    <xf numFmtId="164" fontId="31" fillId="2" borderId="0" xfId="1" applyNumberFormat="1" applyFont="1" applyFill="1" applyBorder="1" applyAlignment="1" applyProtection="1">
      <alignment horizontal="left" vertical="center"/>
      <protection locked="0"/>
    </xf>
    <xf numFmtId="168" fontId="25" fillId="2" borderId="1" xfId="17" applyNumberFormat="1" applyFont="1" applyFill="1" applyBorder="1" applyAlignment="1">
      <alignment horizontal="right" vertical="center"/>
    </xf>
    <xf numFmtId="49" fontId="16" fillId="2" borderId="3" xfId="6" applyNumberFormat="1" applyFont="1" applyFill="1" applyBorder="1" applyAlignment="1">
      <alignment horizontal="center" vertical="center"/>
    </xf>
    <xf numFmtId="3" fontId="16" fillId="2" borderId="0" xfId="5" applyNumberFormat="1" applyFont="1" applyFill="1" applyBorder="1" applyAlignment="1">
      <alignment horizontal="right" vertical="center" indent="3"/>
    </xf>
    <xf numFmtId="3" fontId="25" fillId="2" borderId="0" xfId="5" applyNumberFormat="1" applyFont="1" applyFill="1" applyBorder="1" applyAlignment="1">
      <alignment horizontal="right" vertical="center" indent="3"/>
    </xf>
    <xf numFmtId="3" fontId="15" fillId="2" borderId="0" xfId="5" applyNumberFormat="1" applyFont="1" applyFill="1" applyBorder="1" applyAlignment="1">
      <alignment horizontal="right" indent="3"/>
    </xf>
    <xf numFmtId="3" fontId="25" fillId="2" borderId="1" xfId="5" applyNumberFormat="1" applyFont="1" applyFill="1" applyBorder="1" applyAlignment="1">
      <alignment horizontal="right" vertical="center" indent="3"/>
    </xf>
    <xf numFmtId="3" fontId="36" fillId="2" borderId="0" xfId="5" applyNumberFormat="1" applyFont="1" applyFill="1" applyBorder="1" applyAlignment="1" applyProtection="1">
      <alignment horizontal="left" vertical="center" wrapText="1" indent="3"/>
      <protection locked="0"/>
    </xf>
    <xf numFmtId="164" fontId="52" fillId="2" borderId="0" xfId="1" applyNumberFormat="1" applyFont="1" applyFill="1" applyBorder="1" applyAlignment="1" applyProtection="1">
      <alignment horizontal="left" indent="1"/>
      <protection locked="0"/>
    </xf>
    <xf numFmtId="3" fontId="31" fillId="2" borderId="0" xfId="5" applyNumberFormat="1" applyFont="1" applyFill="1" applyAlignment="1" applyProtection="1">
      <alignment horizontal="left" vertical="center" indent="1"/>
      <protection locked="0"/>
    </xf>
    <xf numFmtId="3" fontId="28" fillId="2" borderId="0" xfId="5" applyNumberFormat="1" applyFont="1" applyFill="1" applyAlignment="1" applyProtection="1">
      <alignment horizontal="left" indent="1"/>
      <protection locked="0"/>
    </xf>
    <xf numFmtId="3" fontId="28" fillId="2" borderId="0" xfId="5" applyNumberFormat="1" applyFont="1" applyFill="1" applyAlignment="1" applyProtection="1">
      <alignment horizontal="left" vertical="center" indent="1"/>
      <protection locked="0"/>
    </xf>
    <xf numFmtId="3" fontId="15" fillId="2" borderId="0" xfId="5" applyNumberFormat="1" applyFont="1" applyFill="1" applyAlignment="1" applyProtection="1">
      <alignment horizontal="left" indent="1"/>
      <protection locked="0"/>
    </xf>
    <xf numFmtId="3" fontId="15" fillId="2" borderId="0" xfId="5" applyNumberFormat="1" applyFont="1" applyFill="1" applyAlignment="1" applyProtection="1">
      <alignment horizontal="left" vertical="center" indent="1"/>
      <protection locked="0"/>
    </xf>
    <xf numFmtId="3" fontId="15" fillId="2" borderId="0" xfId="5" applyNumberFormat="1" applyFont="1" applyFill="1" applyBorder="1" applyAlignment="1" applyProtection="1">
      <alignment horizontal="left" indent="1"/>
      <protection locked="0"/>
    </xf>
    <xf numFmtId="3" fontId="24" fillId="2" borderId="0" xfId="5" applyNumberFormat="1" applyFont="1" applyFill="1" applyBorder="1" applyAlignment="1" applyProtection="1">
      <alignment horizontal="left" vertical="center" indent="1"/>
      <protection locked="0"/>
    </xf>
    <xf numFmtId="3" fontId="28" fillId="2" borderId="0" xfId="5" applyNumberFormat="1" applyFont="1" applyFill="1" applyBorder="1" applyAlignment="1" applyProtection="1">
      <alignment horizontal="left" indent="1"/>
      <protection locked="0"/>
    </xf>
    <xf numFmtId="3" fontId="28" fillId="2" borderId="0" xfId="5" applyNumberFormat="1" applyFont="1" applyFill="1" applyBorder="1" applyAlignment="1" applyProtection="1">
      <alignment horizontal="left" vertical="center" indent="1"/>
      <protection locked="0"/>
    </xf>
    <xf numFmtId="3" fontId="15" fillId="2" borderId="0" xfId="5" applyNumberFormat="1" applyFont="1" applyFill="1" applyBorder="1" applyAlignment="1" applyProtection="1">
      <alignment horizontal="left" vertical="center" indent="1"/>
      <protection locked="0"/>
    </xf>
    <xf numFmtId="3" fontId="19" fillId="2" borderId="0" xfId="5" applyNumberFormat="1" applyFont="1" applyFill="1" applyAlignment="1" applyProtection="1">
      <alignment horizontal="left" vertical="center" indent="1"/>
      <protection locked="0"/>
    </xf>
    <xf numFmtId="3" fontId="19" fillId="2" borderId="0" xfId="5" applyNumberFormat="1" applyFont="1" applyFill="1" applyBorder="1" applyAlignment="1" applyProtection="1">
      <alignment horizontal="left" indent="1"/>
      <protection locked="0"/>
    </xf>
    <xf numFmtId="3" fontId="19" fillId="2" borderId="0" xfId="5" applyNumberFormat="1" applyFont="1" applyFill="1" applyBorder="1" applyAlignment="1" applyProtection="1">
      <alignment horizontal="left" vertical="center" indent="1"/>
      <protection locked="0"/>
    </xf>
    <xf numFmtId="164" fontId="13" fillId="2" borderId="0" xfId="1" applyNumberFormat="1" applyFont="1" applyFill="1" applyAlignment="1" applyProtection="1">
      <alignment horizontal="left" vertical="center" indent="1"/>
      <protection locked="0"/>
    </xf>
    <xf numFmtId="49" fontId="32" fillId="2" borderId="0" xfId="1" applyNumberFormat="1" applyFont="1" applyFill="1" applyBorder="1" applyAlignment="1" applyProtection="1">
      <alignment horizontal="left" vertical="center" indent="1"/>
      <protection locked="0"/>
    </xf>
    <xf numFmtId="164" fontId="32" fillId="2" borderId="0" xfId="1" applyNumberFormat="1" applyFont="1" applyFill="1" applyBorder="1" applyAlignment="1" applyProtection="1">
      <alignment horizontal="left" vertical="center" indent="1"/>
      <protection locked="0"/>
    </xf>
    <xf numFmtId="37" fontId="32" fillId="2" borderId="0" xfId="1" applyNumberFormat="1" applyFont="1" applyFill="1" applyBorder="1" applyAlignment="1" applyProtection="1">
      <alignment horizontal="left" indent="1"/>
      <protection locked="0"/>
    </xf>
    <xf numFmtId="164" fontId="32" fillId="2" borderId="0" xfId="1" applyNumberFormat="1" applyFont="1" applyFill="1" applyAlignment="1" applyProtection="1">
      <alignment horizontal="left" vertical="center" indent="1"/>
      <protection locked="0"/>
    </xf>
    <xf numFmtId="37" fontId="32" fillId="2" borderId="0" xfId="1" applyNumberFormat="1" applyFont="1" applyFill="1" applyBorder="1" applyAlignment="1" applyProtection="1">
      <alignment horizontal="left" vertical="center" indent="1"/>
      <protection locked="0"/>
    </xf>
    <xf numFmtId="4" fontId="32" fillId="2" borderId="0" xfId="1" applyNumberFormat="1" applyFont="1" applyFill="1" applyBorder="1" applyAlignment="1" applyProtection="1">
      <alignment horizontal="left" vertical="center" indent="1"/>
      <protection locked="0"/>
    </xf>
    <xf numFmtId="2" fontId="13" fillId="2" borderId="0" xfId="1" applyNumberFormat="1" applyFont="1" applyFill="1" applyBorder="1" applyAlignment="1" applyProtection="1">
      <alignment horizontal="left" indent="1"/>
      <protection locked="0"/>
    </xf>
    <xf numFmtId="2" fontId="13" fillId="2" borderId="0" xfId="1" applyNumberFormat="1" applyFont="1" applyFill="1" applyBorder="1" applyAlignment="1" applyProtection="1">
      <alignment horizontal="left" vertical="center" indent="1"/>
      <protection locked="0"/>
    </xf>
    <xf numFmtId="164" fontId="51" fillId="2" borderId="0" xfId="1" applyNumberFormat="1" applyFont="1" applyFill="1" applyBorder="1" applyAlignment="1" applyProtection="1">
      <alignment horizontal="left" vertical="center" indent="1"/>
      <protection locked="0"/>
    </xf>
    <xf numFmtId="3" fontId="19" fillId="2" borderId="0" xfId="5" applyNumberFormat="1" applyFont="1" applyFill="1" applyAlignment="1" applyProtection="1">
      <alignment horizontal="left" indent="1"/>
      <protection locked="0"/>
    </xf>
    <xf numFmtId="3" fontId="31" fillId="2" borderId="0" xfId="5" applyNumberFormat="1" applyFont="1" applyFill="1" applyBorder="1" applyAlignment="1" applyProtection="1">
      <alignment horizontal="left" vertical="center" indent="1"/>
      <protection locked="0"/>
    </xf>
    <xf numFmtId="3" fontId="34" fillId="2" borderId="0" xfId="5" applyNumberFormat="1" applyFont="1" applyFill="1" applyAlignment="1" applyProtection="1">
      <alignment horizontal="left" indent="1"/>
      <protection locked="0"/>
    </xf>
    <xf numFmtId="3" fontId="31" fillId="2" borderId="0" xfId="5" applyNumberFormat="1" applyFont="1" applyFill="1" applyBorder="1" applyAlignment="1" applyProtection="1">
      <alignment horizontal="left" indent="1"/>
      <protection locked="0"/>
    </xf>
    <xf numFmtId="3" fontId="35" fillId="2" borderId="0" xfId="5" applyNumberFormat="1" applyFont="1" applyFill="1" applyBorder="1" applyAlignment="1" applyProtection="1">
      <alignment horizontal="left" indent="1"/>
      <protection locked="0"/>
    </xf>
    <xf numFmtId="3" fontId="35" fillId="2" borderId="0" xfId="5" applyNumberFormat="1" applyFont="1" applyFill="1" applyBorder="1" applyAlignment="1" applyProtection="1">
      <alignment horizontal="left" vertical="center" indent="1"/>
      <protection locked="0"/>
    </xf>
    <xf numFmtId="164" fontId="53" fillId="2" borderId="0" xfId="1" applyNumberFormat="1" applyFont="1" applyFill="1" applyBorder="1" applyAlignment="1" applyProtection="1">
      <alignment horizontal="left" indent="1"/>
      <protection locked="0"/>
    </xf>
    <xf numFmtId="3" fontId="36" fillId="2" borderId="0" xfId="5" applyNumberFormat="1" applyFont="1" applyFill="1" applyBorder="1" applyAlignment="1" applyProtection="1">
      <alignment horizontal="left" vertical="center" indent="3"/>
      <protection locked="0"/>
    </xf>
    <xf numFmtId="4" fontId="10" fillId="2" borderId="12" xfId="5" applyNumberFormat="1" applyFont="1" applyFill="1" applyBorder="1" applyAlignment="1" applyProtection="1">
      <alignment horizontal="left" vertical="center" indent="3"/>
      <protection locked="0"/>
    </xf>
    <xf numFmtId="3" fontId="10" fillId="2" borderId="0" xfId="5" applyNumberFormat="1" applyFont="1" applyFill="1" applyBorder="1" applyAlignment="1" applyProtection="1">
      <alignment horizontal="left" vertical="center" indent="3"/>
      <protection locked="0"/>
    </xf>
    <xf numFmtId="3" fontId="33" fillId="2" borderId="12" xfId="5" applyNumberFormat="1" applyFont="1" applyFill="1" applyBorder="1" applyAlignment="1" applyProtection="1">
      <alignment horizontal="left" vertical="center" indent="3"/>
      <protection locked="0"/>
    </xf>
    <xf numFmtId="3" fontId="10" fillId="2" borderId="12" xfId="5" applyNumberFormat="1" applyFont="1" applyFill="1" applyBorder="1" applyAlignment="1" applyProtection="1">
      <alignment horizontal="left" vertical="center" indent="3"/>
      <protection locked="0"/>
    </xf>
    <xf numFmtId="3" fontId="10" fillId="2" borderId="13" xfId="5" applyNumberFormat="1" applyFont="1" applyFill="1" applyBorder="1" applyAlignment="1" applyProtection="1">
      <alignment horizontal="left" vertical="center" indent="3"/>
      <protection locked="0"/>
    </xf>
    <xf numFmtId="3" fontId="10" fillId="2" borderId="14" xfId="5" applyNumberFormat="1" applyFont="1" applyFill="1" applyBorder="1" applyAlignment="1" applyProtection="1">
      <alignment horizontal="left" vertical="center" indent="3"/>
      <protection locked="0"/>
    </xf>
    <xf numFmtId="3" fontId="10" fillId="2" borderId="15" xfId="5" applyNumberFormat="1" applyFont="1" applyFill="1" applyBorder="1" applyAlignment="1" applyProtection="1">
      <alignment horizontal="left" vertical="center" indent="3"/>
      <protection locked="0"/>
    </xf>
    <xf numFmtId="164" fontId="52" fillId="2" borderId="0" xfId="1" applyNumberFormat="1" applyFont="1" applyFill="1" applyAlignment="1" applyProtection="1">
      <alignment horizontal="left" vertical="center" indent="3"/>
      <protection locked="0"/>
    </xf>
    <xf numFmtId="164" fontId="25" fillId="2" borderId="0" xfId="1" applyNumberFormat="1" applyFont="1" applyFill="1" applyAlignment="1" applyProtection="1">
      <alignment horizontal="left" vertical="center" indent="3"/>
      <protection locked="0"/>
    </xf>
    <xf numFmtId="164" fontId="33" fillId="2" borderId="0" xfId="1" applyNumberFormat="1" applyFont="1" applyFill="1" applyBorder="1" applyAlignment="1" applyProtection="1">
      <alignment horizontal="left" vertical="center" indent="3"/>
      <protection locked="0"/>
    </xf>
    <xf numFmtId="3" fontId="10" fillId="2" borderId="16" xfId="5" applyNumberFormat="1" applyFont="1" applyFill="1" applyBorder="1" applyAlignment="1" applyProtection="1">
      <alignment horizontal="left" vertical="center" indent="3"/>
      <protection locked="0"/>
    </xf>
    <xf numFmtId="3" fontId="52" fillId="2" borderId="0" xfId="5" applyNumberFormat="1" applyFont="1" applyFill="1" applyBorder="1" applyAlignment="1" applyProtection="1">
      <alignment horizontal="left" vertical="center" indent="3"/>
      <protection locked="0"/>
    </xf>
    <xf numFmtId="3" fontId="25" fillId="2" borderId="17" xfId="5" applyNumberFormat="1" applyFont="1" applyFill="1" applyBorder="1" applyAlignment="1" applyProtection="1">
      <alignment horizontal="left" vertical="center" indent="3"/>
      <protection locked="0"/>
    </xf>
    <xf numFmtId="3" fontId="33" fillId="2" borderId="0" xfId="5" applyNumberFormat="1" applyFont="1" applyFill="1" applyBorder="1" applyAlignment="1" applyProtection="1">
      <alignment horizontal="left" vertical="center" indent="3"/>
      <protection locked="0"/>
    </xf>
    <xf numFmtId="4" fontId="10" fillId="2" borderId="0" xfId="5" applyNumberFormat="1" applyFont="1" applyFill="1" applyBorder="1" applyAlignment="1" applyProtection="1">
      <alignment horizontal="left" vertical="center" indent="3"/>
      <protection locked="0"/>
    </xf>
    <xf numFmtId="3" fontId="33" fillId="2" borderId="18" xfId="5" applyNumberFormat="1" applyFont="1" applyFill="1" applyBorder="1" applyAlignment="1" applyProtection="1">
      <alignment horizontal="left" vertical="center" indent="3"/>
      <protection locked="0"/>
    </xf>
    <xf numFmtId="3" fontId="52" fillId="2" borderId="0" xfId="5" applyNumberFormat="1" applyFont="1" applyFill="1" applyBorder="1" applyAlignment="1" applyProtection="1">
      <alignment horizontal="left" vertical="center" indent="3" readingOrder="2"/>
      <protection locked="0"/>
    </xf>
    <xf numFmtId="3" fontId="25" fillId="2" borderId="17" xfId="5" applyNumberFormat="1" applyFont="1" applyFill="1" applyBorder="1" applyAlignment="1" applyProtection="1">
      <alignment horizontal="left" vertical="center" indent="3" readingOrder="2"/>
      <protection locked="0"/>
    </xf>
    <xf numFmtId="3" fontId="33" fillId="2" borderId="0" xfId="5" applyNumberFormat="1" applyFont="1" applyFill="1" applyBorder="1" applyAlignment="1" applyProtection="1">
      <alignment horizontal="left" vertical="center" indent="3" readingOrder="2"/>
      <protection locked="0"/>
    </xf>
    <xf numFmtId="164" fontId="33" fillId="2" borderId="0" xfId="1" applyNumberFormat="1" applyFont="1" applyFill="1" applyBorder="1" applyAlignment="1" applyProtection="1">
      <alignment horizontal="left" vertical="center" wrapText="1" indent="3"/>
      <protection locked="0"/>
    </xf>
    <xf numFmtId="164" fontId="52" fillId="2" borderId="0" xfId="1" applyNumberFormat="1" applyFont="1" applyFill="1" applyBorder="1" applyAlignment="1" applyProtection="1">
      <alignment horizontal="left" vertical="center" wrapText="1" indent="3"/>
      <protection locked="0"/>
    </xf>
    <xf numFmtId="164" fontId="25" fillId="2" borderId="0" xfId="1" applyNumberFormat="1" applyFont="1" applyFill="1" applyBorder="1" applyAlignment="1" applyProtection="1">
      <alignment horizontal="left" vertical="center" wrapText="1" indent="3"/>
      <protection locked="0"/>
    </xf>
    <xf numFmtId="164" fontId="52" fillId="2" borderId="0" xfId="1" applyNumberFormat="1" applyFont="1" applyFill="1" applyBorder="1" applyAlignment="1" applyProtection="1">
      <alignment horizontal="left" vertical="center" indent="3"/>
      <protection locked="0"/>
    </xf>
    <xf numFmtId="0" fontId="36" fillId="2" borderId="0" xfId="10" applyFont="1" applyFill="1" applyAlignment="1">
      <alignment horizontal="left" vertical="center" indent="3"/>
    </xf>
    <xf numFmtId="3" fontId="25" fillId="2" borderId="0" xfId="5" applyNumberFormat="1" applyFont="1" applyFill="1" applyBorder="1" applyAlignment="1" applyProtection="1">
      <alignment horizontal="left" vertical="center" indent="3" readingOrder="2"/>
      <protection locked="0"/>
    </xf>
    <xf numFmtId="166" fontId="24" fillId="2" borderId="11" xfId="7" applyNumberFormat="1" applyFont="1" applyFill="1" applyBorder="1" applyAlignment="1">
      <alignment horizontal="center" vertical="center"/>
    </xf>
    <xf numFmtId="4" fontId="24" fillId="2" borderId="11" xfId="8" applyNumberFormat="1" applyFont="1" applyFill="1" applyBorder="1" applyAlignment="1">
      <alignment horizontal="center" vertical="center"/>
    </xf>
    <xf numFmtId="3" fontId="24" fillId="2" borderId="11" xfId="5" applyNumberFormat="1" applyFont="1" applyFill="1" applyBorder="1" applyAlignment="1">
      <alignment horizontal="center" vertical="center"/>
    </xf>
    <xf numFmtId="0" fontId="49" fillId="2" borderId="0" xfId="5" applyFont="1" applyFill="1" applyBorder="1" applyAlignment="1" applyProtection="1">
      <alignment horizontal="right" vertical="center"/>
      <protection locked="0"/>
    </xf>
    <xf numFmtId="3" fontId="20" fillId="2" borderId="9" xfId="5" applyNumberFormat="1" applyFont="1" applyFill="1" applyBorder="1" applyAlignment="1">
      <alignment horizontal="center" vertical="center" wrapText="1"/>
    </xf>
    <xf numFmtId="3" fontId="20" fillId="2" borderId="5" xfId="5" applyNumberFormat="1" applyFont="1" applyFill="1" applyBorder="1" applyAlignment="1">
      <alignment horizontal="center" vertical="center" wrapText="1"/>
    </xf>
    <xf numFmtId="3" fontId="46" fillId="2" borderId="2" xfId="5" applyNumberFormat="1" applyFont="1" applyFill="1" applyBorder="1" applyAlignment="1">
      <alignment horizontal="right" vertical="center" wrapText="1"/>
    </xf>
    <xf numFmtId="3" fontId="46" fillId="2" borderId="0" xfId="5" applyNumberFormat="1" applyFont="1" applyFill="1" applyBorder="1" applyAlignment="1">
      <alignment horizontal="right" vertical="center" wrapText="1"/>
    </xf>
    <xf numFmtId="3" fontId="46" fillId="2" borderId="1" xfId="5" applyNumberFormat="1" applyFont="1" applyFill="1" applyBorder="1" applyAlignment="1">
      <alignment horizontal="right" vertical="center" wrapText="1"/>
    </xf>
    <xf numFmtId="3" fontId="19" fillId="2" borderId="23" xfId="5" applyNumberFormat="1" applyFont="1" applyFill="1" applyBorder="1" applyAlignment="1">
      <alignment horizontal="center" vertical="center" wrapText="1"/>
    </xf>
    <xf numFmtId="3" fontId="19" fillId="2" borderId="11" xfId="5" applyNumberFormat="1" applyFont="1" applyFill="1" applyBorder="1" applyAlignment="1">
      <alignment horizontal="center" vertical="center" wrapText="1"/>
    </xf>
    <xf numFmtId="3" fontId="19" fillId="2" borderId="25" xfId="5" applyNumberFormat="1" applyFont="1" applyFill="1" applyBorder="1" applyAlignment="1">
      <alignment horizontal="center" vertical="center" wrapText="1"/>
    </xf>
    <xf numFmtId="3" fontId="19" fillId="2" borderId="2" xfId="5" applyNumberFormat="1" applyFont="1" applyFill="1" applyBorder="1" applyAlignment="1">
      <alignment horizontal="center" vertical="center" wrapText="1"/>
    </xf>
    <xf numFmtId="3" fontId="19" fillId="2" borderId="0" xfId="5" applyNumberFormat="1" applyFont="1" applyFill="1" applyBorder="1" applyAlignment="1">
      <alignment horizontal="center" vertical="center" wrapText="1"/>
    </xf>
    <xf numFmtId="3" fontId="18" fillId="2" borderId="26" xfId="5" applyNumberFormat="1" applyFont="1" applyFill="1" applyBorder="1" applyAlignment="1" applyProtection="1">
      <alignment horizontal="center" vertical="center" wrapText="1"/>
    </xf>
    <xf numFmtId="3" fontId="18" fillId="2" borderId="22" xfId="5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Border="1" applyAlignment="1" applyProtection="1">
      <alignment horizontal="center" vertical="center" wrapText="1" readingOrder="2"/>
      <protection hidden="1"/>
    </xf>
    <xf numFmtId="3" fontId="5" fillId="2" borderId="1" xfId="5" applyNumberFormat="1" applyFont="1" applyFill="1" applyBorder="1" applyAlignment="1" applyProtection="1">
      <alignment horizontal="center" vertical="center" wrapText="1" readingOrder="2"/>
      <protection hidden="1"/>
    </xf>
    <xf numFmtId="3" fontId="18" fillId="2" borderId="2" xfId="5" applyNumberFormat="1" applyFont="1" applyFill="1" applyBorder="1" applyAlignment="1">
      <alignment horizontal="center" vertical="center" wrapText="1"/>
    </xf>
    <xf numFmtId="3" fontId="18" fillId="2" borderId="0" xfId="5" applyNumberFormat="1" applyFont="1" applyFill="1" applyBorder="1" applyAlignment="1">
      <alignment horizontal="center" vertical="center" wrapText="1"/>
    </xf>
    <xf numFmtId="3" fontId="19" fillId="2" borderId="5" xfId="5" applyNumberFormat="1" applyFont="1" applyFill="1" applyBorder="1" applyAlignment="1">
      <alignment horizontal="center" vertical="center" wrapText="1"/>
    </xf>
    <xf numFmtId="3" fontId="18" fillId="2" borderId="10" xfId="5" applyNumberFormat="1" applyFont="1" applyFill="1" applyBorder="1" applyAlignment="1">
      <alignment horizontal="center" vertical="center" wrapText="1"/>
    </xf>
    <xf numFmtId="3" fontId="18" fillId="2" borderId="1" xfId="5" applyNumberFormat="1" applyFont="1" applyFill="1" applyBorder="1" applyAlignment="1">
      <alignment horizontal="center" vertical="center" wrapText="1"/>
    </xf>
    <xf numFmtId="3" fontId="18" fillId="2" borderId="26" xfId="5" applyNumberFormat="1" applyFont="1" applyFill="1" applyBorder="1" applyAlignment="1">
      <alignment horizontal="right" vertical="center" wrapText="1"/>
    </xf>
    <xf numFmtId="3" fontId="18" fillId="2" borderId="22" xfId="5" applyNumberFormat="1" applyFont="1" applyFill="1" applyBorder="1" applyAlignment="1">
      <alignment horizontal="right" vertical="center" wrapText="1"/>
    </xf>
    <xf numFmtId="164" fontId="47" fillId="2" borderId="24" xfId="1" applyFont="1" applyFill="1" applyBorder="1" applyAlignment="1">
      <alignment horizontal="center" vertical="center"/>
    </xf>
    <xf numFmtId="164" fontId="47" fillId="2" borderId="19" xfId="1" applyFont="1" applyFill="1" applyBorder="1" applyAlignment="1">
      <alignment horizontal="center" vertical="center"/>
    </xf>
    <xf numFmtId="164" fontId="47" fillId="2" borderId="27" xfId="1" applyFont="1" applyFill="1" applyBorder="1" applyAlignment="1">
      <alignment horizontal="center" vertical="center"/>
    </xf>
    <xf numFmtId="3" fontId="18" fillId="2" borderId="0" xfId="5" applyNumberFormat="1" applyFont="1" applyFill="1" applyBorder="1" applyAlignment="1">
      <alignment horizontal="right" vertical="center" wrapText="1"/>
    </xf>
    <xf numFmtId="3" fontId="18" fillId="2" borderId="1" xfId="5" applyNumberFormat="1" applyFont="1" applyFill="1" applyBorder="1" applyAlignment="1">
      <alignment horizontal="right" vertical="center" wrapText="1"/>
    </xf>
    <xf numFmtId="49" fontId="16" fillId="2" borderId="2" xfId="6" applyNumberFormat="1" applyFont="1" applyFill="1" applyBorder="1" applyAlignment="1">
      <alignment horizontal="center" vertical="center" wrapText="1"/>
    </xf>
    <xf numFmtId="49" fontId="16" fillId="2" borderId="0" xfId="6" applyNumberFormat="1" applyFont="1" applyFill="1" applyBorder="1" applyAlignment="1">
      <alignment horizontal="center" vertical="center" wrapText="1"/>
    </xf>
    <xf numFmtId="49" fontId="16" fillId="2" borderId="5" xfId="6" applyNumberFormat="1" applyFont="1" applyFill="1" applyBorder="1" applyAlignment="1">
      <alignment horizontal="center" vertical="center" wrapText="1"/>
    </xf>
    <xf numFmtId="3" fontId="54" fillId="2" borderId="10" xfId="5" applyNumberFormat="1" applyFont="1" applyFill="1" applyBorder="1" applyAlignment="1" applyProtection="1">
      <alignment vertical="center" wrapText="1"/>
    </xf>
    <xf numFmtId="3" fontId="54" fillId="2" borderId="1" xfId="5" applyNumberFormat="1" applyFont="1" applyFill="1" applyBorder="1" applyAlignment="1" applyProtection="1">
      <alignment vertical="center" wrapText="1"/>
    </xf>
    <xf numFmtId="3" fontId="40" fillId="2" borderId="2" xfId="5" applyNumberFormat="1" applyFont="1" applyFill="1" applyBorder="1" applyAlignment="1" applyProtection="1">
      <alignment horizontal="center" vertical="center" wrapText="1"/>
      <protection hidden="1"/>
    </xf>
    <xf numFmtId="3" fontId="40" fillId="2" borderId="1" xfId="5" applyNumberFormat="1" applyFont="1" applyFill="1" applyBorder="1" applyAlignment="1" applyProtection="1">
      <alignment horizontal="center" vertical="center" wrapText="1"/>
      <protection hidden="1"/>
    </xf>
    <xf numFmtId="3" fontId="19" fillId="2" borderId="10" xfId="5" applyNumberFormat="1" applyFont="1" applyFill="1" applyBorder="1" applyAlignment="1">
      <alignment horizontal="center" wrapText="1"/>
    </xf>
    <xf numFmtId="3" fontId="19" fillId="2" borderId="1" xfId="5" applyNumberFormat="1" applyFont="1" applyFill="1" applyBorder="1" applyAlignment="1">
      <alignment horizontal="center" wrapText="1"/>
    </xf>
    <xf numFmtId="49" fontId="16" fillId="2" borderId="0" xfId="6" applyNumberFormat="1" applyFont="1" applyFill="1" applyBorder="1" applyAlignment="1">
      <alignment horizontal="center" vertical="center"/>
    </xf>
    <xf numFmtId="3" fontId="19" fillId="2" borderId="2" xfId="5" applyNumberFormat="1" applyFont="1" applyFill="1" applyBorder="1" applyAlignment="1">
      <alignment horizontal="left" vertical="center"/>
    </xf>
    <xf numFmtId="3" fontId="19" fillId="2" borderId="0" xfId="5" applyNumberFormat="1" applyFont="1" applyFill="1" applyBorder="1" applyAlignment="1">
      <alignment horizontal="left" vertical="center"/>
    </xf>
    <xf numFmtId="3" fontId="19" fillId="2" borderId="1" xfId="5" applyNumberFormat="1" applyFont="1" applyFill="1" applyBorder="1" applyAlignment="1">
      <alignment horizontal="left" vertical="center"/>
    </xf>
    <xf numFmtId="49" fontId="16" fillId="2" borderId="2" xfId="6" applyNumberFormat="1" applyFont="1" applyFill="1" applyBorder="1" applyAlignment="1">
      <alignment horizontal="center" vertical="center"/>
    </xf>
    <xf numFmtId="49" fontId="16" fillId="2" borderId="23" xfId="6" applyNumberFormat="1" applyFont="1" applyFill="1" applyBorder="1" applyAlignment="1">
      <alignment horizontal="center" vertical="center"/>
    </xf>
    <xf numFmtId="3" fontId="20" fillId="2" borderId="1" xfId="5" applyNumberFormat="1" applyFont="1" applyFill="1" applyBorder="1" applyAlignment="1">
      <alignment horizontal="center" vertical="center"/>
    </xf>
    <xf numFmtId="3" fontId="20" fillId="2" borderId="22" xfId="5" applyNumberFormat="1" applyFont="1" applyFill="1" applyBorder="1" applyAlignment="1">
      <alignment horizontal="center" vertical="center"/>
    </xf>
    <xf numFmtId="49" fontId="41" fillId="2" borderId="5" xfId="6" applyNumberFormat="1" applyFont="1" applyFill="1" applyBorder="1" applyAlignment="1">
      <alignment horizontal="center" vertical="center"/>
    </xf>
    <xf numFmtId="49" fontId="16" fillId="2" borderId="5" xfId="6" applyNumberFormat="1" applyFont="1" applyFill="1" applyBorder="1" applyAlignment="1">
      <alignment horizontal="center" vertical="center"/>
    </xf>
    <xf numFmtId="3" fontId="8" fillId="2" borderId="0" xfId="5" applyNumberFormat="1" applyFont="1" applyFill="1" applyAlignment="1">
      <alignment horizontal="center" vertical="center" readingOrder="2"/>
    </xf>
    <xf numFmtId="3" fontId="9" fillId="2" borderId="0" xfId="5" applyNumberFormat="1" applyFont="1" applyFill="1" applyAlignment="1" applyProtection="1">
      <alignment horizontal="center" vertical="center"/>
    </xf>
    <xf numFmtId="49" fontId="16" fillId="2" borderId="6" xfId="6" applyNumberFormat="1" applyFont="1" applyFill="1" applyBorder="1" applyAlignment="1">
      <alignment horizontal="center" vertical="center"/>
    </xf>
    <xf numFmtId="3" fontId="17" fillId="2" borderId="2" xfId="5" applyNumberFormat="1" applyFont="1" applyFill="1" applyBorder="1" applyAlignment="1" applyProtection="1">
      <alignment horizontal="center" vertical="center"/>
    </xf>
    <xf numFmtId="3" fontId="17" fillId="2" borderId="0" xfId="5" applyNumberFormat="1" applyFont="1" applyFill="1" applyBorder="1" applyAlignment="1" applyProtection="1">
      <alignment horizontal="center" vertical="center"/>
    </xf>
    <xf numFmtId="3" fontId="17" fillId="2" borderId="5" xfId="5" applyNumberFormat="1" applyFont="1" applyFill="1" applyBorder="1" applyAlignment="1" applyProtection="1">
      <alignment horizontal="center" vertical="center"/>
    </xf>
    <xf numFmtId="3" fontId="18" fillId="2" borderId="2" xfId="5" applyNumberFormat="1" applyFont="1" applyFill="1" applyBorder="1" applyAlignment="1" applyProtection="1">
      <alignment horizontal="center" wrapText="1"/>
    </xf>
    <xf numFmtId="3" fontId="18" fillId="2" borderId="0" xfId="5" applyNumberFormat="1" applyFont="1" applyFill="1" applyBorder="1" applyAlignment="1" applyProtection="1">
      <alignment horizontal="center" wrapText="1"/>
    </xf>
    <xf numFmtId="3" fontId="18" fillId="2" borderId="5" xfId="5" applyNumberFormat="1" applyFont="1" applyFill="1" applyBorder="1" applyAlignment="1" applyProtection="1">
      <alignment horizontal="center" wrapText="1"/>
    </xf>
    <xf numFmtId="49" fontId="16" fillId="2" borderId="3" xfId="6" applyNumberFormat="1" applyFont="1" applyFill="1" applyBorder="1" applyAlignment="1">
      <alignment horizontal="center" vertical="center"/>
    </xf>
    <xf numFmtId="3" fontId="18" fillId="2" borderId="3" xfId="5" applyNumberFormat="1" applyFont="1" applyFill="1" applyBorder="1" applyAlignment="1">
      <alignment horizontal="center" vertical="center" wrapText="1"/>
    </xf>
    <xf numFmtId="3" fontId="20" fillId="2" borderId="8" xfId="5" applyNumberFormat="1" applyFont="1" applyFill="1" applyBorder="1" applyAlignment="1" applyProtection="1">
      <alignment horizontal="center" vertical="center"/>
    </xf>
    <xf numFmtId="49" fontId="41" fillId="2" borderId="4" xfId="6" applyNumberFormat="1" applyFont="1" applyFill="1" applyBorder="1" applyAlignment="1">
      <alignment horizontal="center" vertical="center"/>
    </xf>
    <xf numFmtId="49" fontId="16" fillId="2" borderId="1" xfId="6" applyNumberFormat="1" applyFont="1" applyFill="1" applyBorder="1" applyAlignment="1">
      <alignment horizontal="center" vertical="center"/>
    </xf>
    <xf numFmtId="3" fontId="19" fillId="2" borderId="10" xfId="5" applyNumberFormat="1" applyFont="1" applyFill="1" applyBorder="1" applyAlignment="1">
      <alignment horizontal="center" vertical="center" wrapText="1"/>
    </xf>
    <xf numFmtId="3" fontId="20" fillId="2" borderId="9" xfId="5" applyNumberFormat="1" applyFont="1" applyFill="1" applyBorder="1" applyAlignment="1">
      <alignment horizontal="center" vertical="center"/>
    </xf>
    <xf numFmtId="3" fontId="20" fillId="2" borderId="5" xfId="5" applyNumberFormat="1" applyFont="1" applyFill="1" applyBorder="1" applyAlignment="1">
      <alignment horizontal="center" vertical="center"/>
    </xf>
    <xf numFmtId="3" fontId="20" fillId="2" borderId="20" xfId="5" applyNumberFormat="1" applyFont="1" applyFill="1" applyBorder="1" applyAlignment="1">
      <alignment horizontal="center" vertical="center"/>
    </xf>
    <xf numFmtId="3" fontId="20" fillId="2" borderId="6" xfId="5" applyNumberFormat="1" applyFont="1" applyFill="1" applyBorder="1" applyAlignment="1">
      <alignment horizontal="center" vertical="center"/>
    </xf>
    <xf numFmtId="3" fontId="20" fillId="2" borderId="21" xfId="5" applyNumberFormat="1" applyFont="1" applyFill="1" applyBorder="1" applyAlignment="1">
      <alignment horizontal="center" vertical="center"/>
    </xf>
    <xf numFmtId="3" fontId="20" fillId="2" borderId="25" xfId="5" applyNumberFormat="1" applyFont="1" applyFill="1" applyBorder="1" applyAlignment="1">
      <alignment horizontal="center" vertical="center"/>
    </xf>
    <xf numFmtId="49" fontId="16" fillId="2" borderId="22" xfId="6" applyNumberFormat="1" applyFont="1" applyFill="1" applyBorder="1" applyAlignment="1">
      <alignment horizontal="center" vertical="center"/>
    </xf>
    <xf numFmtId="164" fontId="33" fillId="2" borderId="0" xfId="1" applyNumberFormat="1" applyFont="1" applyFill="1" applyBorder="1" applyAlignment="1" applyProtection="1">
      <alignment horizontal="right" wrapText="1"/>
      <protection locked="0"/>
    </xf>
    <xf numFmtId="164" fontId="27" fillId="2" borderId="0" xfId="1" applyNumberFormat="1" applyFont="1" applyFill="1" applyBorder="1" applyAlignment="1" applyProtection="1">
      <alignment horizontal="center" vertical="center"/>
      <protection locked="0"/>
    </xf>
    <xf numFmtId="3" fontId="31" fillId="2" borderId="0" xfId="5" applyNumberFormat="1" applyFont="1" applyFill="1" applyBorder="1" applyAlignment="1" applyProtection="1">
      <alignment horizontal="left" vertical="center" wrapText="1" indent="1"/>
      <protection locked="0"/>
    </xf>
    <xf numFmtId="3" fontId="36" fillId="2" borderId="0" xfId="5" applyNumberFormat="1" applyFont="1" applyFill="1" applyBorder="1" applyAlignment="1" applyProtection="1">
      <alignment horizontal="left" vertical="center" wrapText="1" indent="3"/>
      <protection locked="0"/>
    </xf>
  </cellXfs>
  <cellStyles count="18">
    <cellStyle name="Comma" xfId="17" builtinId="3"/>
    <cellStyle name="Comma 2" xfId="16"/>
    <cellStyle name="Comma 3" xfId="9"/>
    <cellStyle name="Comma 4" xfId="4"/>
    <cellStyle name="Comma_II-15(Population) 2" xfId="6"/>
    <cellStyle name="Currency_II-15(Population) 2" xfId="8"/>
    <cellStyle name="Normal" xfId="0" builtinId="0"/>
    <cellStyle name="Normal 11" xfId="10"/>
    <cellStyle name="Normal 2" xfId="7"/>
    <cellStyle name="Normal 20" xfId="3"/>
    <cellStyle name="Normal 3" xfId="15"/>
    <cellStyle name="Normal 32" xfId="11"/>
    <cellStyle name="Normal 4" xfId="14"/>
    <cellStyle name="Normal 44" xfId="12"/>
    <cellStyle name="Normal 48" xfId="13"/>
    <cellStyle name="Normal 5" xfId="2"/>
    <cellStyle name="Normal_3 Population." xfId="1"/>
    <cellStyle name="Normal_II-15(Population) 2" xfId="5"/>
  </cellStyles>
  <dxfs count="0"/>
  <tableStyles count="0" defaultTableStyle="TableStyleMedium2" defaultPivotStyle="PivotStyleLight16"/>
  <colors>
    <mruColors>
      <color rgb="FFCD9B69"/>
      <color rgb="FFA85400"/>
      <color rgb="FF996633"/>
      <color rgb="FFF3E6D9"/>
      <color rgb="FF993366"/>
      <color rgb="FF663300"/>
      <color rgb="FFEDDBC9"/>
      <color rgb="FFE3ABC7"/>
      <color rgb="FF990033"/>
      <color rgb="FFFFE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R342"/>
  <sheetViews>
    <sheetView tabSelected="1" zoomScale="112" zoomScaleNormal="112" workbookViewId="0">
      <selection activeCell="J23" sqref="J23"/>
    </sheetView>
  </sheetViews>
  <sheetFormatPr defaultRowHeight="15.75"/>
  <cols>
    <col min="1" max="1" width="29.42578125" style="14" customWidth="1"/>
    <col min="2" max="4" width="8.85546875" style="132" hidden="1" customWidth="1"/>
    <col min="5" max="5" width="11" style="132" hidden="1" customWidth="1"/>
    <col min="6" max="6" width="10.28515625" style="132" hidden="1" customWidth="1"/>
    <col min="7" max="9" width="8.85546875" style="132" customWidth="1"/>
    <col min="10" max="10" width="13.85546875" style="136" customWidth="1"/>
    <col min="11" max="11" width="10.42578125" style="132" customWidth="1"/>
    <col min="12" max="13" width="8.85546875" style="132" customWidth="1"/>
    <col min="14" max="14" width="13.28515625" style="132" customWidth="1"/>
    <col min="15" max="15" width="17.5703125" style="132" customWidth="1"/>
    <col min="16" max="24" width="10.85546875" style="132" customWidth="1"/>
    <col min="25" max="25" width="1.28515625" style="132" customWidth="1"/>
    <col min="26" max="26" width="10.42578125" style="132" hidden="1" customWidth="1"/>
    <col min="27" max="27" width="13.85546875" style="132" customWidth="1"/>
    <col min="28" max="28" width="14.140625" style="182" customWidth="1"/>
    <col min="29" max="29" width="13.28515625" style="182" customWidth="1"/>
    <col min="30" max="30" width="11.7109375" style="132" customWidth="1"/>
    <col min="31" max="31" width="17.140625" style="132" customWidth="1"/>
    <col min="32" max="32" width="13.42578125" style="132" customWidth="1"/>
    <col min="33" max="33" width="10.28515625" style="132" customWidth="1"/>
    <col min="34" max="34" width="11.7109375" style="132" customWidth="1"/>
    <col min="35" max="35" width="40.140625" style="199" customWidth="1"/>
    <col min="36" max="36" width="2.140625" style="135" customWidth="1"/>
    <col min="37" max="37" width="9.140625" style="134"/>
    <col min="38" max="38" width="15.7109375" style="3" customWidth="1"/>
    <col min="39" max="95" width="9.140625" style="3"/>
    <col min="96" max="268" width="9.140625" style="4"/>
    <col min="269" max="269" width="29.42578125" style="4" customWidth="1"/>
    <col min="270" max="278" width="0" style="4" hidden="1" customWidth="1"/>
    <col min="279" max="281" width="8.85546875" style="4" customWidth="1"/>
    <col min="282" max="282" width="1.28515625" style="4" customWidth="1"/>
    <col min="283" max="283" width="16.42578125" style="4" customWidth="1"/>
    <col min="284" max="284" width="13.42578125" style="4" customWidth="1"/>
    <col min="285" max="285" width="10.28515625" style="4" customWidth="1"/>
    <col min="286" max="287" width="11.7109375" style="4" customWidth="1"/>
    <col min="288" max="288" width="28.5703125" style="4" customWidth="1"/>
    <col min="289" max="289" width="2.140625" style="4" customWidth="1"/>
    <col min="290" max="290" width="9.140625" style="4"/>
    <col min="291" max="291" width="8.5703125" style="4" customWidth="1"/>
    <col min="292" max="524" width="9.140625" style="4"/>
    <col min="525" max="525" width="29.42578125" style="4" customWidth="1"/>
    <col min="526" max="534" width="0" style="4" hidden="1" customWidth="1"/>
    <col min="535" max="537" width="8.85546875" style="4" customWidth="1"/>
    <col min="538" max="538" width="1.28515625" style="4" customWidth="1"/>
    <col min="539" max="539" width="16.42578125" style="4" customWidth="1"/>
    <col min="540" max="540" width="13.42578125" style="4" customWidth="1"/>
    <col min="541" max="541" width="10.28515625" style="4" customWidth="1"/>
    <col min="542" max="543" width="11.7109375" style="4" customWidth="1"/>
    <col min="544" max="544" width="28.5703125" style="4" customWidth="1"/>
    <col min="545" max="545" width="2.140625" style="4" customWidth="1"/>
    <col min="546" max="546" width="9.140625" style="4"/>
    <col min="547" max="547" width="8.5703125" style="4" customWidth="1"/>
    <col min="548" max="780" width="9.140625" style="4"/>
    <col min="781" max="781" width="29.42578125" style="4" customWidth="1"/>
    <col min="782" max="790" width="0" style="4" hidden="1" customWidth="1"/>
    <col min="791" max="793" width="8.85546875" style="4" customWidth="1"/>
    <col min="794" max="794" width="1.28515625" style="4" customWidth="1"/>
    <col min="795" max="795" width="16.42578125" style="4" customWidth="1"/>
    <col min="796" max="796" width="13.42578125" style="4" customWidth="1"/>
    <col min="797" max="797" width="10.28515625" style="4" customWidth="1"/>
    <col min="798" max="799" width="11.7109375" style="4" customWidth="1"/>
    <col min="800" max="800" width="28.5703125" style="4" customWidth="1"/>
    <col min="801" max="801" width="2.140625" style="4" customWidth="1"/>
    <col min="802" max="802" width="9.140625" style="4"/>
    <col min="803" max="803" width="8.5703125" style="4" customWidth="1"/>
    <col min="804" max="1036" width="9.140625" style="4"/>
    <col min="1037" max="1037" width="29.42578125" style="4" customWidth="1"/>
    <col min="1038" max="1046" width="0" style="4" hidden="1" customWidth="1"/>
    <col min="1047" max="1049" width="8.85546875" style="4" customWidth="1"/>
    <col min="1050" max="1050" width="1.28515625" style="4" customWidth="1"/>
    <col min="1051" max="1051" width="16.42578125" style="4" customWidth="1"/>
    <col min="1052" max="1052" width="13.42578125" style="4" customWidth="1"/>
    <col min="1053" max="1053" width="10.28515625" style="4" customWidth="1"/>
    <col min="1054" max="1055" width="11.7109375" style="4" customWidth="1"/>
    <col min="1056" max="1056" width="28.5703125" style="4" customWidth="1"/>
    <col min="1057" max="1057" width="2.140625" style="4" customWidth="1"/>
    <col min="1058" max="1058" width="9.140625" style="4"/>
    <col min="1059" max="1059" width="8.5703125" style="4" customWidth="1"/>
    <col min="1060" max="1292" width="9.140625" style="4"/>
    <col min="1293" max="1293" width="29.42578125" style="4" customWidth="1"/>
    <col min="1294" max="1302" width="0" style="4" hidden="1" customWidth="1"/>
    <col min="1303" max="1305" width="8.85546875" style="4" customWidth="1"/>
    <col min="1306" max="1306" width="1.28515625" style="4" customWidth="1"/>
    <col min="1307" max="1307" width="16.42578125" style="4" customWidth="1"/>
    <col min="1308" max="1308" width="13.42578125" style="4" customWidth="1"/>
    <col min="1309" max="1309" width="10.28515625" style="4" customWidth="1"/>
    <col min="1310" max="1311" width="11.7109375" style="4" customWidth="1"/>
    <col min="1312" max="1312" width="28.5703125" style="4" customWidth="1"/>
    <col min="1313" max="1313" width="2.140625" style="4" customWidth="1"/>
    <col min="1314" max="1314" width="9.140625" style="4"/>
    <col min="1315" max="1315" width="8.5703125" style="4" customWidth="1"/>
    <col min="1316" max="1548" width="9.140625" style="4"/>
    <col min="1549" max="1549" width="29.42578125" style="4" customWidth="1"/>
    <col min="1550" max="1558" width="0" style="4" hidden="1" customWidth="1"/>
    <col min="1559" max="1561" width="8.85546875" style="4" customWidth="1"/>
    <col min="1562" max="1562" width="1.28515625" style="4" customWidth="1"/>
    <col min="1563" max="1563" width="16.42578125" style="4" customWidth="1"/>
    <col min="1564" max="1564" width="13.42578125" style="4" customWidth="1"/>
    <col min="1565" max="1565" width="10.28515625" style="4" customWidth="1"/>
    <col min="1566" max="1567" width="11.7109375" style="4" customWidth="1"/>
    <col min="1568" max="1568" width="28.5703125" style="4" customWidth="1"/>
    <col min="1569" max="1569" width="2.140625" style="4" customWidth="1"/>
    <col min="1570" max="1570" width="9.140625" style="4"/>
    <col min="1571" max="1571" width="8.5703125" style="4" customWidth="1"/>
    <col min="1572" max="1804" width="9.140625" style="4"/>
    <col min="1805" max="1805" width="29.42578125" style="4" customWidth="1"/>
    <col min="1806" max="1814" width="0" style="4" hidden="1" customWidth="1"/>
    <col min="1815" max="1817" width="8.85546875" style="4" customWidth="1"/>
    <col min="1818" max="1818" width="1.28515625" style="4" customWidth="1"/>
    <col min="1819" max="1819" width="16.42578125" style="4" customWidth="1"/>
    <col min="1820" max="1820" width="13.42578125" style="4" customWidth="1"/>
    <col min="1821" max="1821" width="10.28515625" style="4" customWidth="1"/>
    <col min="1822" max="1823" width="11.7109375" style="4" customWidth="1"/>
    <col min="1824" max="1824" width="28.5703125" style="4" customWidth="1"/>
    <col min="1825" max="1825" width="2.140625" style="4" customWidth="1"/>
    <col min="1826" max="1826" width="9.140625" style="4"/>
    <col min="1827" max="1827" width="8.5703125" style="4" customWidth="1"/>
    <col min="1828" max="2060" width="9.140625" style="4"/>
    <col min="2061" max="2061" width="29.42578125" style="4" customWidth="1"/>
    <col min="2062" max="2070" width="0" style="4" hidden="1" customWidth="1"/>
    <col min="2071" max="2073" width="8.85546875" style="4" customWidth="1"/>
    <col min="2074" max="2074" width="1.28515625" style="4" customWidth="1"/>
    <col min="2075" max="2075" width="16.42578125" style="4" customWidth="1"/>
    <col min="2076" max="2076" width="13.42578125" style="4" customWidth="1"/>
    <col min="2077" max="2077" width="10.28515625" style="4" customWidth="1"/>
    <col min="2078" max="2079" width="11.7109375" style="4" customWidth="1"/>
    <col min="2080" max="2080" width="28.5703125" style="4" customWidth="1"/>
    <col min="2081" max="2081" width="2.140625" style="4" customWidth="1"/>
    <col min="2082" max="2082" width="9.140625" style="4"/>
    <col min="2083" max="2083" width="8.5703125" style="4" customWidth="1"/>
    <col min="2084" max="2316" width="9.140625" style="4"/>
    <col min="2317" max="2317" width="29.42578125" style="4" customWidth="1"/>
    <col min="2318" max="2326" width="0" style="4" hidden="1" customWidth="1"/>
    <col min="2327" max="2329" width="8.85546875" style="4" customWidth="1"/>
    <col min="2330" max="2330" width="1.28515625" style="4" customWidth="1"/>
    <col min="2331" max="2331" width="16.42578125" style="4" customWidth="1"/>
    <col min="2332" max="2332" width="13.42578125" style="4" customWidth="1"/>
    <col min="2333" max="2333" width="10.28515625" style="4" customWidth="1"/>
    <col min="2334" max="2335" width="11.7109375" style="4" customWidth="1"/>
    <col min="2336" max="2336" width="28.5703125" style="4" customWidth="1"/>
    <col min="2337" max="2337" width="2.140625" style="4" customWidth="1"/>
    <col min="2338" max="2338" width="9.140625" style="4"/>
    <col min="2339" max="2339" width="8.5703125" style="4" customWidth="1"/>
    <col min="2340" max="2572" width="9.140625" style="4"/>
    <col min="2573" max="2573" width="29.42578125" style="4" customWidth="1"/>
    <col min="2574" max="2582" width="0" style="4" hidden="1" customWidth="1"/>
    <col min="2583" max="2585" width="8.85546875" style="4" customWidth="1"/>
    <col min="2586" max="2586" width="1.28515625" style="4" customWidth="1"/>
    <col min="2587" max="2587" width="16.42578125" style="4" customWidth="1"/>
    <col min="2588" max="2588" width="13.42578125" style="4" customWidth="1"/>
    <col min="2589" max="2589" width="10.28515625" style="4" customWidth="1"/>
    <col min="2590" max="2591" width="11.7109375" style="4" customWidth="1"/>
    <col min="2592" max="2592" width="28.5703125" style="4" customWidth="1"/>
    <col min="2593" max="2593" width="2.140625" style="4" customWidth="1"/>
    <col min="2594" max="2594" width="9.140625" style="4"/>
    <col min="2595" max="2595" width="8.5703125" style="4" customWidth="1"/>
    <col min="2596" max="2828" width="9.140625" style="4"/>
    <col min="2829" max="2829" width="29.42578125" style="4" customWidth="1"/>
    <col min="2830" max="2838" width="0" style="4" hidden="1" customWidth="1"/>
    <col min="2839" max="2841" width="8.85546875" style="4" customWidth="1"/>
    <col min="2842" max="2842" width="1.28515625" style="4" customWidth="1"/>
    <col min="2843" max="2843" width="16.42578125" style="4" customWidth="1"/>
    <col min="2844" max="2844" width="13.42578125" style="4" customWidth="1"/>
    <col min="2845" max="2845" width="10.28515625" style="4" customWidth="1"/>
    <col min="2846" max="2847" width="11.7109375" style="4" customWidth="1"/>
    <col min="2848" max="2848" width="28.5703125" style="4" customWidth="1"/>
    <col min="2849" max="2849" width="2.140625" style="4" customWidth="1"/>
    <col min="2850" max="2850" width="9.140625" style="4"/>
    <col min="2851" max="2851" width="8.5703125" style="4" customWidth="1"/>
    <col min="2852" max="3084" width="9.140625" style="4"/>
    <col min="3085" max="3085" width="29.42578125" style="4" customWidth="1"/>
    <col min="3086" max="3094" width="0" style="4" hidden="1" customWidth="1"/>
    <col min="3095" max="3097" width="8.85546875" style="4" customWidth="1"/>
    <col min="3098" max="3098" width="1.28515625" style="4" customWidth="1"/>
    <col min="3099" max="3099" width="16.42578125" style="4" customWidth="1"/>
    <col min="3100" max="3100" width="13.42578125" style="4" customWidth="1"/>
    <col min="3101" max="3101" width="10.28515625" style="4" customWidth="1"/>
    <col min="3102" max="3103" width="11.7109375" style="4" customWidth="1"/>
    <col min="3104" max="3104" width="28.5703125" style="4" customWidth="1"/>
    <col min="3105" max="3105" width="2.140625" style="4" customWidth="1"/>
    <col min="3106" max="3106" width="9.140625" style="4"/>
    <col min="3107" max="3107" width="8.5703125" style="4" customWidth="1"/>
    <col min="3108" max="3340" width="9.140625" style="4"/>
    <col min="3341" max="3341" width="29.42578125" style="4" customWidth="1"/>
    <col min="3342" max="3350" width="0" style="4" hidden="1" customWidth="1"/>
    <col min="3351" max="3353" width="8.85546875" style="4" customWidth="1"/>
    <col min="3354" max="3354" width="1.28515625" style="4" customWidth="1"/>
    <col min="3355" max="3355" width="16.42578125" style="4" customWidth="1"/>
    <col min="3356" max="3356" width="13.42578125" style="4" customWidth="1"/>
    <col min="3357" max="3357" width="10.28515625" style="4" customWidth="1"/>
    <col min="3358" max="3359" width="11.7109375" style="4" customWidth="1"/>
    <col min="3360" max="3360" width="28.5703125" style="4" customWidth="1"/>
    <col min="3361" max="3361" width="2.140625" style="4" customWidth="1"/>
    <col min="3362" max="3362" width="9.140625" style="4"/>
    <col min="3363" max="3363" width="8.5703125" style="4" customWidth="1"/>
    <col min="3364" max="3596" width="9.140625" style="4"/>
    <col min="3597" max="3597" width="29.42578125" style="4" customWidth="1"/>
    <col min="3598" max="3606" width="0" style="4" hidden="1" customWidth="1"/>
    <col min="3607" max="3609" width="8.85546875" style="4" customWidth="1"/>
    <col min="3610" max="3610" width="1.28515625" style="4" customWidth="1"/>
    <col min="3611" max="3611" width="16.42578125" style="4" customWidth="1"/>
    <col min="3612" max="3612" width="13.42578125" style="4" customWidth="1"/>
    <col min="3613" max="3613" width="10.28515625" style="4" customWidth="1"/>
    <col min="3614" max="3615" width="11.7109375" style="4" customWidth="1"/>
    <col min="3616" max="3616" width="28.5703125" style="4" customWidth="1"/>
    <col min="3617" max="3617" width="2.140625" style="4" customWidth="1"/>
    <col min="3618" max="3618" width="9.140625" style="4"/>
    <col min="3619" max="3619" width="8.5703125" style="4" customWidth="1"/>
    <col min="3620" max="3852" width="9.140625" style="4"/>
    <col min="3853" max="3853" width="29.42578125" style="4" customWidth="1"/>
    <col min="3854" max="3862" width="0" style="4" hidden="1" customWidth="1"/>
    <col min="3863" max="3865" width="8.85546875" style="4" customWidth="1"/>
    <col min="3866" max="3866" width="1.28515625" style="4" customWidth="1"/>
    <col min="3867" max="3867" width="16.42578125" style="4" customWidth="1"/>
    <col min="3868" max="3868" width="13.42578125" style="4" customWidth="1"/>
    <col min="3869" max="3869" width="10.28515625" style="4" customWidth="1"/>
    <col min="3870" max="3871" width="11.7109375" style="4" customWidth="1"/>
    <col min="3872" max="3872" width="28.5703125" style="4" customWidth="1"/>
    <col min="3873" max="3873" width="2.140625" style="4" customWidth="1"/>
    <col min="3874" max="3874" width="9.140625" style="4"/>
    <col min="3875" max="3875" width="8.5703125" style="4" customWidth="1"/>
    <col min="3876" max="4108" width="9.140625" style="4"/>
    <col min="4109" max="4109" width="29.42578125" style="4" customWidth="1"/>
    <col min="4110" max="4118" width="0" style="4" hidden="1" customWidth="1"/>
    <col min="4119" max="4121" width="8.85546875" style="4" customWidth="1"/>
    <col min="4122" max="4122" width="1.28515625" style="4" customWidth="1"/>
    <col min="4123" max="4123" width="16.42578125" style="4" customWidth="1"/>
    <col min="4124" max="4124" width="13.42578125" style="4" customWidth="1"/>
    <col min="4125" max="4125" width="10.28515625" style="4" customWidth="1"/>
    <col min="4126" max="4127" width="11.7109375" style="4" customWidth="1"/>
    <col min="4128" max="4128" width="28.5703125" style="4" customWidth="1"/>
    <col min="4129" max="4129" width="2.140625" style="4" customWidth="1"/>
    <col min="4130" max="4130" width="9.140625" style="4"/>
    <col min="4131" max="4131" width="8.5703125" style="4" customWidth="1"/>
    <col min="4132" max="4364" width="9.140625" style="4"/>
    <col min="4365" max="4365" width="29.42578125" style="4" customWidth="1"/>
    <col min="4366" max="4374" width="0" style="4" hidden="1" customWidth="1"/>
    <col min="4375" max="4377" width="8.85546875" style="4" customWidth="1"/>
    <col min="4378" max="4378" width="1.28515625" style="4" customWidth="1"/>
    <col min="4379" max="4379" width="16.42578125" style="4" customWidth="1"/>
    <col min="4380" max="4380" width="13.42578125" style="4" customWidth="1"/>
    <col min="4381" max="4381" width="10.28515625" style="4" customWidth="1"/>
    <col min="4382" max="4383" width="11.7109375" style="4" customWidth="1"/>
    <col min="4384" max="4384" width="28.5703125" style="4" customWidth="1"/>
    <col min="4385" max="4385" width="2.140625" style="4" customWidth="1"/>
    <col min="4386" max="4386" width="9.140625" style="4"/>
    <col min="4387" max="4387" width="8.5703125" style="4" customWidth="1"/>
    <col min="4388" max="4620" width="9.140625" style="4"/>
    <col min="4621" max="4621" width="29.42578125" style="4" customWidth="1"/>
    <col min="4622" max="4630" width="0" style="4" hidden="1" customWidth="1"/>
    <col min="4631" max="4633" width="8.85546875" style="4" customWidth="1"/>
    <col min="4634" max="4634" width="1.28515625" style="4" customWidth="1"/>
    <col min="4635" max="4635" width="16.42578125" style="4" customWidth="1"/>
    <col min="4636" max="4636" width="13.42578125" style="4" customWidth="1"/>
    <col min="4637" max="4637" width="10.28515625" style="4" customWidth="1"/>
    <col min="4638" max="4639" width="11.7109375" style="4" customWidth="1"/>
    <col min="4640" max="4640" width="28.5703125" style="4" customWidth="1"/>
    <col min="4641" max="4641" width="2.140625" style="4" customWidth="1"/>
    <col min="4642" max="4642" width="9.140625" style="4"/>
    <col min="4643" max="4643" width="8.5703125" style="4" customWidth="1"/>
    <col min="4644" max="4876" width="9.140625" style="4"/>
    <col min="4877" max="4877" width="29.42578125" style="4" customWidth="1"/>
    <col min="4878" max="4886" width="0" style="4" hidden="1" customWidth="1"/>
    <col min="4887" max="4889" width="8.85546875" style="4" customWidth="1"/>
    <col min="4890" max="4890" width="1.28515625" style="4" customWidth="1"/>
    <col min="4891" max="4891" width="16.42578125" style="4" customWidth="1"/>
    <col min="4892" max="4892" width="13.42578125" style="4" customWidth="1"/>
    <col min="4893" max="4893" width="10.28515625" style="4" customWidth="1"/>
    <col min="4894" max="4895" width="11.7109375" style="4" customWidth="1"/>
    <col min="4896" max="4896" width="28.5703125" style="4" customWidth="1"/>
    <col min="4897" max="4897" width="2.140625" style="4" customWidth="1"/>
    <col min="4898" max="4898" width="9.140625" style="4"/>
    <col min="4899" max="4899" width="8.5703125" style="4" customWidth="1"/>
    <col min="4900" max="5132" width="9.140625" style="4"/>
    <col min="5133" max="5133" width="29.42578125" style="4" customWidth="1"/>
    <col min="5134" max="5142" width="0" style="4" hidden="1" customWidth="1"/>
    <col min="5143" max="5145" width="8.85546875" style="4" customWidth="1"/>
    <col min="5146" max="5146" width="1.28515625" style="4" customWidth="1"/>
    <col min="5147" max="5147" width="16.42578125" style="4" customWidth="1"/>
    <col min="5148" max="5148" width="13.42578125" style="4" customWidth="1"/>
    <col min="5149" max="5149" width="10.28515625" style="4" customWidth="1"/>
    <col min="5150" max="5151" width="11.7109375" style="4" customWidth="1"/>
    <col min="5152" max="5152" width="28.5703125" style="4" customWidth="1"/>
    <col min="5153" max="5153" width="2.140625" style="4" customWidth="1"/>
    <col min="5154" max="5154" width="9.140625" style="4"/>
    <col min="5155" max="5155" width="8.5703125" style="4" customWidth="1"/>
    <col min="5156" max="5388" width="9.140625" style="4"/>
    <col min="5389" max="5389" width="29.42578125" style="4" customWidth="1"/>
    <col min="5390" max="5398" width="0" style="4" hidden="1" customWidth="1"/>
    <col min="5399" max="5401" width="8.85546875" style="4" customWidth="1"/>
    <col min="5402" max="5402" width="1.28515625" style="4" customWidth="1"/>
    <col min="5403" max="5403" width="16.42578125" style="4" customWidth="1"/>
    <col min="5404" max="5404" width="13.42578125" style="4" customWidth="1"/>
    <col min="5405" max="5405" width="10.28515625" style="4" customWidth="1"/>
    <col min="5406" max="5407" width="11.7109375" style="4" customWidth="1"/>
    <col min="5408" max="5408" width="28.5703125" style="4" customWidth="1"/>
    <col min="5409" max="5409" width="2.140625" style="4" customWidth="1"/>
    <col min="5410" max="5410" width="9.140625" style="4"/>
    <col min="5411" max="5411" width="8.5703125" style="4" customWidth="1"/>
    <col min="5412" max="5644" width="9.140625" style="4"/>
    <col min="5645" max="5645" width="29.42578125" style="4" customWidth="1"/>
    <col min="5646" max="5654" width="0" style="4" hidden="1" customWidth="1"/>
    <col min="5655" max="5657" width="8.85546875" style="4" customWidth="1"/>
    <col min="5658" max="5658" width="1.28515625" style="4" customWidth="1"/>
    <col min="5659" max="5659" width="16.42578125" style="4" customWidth="1"/>
    <col min="5660" max="5660" width="13.42578125" style="4" customWidth="1"/>
    <col min="5661" max="5661" width="10.28515625" style="4" customWidth="1"/>
    <col min="5662" max="5663" width="11.7109375" style="4" customWidth="1"/>
    <col min="5664" max="5664" width="28.5703125" style="4" customWidth="1"/>
    <col min="5665" max="5665" width="2.140625" style="4" customWidth="1"/>
    <col min="5666" max="5666" width="9.140625" style="4"/>
    <col min="5667" max="5667" width="8.5703125" style="4" customWidth="1"/>
    <col min="5668" max="5900" width="9.140625" style="4"/>
    <col min="5901" max="5901" width="29.42578125" style="4" customWidth="1"/>
    <col min="5902" max="5910" width="0" style="4" hidden="1" customWidth="1"/>
    <col min="5911" max="5913" width="8.85546875" style="4" customWidth="1"/>
    <col min="5914" max="5914" width="1.28515625" style="4" customWidth="1"/>
    <col min="5915" max="5915" width="16.42578125" style="4" customWidth="1"/>
    <col min="5916" max="5916" width="13.42578125" style="4" customWidth="1"/>
    <col min="5917" max="5917" width="10.28515625" style="4" customWidth="1"/>
    <col min="5918" max="5919" width="11.7109375" style="4" customWidth="1"/>
    <col min="5920" max="5920" width="28.5703125" style="4" customWidth="1"/>
    <col min="5921" max="5921" width="2.140625" style="4" customWidth="1"/>
    <col min="5922" max="5922" width="9.140625" style="4"/>
    <col min="5923" max="5923" width="8.5703125" style="4" customWidth="1"/>
    <col min="5924" max="6156" width="9.140625" style="4"/>
    <col min="6157" max="6157" width="29.42578125" style="4" customWidth="1"/>
    <col min="6158" max="6166" width="0" style="4" hidden="1" customWidth="1"/>
    <col min="6167" max="6169" width="8.85546875" style="4" customWidth="1"/>
    <col min="6170" max="6170" width="1.28515625" style="4" customWidth="1"/>
    <col min="6171" max="6171" width="16.42578125" style="4" customWidth="1"/>
    <col min="6172" max="6172" width="13.42578125" style="4" customWidth="1"/>
    <col min="6173" max="6173" width="10.28515625" style="4" customWidth="1"/>
    <col min="6174" max="6175" width="11.7109375" style="4" customWidth="1"/>
    <col min="6176" max="6176" width="28.5703125" style="4" customWidth="1"/>
    <col min="6177" max="6177" width="2.140625" style="4" customWidth="1"/>
    <col min="6178" max="6178" width="9.140625" style="4"/>
    <col min="6179" max="6179" width="8.5703125" style="4" customWidth="1"/>
    <col min="6180" max="6412" width="9.140625" style="4"/>
    <col min="6413" max="6413" width="29.42578125" style="4" customWidth="1"/>
    <col min="6414" max="6422" width="0" style="4" hidden="1" customWidth="1"/>
    <col min="6423" max="6425" width="8.85546875" style="4" customWidth="1"/>
    <col min="6426" max="6426" width="1.28515625" style="4" customWidth="1"/>
    <col min="6427" max="6427" width="16.42578125" style="4" customWidth="1"/>
    <col min="6428" max="6428" width="13.42578125" style="4" customWidth="1"/>
    <col min="6429" max="6429" width="10.28515625" style="4" customWidth="1"/>
    <col min="6430" max="6431" width="11.7109375" style="4" customWidth="1"/>
    <col min="6432" max="6432" width="28.5703125" style="4" customWidth="1"/>
    <col min="6433" max="6433" width="2.140625" style="4" customWidth="1"/>
    <col min="6434" max="6434" width="9.140625" style="4"/>
    <col min="6435" max="6435" width="8.5703125" style="4" customWidth="1"/>
    <col min="6436" max="6668" width="9.140625" style="4"/>
    <col min="6669" max="6669" width="29.42578125" style="4" customWidth="1"/>
    <col min="6670" max="6678" width="0" style="4" hidden="1" customWidth="1"/>
    <col min="6679" max="6681" width="8.85546875" style="4" customWidth="1"/>
    <col min="6682" max="6682" width="1.28515625" style="4" customWidth="1"/>
    <col min="6683" max="6683" width="16.42578125" style="4" customWidth="1"/>
    <col min="6684" max="6684" width="13.42578125" style="4" customWidth="1"/>
    <col min="6685" max="6685" width="10.28515625" style="4" customWidth="1"/>
    <col min="6686" max="6687" width="11.7109375" style="4" customWidth="1"/>
    <col min="6688" max="6688" width="28.5703125" style="4" customWidth="1"/>
    <col min="6689" max="6689" width="2.140625" style="4" customWidth="1"/>
    <col min="6690" max="6690" width="9.140625" style="4"/>
    <col min="6691" max="6691" width="8.5703125" style="4" customWidth="1"/>
    <col min="6692" max="6924" width="9.140625" style="4"/>
    <col min="6925" max="6925" width="29.42578125" style="4" customWidth="1"/>
    <col min="6926" max="6934" width="0" style="4" hidden="1" customWidth="1"/>
    <col min="6935" max="6937" width="8.85546875" style="4" customWidth="1"/>
    <col min="6938" max="6938" width="1.28515625" style="4" customWidth="1"/>
    <col min="6939" max="6939" width="16.42578125" style="4" customWidth="1"/>
    <col min="6940" max="6940" width="13.42578125" style="4" customWidth="1"/>
    <col min="6941" max="6941" width="10.28515625" style="4" customWidth="1"/>
    <col min="6942" max="6943" width="11.7109375" style="4" customWidth="1"/>
    <col min="6944" max="6944" width="28.5703125" style="4" customWidth="1"/>
    <col min="6945" max="6945" width="2.140625" style="4" customWidth="1"/>
    <col min="6946" max="6946" width="9.140625" style="4"/>
    <col min="6947" max="6947" width="8.5703125" style="4" customWidth="1"/>
    <col min="6948" max="7180" width="9.140625" style="4"/>
    <col min="7181" max="7181" width="29.42578125" style="4" customWidth="1"/>
    <col min="7182" max="7190" width="0" style="4" hidden="1" customWidth="1"/>
    <col min="7191" max="7193" width="8.85546875" style="4" customWidth="1"/>
    <col min="7194" max="7194" width="1.28515625" style="4" customWidth="1"/>
    <col min="7195" max="7195" width="16.42578125" style="4" customWidth="1"/>
    <col min="7196" max="7196" width="13.42578125" style="4" customWidth="1"/>
    <col min="7197" max="7197" width="10.28515625" style="4" customWidth="1"/>
    <col min="7198" max="7199" width="11.7109375" style="4" customWidth="1"/>
    <col min="7200" max="7200" width="28.5703125" style="4" customWidth="1"/>
    <col min="7201" max="7201" width="2.140625" style="4" customWidth="1"/>
    <col min="7202" max="7202" width="9.140625" style="4"/>
    <col min="7203" max="7203" width="8.5703125" style="4" customWidth="1"/>
    <col min="7204" max="7436" width="9.140625" style="4"/>
    <col min="7437" max="7437" width="29.42578125" style="4" customWidth="1"/>
    <col min="7438" max="7446" width="0" style="4" hidden="1" customWidth="1"/>
    <col min="7447" max="7449" width="8.85546875" style="4" customWidth="1"/>
    <col min="7450" max="7450" width="1.28515625" style="4" customWidth="1"/>
    <col min="7451" max="7451" width="16.42578125" style="4" customWidth="1"/>
    <col min="7452" max="7452" width="13.42578125" style="4" customWidth="1"/>
    <col min="7453" max="7453" width="10.28515625" style="4" customWidth="1"/>
    <col min="7454" max="7455" width="11.7109375" style="4" customWidth="1"/>
    <col min="7456" max="7456" width="28.5703125" style="4" customWidth="1"/>
    <col min="7457" max="7457" width="2.140625" style="4" customWidth="1"/>
    <col min="7458" max="7458" width="9.140625" style="4"/>
    <col min="7459" max="7459" width="8.5703125" style="4" customWidth="1"/>
    <col min="7460" max="7692" width="9.140625" style="4"/>
    <col min="7693" max="7693" width="29.42578125" style="4" customWidth="1"/>
    <col min="7694" max="7702" width="0" style="4" hidden="1" customWidth="1"/>
    <col min="7703" max="7705" width="8.85546875" style="4" customWidth="1"/>
    <col min="7706" max="7706" width="1.28515625" style="4" customWidth="1"/>
    <col min="7707" max="7707" width="16.42578125" style="4" customWidth="1"/>
    <col min="7708" max="7708" width="13.42578125" style="4" customWidth="1"/>
    <col min="7709" max="7709" width="10.28515625" style="4" customWidth="1"/>
    <col min="7710" max="7711" width="11.7109375" style="4" customWidth="1"/>
    <col min="7712" max="7712" width="28.5703125" style="4" customWidth="1"/>
    <col min="7713" max="7713" width="2.140625" style="4" customWidth="1"/>
    <col min="7714" max="7714" width="9.140625" style="4"/>
    <col min="7715" max="7715" width="8.5703125" style="4" customWidth="1"/>
    <col min="7716" max="7948" width="9.140625" style="4"/>
    <col min="7949" max="7949" width="29.42578125" style="4" customWidth="1"/>
    <col min="7950" max="7958" width="0" style="4" hidden="1" customWidth="1"/>
    <col min="7959" max="7961" width="8.85546875" style="4" customWidth="1"/>
    <col min="7962" max="7962" width="1.28515625" style="4" customWidth="1"/>
    <col min="7963" max="7963" width="16.42578125" style="4" customWidth="1"/>
    <col min="7964" max="7964" width="13.42578125" style="4" customWidth="1"/>
    <col min="7965" max="7965" width="10.28515625" style="4" customWidth="1"/>
    <col min="7966" max="7967" width="11.7109375" style="4" customWidth="1"/>
    <col min="7968" max="7968" width="28.5703125" style="4" customWidth="1"/>
    <col min="7969" max="7969" width="2.140625" style="4" customWidth="1"/>
    <col min="7970" max="7970" width="9.140625" style="4"/>
    <col min="7971" max="7971" width="8.5703125" style="4" customWidth="1"/>
    <col min="7972" max="8204" width="9.140625" style="4"/>
    <col min="8205" max="8205" width="29.42578125" style="4" customWidth="1"/>
    <col min="8206" max="8214" width="0" style="4" hidden="1" customWidth="1"/>
    <col min="8215" max="8217" width="8.85546875" style="4" customWidth="1"/>
    <col min="8218" max="8218" width="1.28515625" style="4" customWidth="1"/>
    <col min="8219" max="8219" width="16.42578125" style="4" customWidth="1"/>
    <col min="8220" max="8220" width="13.42578125" style="4" customWidth="1"/>
    <col min="8221" max="8221" width="10.28515625" style="4" customWidth="1"/>
    <col min="8222" max="8223" width="11.7109375" style="4" customWidth="1"/>
    <col min="8224" max="8224" width="28.5703125" style="4" customWidth="1"/>
    <col min="8225" max="8225" width="2.140625" style="4" customWidth="1"/>
    <col min="8226" max="8226" width="9.140625" style="4"/>
    <col min="8227" max="8227" width="8.5703125" style="4" customWidth="1"/>
    <col min="8228" max="8460" width="9.140625" style="4"/>
    <col min="8461" max="8461" width="29.42578125" style="4" customWidth="1"/>
    <col min="8462" max="8470" width="0" style="4" hidden="1" customWidth="1"/>
    <col min="8471" max="8473" width="8.85546875" style="4" customWidth="1"/>
    <col min="8474" max="8474" width="1.28515625" style="4" customWidth="1"/>
    <col min="8475" max="8475" width="16.42578125" style="4" customWidth="1"/>
    <col min="8476" max="8476" width="13.42578125" style="4" customWidth="1"/>
    <col min="8477" max="8477" width="10.28515625" style="4" customWidth="1"/>
    <col min="8478" max="8479" width="11.7109375" style="4" customWidth="1"/>
    <col min="8480" max="8480" width="28.5703125" style="4" customWidth="1"/>
    <col min="8481" max="8481" width="2.140625" style="4" customWidth="1"/>
    <col min="8482" max="8482" width="9.140625" style="4"/>
    <col min="8483" max="8483" width="8.5703125" style="4" customWidth="1"/>
    <col min="8484" max="8716" width="9.140625" style="4"/>
    <col min="8717" max="8717" width="29.42578125" style="4" customWidth="1"/>
    <col min="8718" max="8726" width="0" style="4" hidden="1" customWidth="1"/>
    <col min="8727" max="8729" width="8.85546875" style="4" customWidth="1"/>
    <col min="8730" max="8730" width="1.28515625" style="4" customWidth="1"/>
    <col min="8731" max="8731" width="16.42578125" style="4" customWidth="1"/>
    <col min="8732" max="8732" width="13.42578125" style="4" customWidth="1"/>
    <col min="8733" max="8733" width="10.28515625" style="4" customWidth="1"/>
    <col min="8734" max="8735" width="11.7109375" style="4" customWidth="1"/>
    <col min="8736" max="8736" width="28.5703125" style="4" customWidth="1"/>
    <col min="8737" max="8737" width="2.140625" style="4" customWidth="1"/>
    <col min="8738" max="8738" width="9.140625" style="4"/>
    <col min="8739" max="8739" width="8.5703125" style="4" customWidth="1"/>
    <col min="8740" max="8972" width="9.140625" style="4"/>
    <col min="8973" max="8973" width="29.42578125" style="4" customWidth="1"/>
    <col min="8974" max="8982" width="0" style="4" hidden="1" customWidth="1"/>
    <col min="8983" max="8985" width="8.85546875" style="4" customWidth="1"/>
    <col min="8986" max="8986" width="1.28515625" style="4" customWidth="1"/>
    <col min="8987" max="8987" width="16.42578125" style="4" customWidth="1"/>
    <col min="8988" max="8988" width="13.42578125" style="4" customWidth="1"/>
    <col min="8989" max="8989" width="10.28515625" style="4" customWidth="1"/>
    <col min="8990" max="8991" width="11.7109375" style="4" customWidth="1"/>
    <col min="8992" max="8992" width="28.5703125" style="4" customWidth="1"/>
    <col min="8993" max="8993" width="2.140625" style="4" customWidth="1"/>
    <col min="8994" max="8994" width="9.140625" style="4"/>
    <col min="8995" max="8995" width="8.5703125" style="4" customWidth="1"/>
    <col min="8996" max="9228" width="9.140625" style="4"/>
    <col min="9229" max="9229" width="29.42578125" style="4" customWidth="1"/>
    <col min="9230" max="9238" width="0" style="4" hidden="1" customWidth="1"/>
    <col min="9239" max="9241" width="8.85546875" style="4" customWidth="1"/>
    <col min="9242" max="9242" width="1.28515625" style="4" customWidth="1"/>
    <col min="9243" max="9243" width="16.42578125" style="4" customWidth="1"/>
    <col min="9244" max="9244" width="13.42578125" style="4" customWidth="1"/>
    <col min="9245" max="9245" width="10.28515625" style="4" customWidth="1"/>
    <col min="9246" max="9247" width="11.7109375" style="4" customWidth="1"/>
    <col min="9248" max="9248" width="28.5703125" style="4" customWidth="1"/>
    <col min="9249" max="9249" width="2.140625" style="4" customWidth="1"/>
    <col min="9250" max="9250" width="9.140625" style="4"/>
    <col min="9251" max="9251" width="8.5703125" style="4" customWidth="1"/>
    <col min="9252" max="9484" width="9.140625" style="4"/>
    <col min="9485" max="9485" width="29.42578125" style="4" customWidth="1"/>
    <col min="9486" max="9494" width="0" style="4" hidden="1" customWidth="1"/>
    <col min="9495" max="9497" width="8.85546875" style="4" customWidth="1"/>
    <col min="9498" max="9498" width="1.28515625" style="4" customWidth="1"/>
    <col min="9499" max="9499" width="16.42578125" style="4" customWidth="1"/>
    <col min="9500" max="9500" width="13.42578125" style="4" customWidth="1"/>
    <col min="9501" max="9501" width="10.28515625" style="4" customWidth="1"/>
    <col min="9502" max="9503" width="11.7109375" style="4" customWidth="1"/>
    <col min="9504" max="9504" width="28.5703125" style="4" customWidth="1"/>
    <col min="9505" max="9505" width="2.140625" style="4" customWidth="1"/>
    <col min="9506" max="9506" width="9.140625" style="4"/>
    <col min="9507" max="9507" width="8.5703125" style="4" customWidth="1"/>
    <col min="9508" max="9740" width="9.140625" style="4"/>
    <col min="9741" max="9741" width="29.42578125" style="4" customWidth="1"/>
    <col min="9742" max="9750" width="0" style="4" hidden="1" customWidth="1"/>
    <col min="9751" max="9753" width="8.85546875" style="4" customWidth="1"/>
    <col min="9754" max="9754" width="1.28515625" style="4" customWidth="1"/>
    <col min="9755" max="9755" width="16.42578125" style="4" customWidth="1"/>
    <col min="9756" max="9756" width="13.42578125" style="4" customWidth="1"/>
    <col min="9757" max="9757" width="10.28515625" style="4" customWidth="1"/>
    <col min="9758" max="9759" width="11.7109375" style="4" customWidth="1"/>
    <col min="9760" max="9760" width="28.5703125" style="4" customWidth="1"/>
    <col min="9761" max="9761" width="2.140625" style="4" customWidth="1"/>
    <col min="9762" max="9762" width="9.140625" style="4"/>
    <col min="9763" max="9763" width="8.5703125" style="4" customWidth="1"/>
    <col min="9764" max="9996" width="9.140625" style="4"/>
    <col min="9997" max="9997" width="29.42578125" style="4" customWidth="1"/>
    <col min="9998" max="10006" width="0" style="4" hidden="1" customWidth="1"/>
    <col min="10007" max="10009" width="8.85546875" style="4" customWidth="1"/>
    <col min="10010" max="10010" width="1.28515625" style="4" customWidth="1"/>
    <col min="10011" max="10011" width="16.42578125" style="4" customWidth="1"/>
    <col min="10012" max="10012" width="13.42578125" style="4" customWidth="1"/>
    <col min="10013" max="10013" width="10.28515625" style="4" customWidth="1"/>
    <col min="10014" max="10015" width="11.7109375" style="4" customWidth="1"/>
    <col min="10016" max="10016" width="28.5703125" style="4" customWidth="1"/>
    <col min="10017" max="10017" width="2.140625" style="4" customWidth="1"/>
    <col min="10018" max="10018" width="9.140625" style="4"/>
    <col min="10019" max="10019" width="8.5703125" style="4" customWidth="1"/>
    <col min="10020" max="10252" width="9.140625" style="4"/>
    <col min="10253" max="10253" width="29.42578125" style="4" customWidth="1"/>
    <col min="10254" max="10262" width="0" style="4" hidden="1" customWidth="1"/>
    <col min="10263" max="10265" width="8.85546875" style="4" customWidth="1"/>
    <col min="10266" max="10266" width="1.28515625" style="4" customWidth="1"/>
    <col min="10267" max="10267" width="16.42578125" style="4" customWidth="1"/>
    <col min="10268" max="10268" width="13.42578125" style="4" customWidth="1"/>
    <col min="10269" max="10269" width="10.28515625" style="4" customWidth="1"/>
    <col min="10270" max="10271" width="11.7109375" style="4" customWidth="1"/>
    <col min="10272" max="10272" width="28.5703125" style="4" customWidth="1"/>
    <col min="10273" max="10273" width="2.140625" style="4" customWidth="1"/>
    <col min="10274" max="10274" width="9.140625" style="4"/>
    <col min="10275" max="10275" width="8.5703125" style="4" customWidth="1"/>
    <col min="10276" max="10508" width="9.140625" style="4"/>
    <col min="10509" max="10509" width="29.42578125" style="4" customWidth="1"/>
    <col min="10510" max="10518" width="0" style="4" hidden="1" customWidth="1"/>
    <col min="10519" max="10521" width="8.85546875" style="4" customWidth="1"/>
    <col min="10522" max="10522" width="1.28515625" style="4" customWidth="1"/>
    <col min="10523" max="10523" width="16.42578125" style="4" customWidth="1"/>
    <col min="10524" max="10524" width="13.42578125" style="4" customWidth="1"/>
    <col min="10525" max="10525" width="10.28515625" style="4" customWidth="1"/>
    <col min="10526" max="10527" width="11.7109375" style="4" customWidth="1"/>
    <col min="10528" max="10528" width="28.5703125" style="4" customWidth="1"/>
    <col min="10529" max="10529" width="2.140625" style="4" customWidth="1"/>
    <col min="10530" max="10530" width="9.140625" style="4"/>
    <col min="10531" max="10531" width="8.5703125" style="4" customWidth="1"/>
    <col min="10532" max="10764" width="9.140625" style="4"/>
    <col min="10765" max="10765" width="29.42578125" style="4" customWidth="1"/>
    <col min="10766" max="10774" width="0" style="4" hidden="1" customWidth="1"/>
    <col min="10775" max="10777" width="8.85546875" style="4" customWidth="1"/>
    <col min="10778" max="10778" width="1.28515625" style="4" customWidth="1"/>
    <col min="10779" max="10779" width="16.42578125" style="4" customWidth="1"/>
    <col min="10780" max="10780" width="13.42578125" style="4" customWidth="1"/>
    <col min="10781" max="10781" width="10.28515625" style="4" customWidth="1"/>
    <col min="10782" max="10783" width="11.7109375" style="4" customWidth="1"/>
    <col min="10784" max="10784" width="28.5703125" style="4" customWidth="1"/>
    <col min="10785" max="10785" width="2.140625" style="4" customWidth="1"/>
    <col min="10786" max="10786" width="9.140625" style="4"/>
    <col min="10787" max="10787" width="8.5703125" style="4" customWidth="1"/>
    <col min="10788" max="11020" width="9.140625" style="4"/>
    <col min="11021" max="11021" width="29.42578125" style="4" customWidth="1"/>
    <col min="11022" max="11030" width="0" style="4" hidden="1" customWidth="1"/>
    <col min="11031" max="11033" width="8.85546875" style="4" customWidth="1"/>
    <col min="11034" max="11034" width="1.28515625" style="4" customWidth="1"/>
    <col min="11035" max="11035" width="16.42578125" style="4" customWidth="1"/>
    <col min="11036" max="11036" width="13.42578125" style="4" customWidth="1"/>
    <col min="11037" max="11037" width="10.28515625" style="4" customWidth="1"/>
    <col min="11038" max="11039" width="11.7109375" style="4" customWidth="1"/>
    <col min="11040" max="11040" width="28.5703125" style="4" customWidth="1"/>
    <col min="11041" max="11041" width="2.140625" style="4" customWidth="1"/>
    <col min="11042" max="11042" width="9.140625" style="4"/>
    <col min="11043" max="11043" width="8.5703125" style="4" customWidth="1"/>
    <col min="11044" max="11276" width="9.140625" style="4"/>
    <col min="11277" max="11277" width="29.42578125" style="4" customWidth="1"/>
    <col min="11278" max="11286" width="0" style="4" hidden="1" customWidth="1"/>
    <col min="11287" max="11289" width="8.85546875" style="4" customWidth="1"/>
    <col min="11290" max="11290" width="1.28515625" style="4" customWidth="1"/>
    <col min="11291" max="11291" width="16.42578125" style="4" customWidth="1"/>
    <col min="11292" max="11292" width="13.42578125" style="4" customWidth="1"/>
    <col min="11293" max="11293" width="10.28515625" style="4" customWidth="1"/>
    <col min="11294" max="11295" width="11.7109375" style="4" customWidth="1"/>
    <col min="11296" max="11296" width="28.5703125" style="4" customWidth="1"/>
    <col min="11297" max="11297" width="2.140625" style="4" customWidth="1"/>
    <col min="11298" max="11298" width="9.140625" style="4"/>
    <col min="11299" max="11299" width="8.5703125" style="4" customWidth="1"/>
    <col min="11300" max="11532" width="9.140625" style="4"/>
    <col min="11533" max="11533" width="29.42578125" style="4" customWidth="1"/>
    <col min="11534" max="11542" width="0" style="4" hidden="1" customWidth="1"/>
    <col min="11543" max="11545" width="8.85546875" style="4" customWidth="1"/>
    <col min="11546" max="11546" width="1.28515625" style="4" customWidth="1"/>
    <col min="11547" max="11547" width="16.42578125" style="4" customWidth="1"/>
    <col min="11548" max="11548" width="13.42578125" style="4" customWidth="1"/>
    <col min="11549" max="11549" width="10.28515625" style="4" customWidth="1"/>
    <col min="11550" max="11551" width="11.7109375" style="4" customWidth="1"/>
    <col min="11552" max="11552" width="28.5703125" style="4" customWidth="1"/>
    <col min="11553" max="11553" width="2.140625" style="4" customWidth="1"/>
    <col min="11554" max="11554" width="9.140625" style="4"/>
    <col min="11555" max="11555" width="8.5703125" style="4" customWidth="1"/>
    <col min="11556" max="11788" width="9.140625" style="4"/>
    <col min="11789" max="11789" width="29.42578125" style="4" customWidth="1"/>
    <col min="11790" max="11798" width="0" style="4" hidden="1" customWidth="1"/>
    <col min="11799" max="11801" width="8.85546875" style="4" customWidth="1"/>
    <col min="11802" max="11802" width="1.28515625" style="4" customWidth="1"/>
    <col min="11803" max="11803" width="16.42578125" style="4" customWidth="1"/>
    <col min="11804" max="11804" width="13.42578125" style="4" customWidth="1"/>
    <col min="11805" max="11805" width="10.28515625" style="4" customWidth="1"/>
    <col min="11806" max="11807" width="11.7109375" style="4" customWidth="1"/>
    <col min="11808" max="11808" width="28.5703125" style="4" customWidth="1"/>
    <col min="11809" max="11809" width="2.140625" style="4" customWidth="1"/>
    <col min="11810" max="11810" width="9.140625" style="4"/>
    <col min="11811" max="11811" width="8.5703125" style="4" customWidth="1"/>
    <col min="11812" max="12044" width="9.140625" style="4"/>
    <col min="12045" max="12045" width="29.42578125" style="4" customWidth="1"/>
    <col min="12046" max="12054" width="0" style="4" hidden="1" customWidth="1"/>
    <col min="12055" max="12057" width="8.85546875" style="4" customWidth="1"/>
    <col min="12058" max="12058" width="1.28515625" style="4" customWidth="1"/>
    <col min="12059" max="12059" width="16.42578125" style="4" customWidth="1"/>
    <col min="12060" max="12060" width="13.42578125" style="4" customWidth="1"/>
    <col min="12061" max="12061" width="10.28515625" style="4" customWidth="1"/>
    <col min="12062" max="12063" width="11.7109375" style="4" customWidth="1"/>
    <col min="12064" max="12064" width="28.5703125" style="4" customWidth="1"/>
    <col min="12065" max="12065" width="2.140625" style="4" customWidth="1"/>
    <col min="12066" max="12066" width="9.140625" style="4"/>
    <col min="12067" max="12067" width="8.5703125" style="4" customWidth="1"/>
    <col min="12068" max="12300" width="9.140625" style="4"/>
    <col min="12301" max="12301" width="29.42578125" style="4" customWidth="1"/>
    <col min="12302" max="12310" width="0" style="4" hidden="1" customWidth="1"/>
    <col min="12311" max="12313" width="8.85546875" style="4" customWidth="1"/>
    <col min="12314" max="12314" width="1.28515625" style="4" customWidth="1"/>
    <col min="12315" max="12315" width="16.42578125" style="4" customWidth="1"/>
    <col min="12316" max="12316" width="13.42578125" style="4" customWidth="1"/>
    <col min="12317" max="12317" width="10.28515625" style="4" customWidth="1"/>
    <col min="12318" max="12319" width="11.7109375" style="4" customWidth="1"/>
    <col min="12320" max="12320" width="28.5703125" style="4" customWidth="1"/>
    <col min="12321" max="12321" width="2.140625" style="4" customWidth="1"/>
    <col min="12322" max="12322" width="9.140625" style="4"/>
    <col min="12323" max="12323" width="8.5703125" style="4" customWidth="1"/>
    <col min="12324" max="12556" width="9.140625" style="4"/>
    <col min="12557" max="12557" width="29.42578125" style="4" customWidth="1"/>
    <col min="12558" max="12566" width="0" style="4" hidden="1" customWidth="1"/>
    <col min="12567" max="12569" width="8.85546875" style="4" customWidth="1"/>
    <col min="12570" max="12570" width="1.28515625" style="4" customWidth="1"/>
    <col min="12571" max="12571" width="16.42578125" style="4" customWidth="1"/>
    <col min="12572" max="12572" width="13.42578125" style="4" customWidth="1"/>
    <col min="12573" max="12573" width="10.28515625" style="4" customWidth="1"/>
    <col min="12574" max="12575" width="11.7109375" style="4" customWidth="1"/>
    <col min="12576" max="12576" width="28.5703125" style="4" customWidth="1"/>
    <col min="12577" max="12577" width="2.140625" style="4" customWidth="1"/>
    <col min="12578" max="12578" width="9.140625" style="4"/>
    <col min="12579" max="12579" width="8.5703125" style="4" customWidth="1"/>
    <col min="12580" max="12812" width="9.140625" style="4"/>
    <col min="12813" max="12813" width="29.42578125" style="4" customWidth="1"/>
    <col min="12814" max="12822" width="0" style="4" hidden="1" customWidth="1"/>
    <col min="12823" max="12825" width="8.85546875" style="4" customWidth="1"/>
    <col min="12826" max="12826" width="1.28515625" style="4" customWidth="1"/>
    <col min="12827" max="12827" width="16.42578125" style="4" customWidth="1"/>
    <col min="12828" max="12828" width="13.42578125" style="4" customWidth="1"/>
    <col min="12829" max="12829" width="10.28515625" style="4" customWidth="1"/>
    <col min="12830" max="12831" width="11.7109375" style="4" customWidth="1"/>
    <col min="12832" max="12832" width="28.5703125" style="4" customWidth="1"/>
    <col min="12833" max="12833" width="2.140625" style="4" customWidth="1"/>
    <col min="12834" max="12834" width="9.140625" style="4"/>
    <col min="12835" max="12835" width="8.5703125" style="4" customWidth="1"/>
    <col min="12836" max="13068" width="9.140625" style="4"/>
    <col min="13069" max="13069" width="29.42578125" style="4" customWidth="1"/>
    <col min="13070" max="13078" width="0" style="4" hidden="1" customWidth="1"/>
    <col min="13079" max="13081" width="8.85546875" style="4" customWidth="1"/>
    <col min="13082" max="13082" width="1.28515625" style="4" customWidth="1"/>
    <col min="13083" max="13083" width="16.42578125" style="4" customWidth="1"/>
    <col min="13084" max="13084" width="13.42578125" style="4" customWidth="1"/>
    <col min="13085" max="13085" width="10.28515625" style="4" customWidth="1"/>
    <col min="13086" max="13087" width="11.7109375" style="4" customWidth="1"/>
    <col min="13088" max="13088" width="28.5703125" style="4" customWidth="1"/>
    <col min="13089" max="13089" width="2.140625" style="4" customWidth="1"/>
    <col min="13090" max="13090" width="9.140625" style="4"/>
    <col min="13091" max="13091" width="8.5703125" style="4" customWidth="1"/>
    <col min="13092" max="13324" width="9.140625" style="4"/>
    <col min="13325" max="13325" width="29.42578125" style="4" customWidth="1"/>
    <col min="13326" max="13334" width="0" style="4" hidden="1" customWidth="1"/>
    <col min="13335" max="13337" width="8.85546875" style="4" customWidth="1"/>
    <col min="13338" max="13338" width="1.28515625" style="4" customWidth="1"/>
    <col min="13339" max="13339" width="16.42578125" style="4" customWidth="1"/>
    <col min="13340" max="13340" width="13.42578125" style="4" customWidth="1"/>
    <col min="13341" max="13341" width="10.28515625" style="4" customWidth="1"/>
    <col min="13342" max="13343" width="11.7109375" style="4" customWidth="1"/>
    <col min="13344" max="13344" width="28.5703125" style="4" customWidth="1"/>
    <col min="13345" max="13345" width="2.140625" style="4" customWidth="1"/>
    <col min="13346" max="13346" width="9.140625" style="4"/>
    <col min="13347" max="13347" width="8.5703125" style="4" customWidth="1"/>
    <col min="13348" max="13580" width="9.140625" style="4"/>
    <col min="13581" max="13581" width="29.42578125" style="4" customWidth="1"/>
    <col min="13582" max="13590" width="0" style="4" hidden="1" customWidth="1"/>
    <col min="13591" max="13593" width="8.85546875" style="4" customWidth="1"/>
    <col min="13594" max="13594" width="1.28515625" style="4" customWidth="1"/>
    <col min="13595" max="13595" width="16.42578125" style="4" customWidth="1"/>
    <col min="13596" max="13596" width="13.42578125" style="4" customWidth="1"/>
    <col min="13597" max="13597" width="10.28515625" style="4" customWidth="1"/>
    <col min="13598" max="13599" width="11.7109375" style="4" customWidth="1"/>
    <col min="13600" max="13600" width="28.5703125" style="4" customWidth="1"/>
    <col min="13601" max="13601" width="2.140625" style="4" customWidth="1"/>
    <col min="13602" max="13602" width="9.140625" style="4"/>
    <col min="13603" max="13603" width="8.5703125" style="4" customWidth="1"/>
    <col min="13604" max="13836" width="9.140625" style="4"/>
    <col min="13837" max="13837" width="29.42578125" style="4" customWidth="1"/>
    <col min="13838" max="13846" width="0" style="4" hidden="1" customWidth="1"/>
    <col min="13847" max="13849" width="8.85546875" style="4" customWidth="1"/>
    <col min="13850" max="13850" width="1.28515625" style="4" customWidth="1"/>
    <col min="13851" max="13851" width="16.42578125" style="4" customWidth="1"/>
    <col min="13852" max="13852" width="13.42578125" style="4" customWidth="1"/>
    <col min="13853" max="13853" width="10.28515625" style="4" customWidth="1"/>
    <col min="13854" max="13855" width="11.7109375" style="4" customWidth="1"/>
    <col min="13856" max="13856" width="28.5703125" style="4" customWidth="1"/>
    <col min="13857" max="13857" width="2.140625" style="4" customWidth="1"/>
    <col min="13858" max="13858" width="9.140625" style="4"/>
    <col min="13859" max="13859" width="8.5703125" style="4" customWidth="1"/>
    <col min="13860" max="14092" width="9.140625" style="4"/>
    <col min="14093" max="14093" width="29.42578125" style="4" customWidth="1"/>
    <col min="14094" max="14102" width="0" style="4" hidden="1" customWidth="1"/>
    <col min="14103" max="14105" width="8.85546875" style="4" customWidth="1"/>
    <col min="14106" max="14106" width="1.28515625" style="4" customWidth="1"/>
    <col min="14107" max="14107" width="16.42578125" style="4" customWidth="1"/>
    <col min="14108" max="14108" width="13.42578125" style="4" customWidth="1"/>
    <col min="14109" max="14109" width="10.28515625" style="4" customWidth="1"/>
    <col min="14110" max="14111" width="11.7109375" style="4" customWidth="1"/>
    <col min="14112" max="14112" width="28.5703125" style="4" customWidth="1"/>
    <col min="14113" max="14113" width="2.140625" style="4" customWidth="1"/>
    <col min="14114" max="14114" width="9.140625" style="4"/>
    <col min="14115" max="14115" width="8.5703125" style="4" customWidth="1"/>
    <col min="14116" max="14348" width="9.140625" style="4"/>
    <col min="14349" max="14349" width="29.42578125" style="4" customWidth="1"/>
    <col min="14350" max="14358" width="0" style="4" hidden="1" customWidth="1"/>
    <col min="14359" max="14361" width="8.85546875" style="4" customWidth="1"/>
    <col min="14362" max="14362" width="1.28515625" style="4" customWidth="1"/>
    <col min="14363" max="14363" width="16.42578125" style="4" customWidth="1"/>
    <col min="14364" max="14364" width="13.42578125" style="4" customWidth="1"/>
    <col min="14365" max="14365" width="10.28515625" style="4" customWidth="1"/>
    <col min="14366" max="14367" width="11.7109375" style="4" customWidth="1"/>
    <col min="14368" max="14368" width="28.5703125" style="4" customWidth="1"/>
    <col min="14369" max="14369" width="2.140625" style="4" customWidth="1"/>
    <col min="14370" max="14370" width="9.140625" style="4"/>
    <col min="14371" max="14371" width="8.5703125" style="4" customWidth="1"/>
    <col min="14372" max="14604" width="9.140625" style="4"/>
    <col min="14605" max="14605" width="29.42578125" style="4" customWidth="1"/>
    <col min="14606" max="14614" width="0" style="4" hidden="1" customWidth="1"/>
    <col min="14615" max="14617" width="8.85546875" style="4" customWidth="1"/>
    <col min="14618" max="14618" width="1.28515625" style="4" customWidth="1"/>
    <col min="14619" max="14619" width="16.42578125" style="4" customWidth="1"/>
    <col min="14620" max="14620" width="13.42578125" style="4" customWidth="1"/>
    <col min="14621" max="14621" width="10.28515625" style="4" customWidth="1"/>
    <col min="14622" max="14623" width="11.7109375" style="4" customWidth="1"/>
    <col min="14624" max="14624" width="28.5703125" style="4" customWidth="1"/>
    <col min="14625" max="14625" width="2.140625" style="4" customWidth="1"/>
    <col min="14626" max="14626" width="9.140625" style="4"/>
    <col min="14627" max="14627" width="8.5703125" style="4" customWidth="1"/>
    <col min="14628" max="14860" width="9.140625" style="4"/>
    <col min="14861" max="14861" width="29.42578125" style="4" customWidth="1"/>
    <col min="14862" max="14870" width="0" style="4" hidden="1" customWidth="1"/>
    <col min="14871" max="14873" width="8.85546875" style="4" customWidth="1"/>
    <col min="14874" max="14874" width="1.28515625" style="4" customWidth="1"/>
    <col min="14875" max="14875" width="16.42578125" style="4" customWidth="1"/>
    <col min="14876" max="14876" width="13.42578125" style="4" customWidth="1"/>
    <col min="14877" max="14877" width="10.28515625" style="4" customWidth="1"/>
    <col min="14878" max="14879" width="11.7109375" style="4" customWidth="1"/>
    <col min="14880" max="14880" width="28.5703125" style="4" customWidth="1"/>
    <col min="14881" max="14881" width="2.140625" style="4" customWidth="1"/>
    <col min="14882" max="14882" width="9.140625" style="4"/>
    <col min="14883" max="14883" width="8.5703125" style="4" customWidth="1"/>
    <col min="14884" max="15116" width="9.140625" style="4"/>
    <col min="15117" max="15117" width="29.42578125" style="4" customWidth="1"/>
    <col min="15118" max="15126" width="0" style="4" hidden="1" customWidth="1"/>
    <col min="15127" max="15129" width="8.85546875" style="4" customWidth="1"/>
    <col min="15130" max="15130" width="1.28515625" style="4" customWidth="1"/>
    <col min="15131" max="15131" width="16.42578125" style="4" customWidth="1"/>
    <col min="15132" max="15132" width="13.42578125" style="4" customWidth="1"/>
    <col min="15133" max="15133" width="10.28515625" style="4" customWidth="1"/>
    <col min="15134" max="15135" width="11.7109375" style="4" customWidth="1"/>
    <col min="15136" max="15136" width="28.5703125" style="4" customWidth="1"/>
    <col min="15137" max="15137" width="2.140625" style="4" customWidth="1"/>
    <col min="15138" max="15138" width="9.140625" style="4"/>
    <col min="15139" max="15139" width="8.5703125" style="4" customWidth="1"/>
    <col min="15140" max="15372" width="9.140625" style="4"/>
    <col min="15373" max="15373" width="29.42578125" style="4" customWidth="1"/>
    <col min="15374" max="15382" width="0" style="4" hidden="1" customWidth="1"/>
    <col min="15383" max="15385" width="8.85546875" style="4" customWidth="1"/>
    <col min="15386" max="15386" width="1.28515625" style="4" customWidth="1"/>
    <col min="15387" max="15387" width="16.42578125" style="4" customWidth="1"/>
    <col min="15388" max="15388" width="13.42578125" style="4" customWidth="1"/>
    <col min="15389" max="15389" width="10.28515625" style="4" customWidth="1"/>
    <col min="15390" max="15391" width="11.7109375" style="4" customWidth="1"/>
    <col min="15392" max="15392" width="28.5703125" style="4" customWidth="1"/>
    <col min="15393" max="15393" width="2.140625" style="4" customWidth="1"/>
    <col min="15394" max="15394" width="9.140625" style="4"/>
    <col min="15395" max="15395" width="8.5703125" style="4" customWidth="1"/>
    <col min="15396" max="15628" width="9.140625" style="4"/>
    <col min="15629" max="15629" width="29.42578125" style="4" customWidth="1"/>
    <col min="15630" max="15638" width="0" style="4" hidden="1" customWidth="1"/>
    <col min="15639" max="15641" width="8.85546875" style="4" customWidth="1"/>
    <col min="15642" max="15642" width="1.28515625" style="4" customWidth="1"/>
    <col min="15643" max="15643" width="16.42578125" style="4" customWidth="1"/>
    <col min="15644" max="15644" width="13.42578125" style="4" customWidth="1"/>
    <col min="15645" max="15645" width="10.28515625" style="4" customWidth="1"/>
    <col min="15646" max="15647" width="11.7109375" style="4" customWidth="1"/>
    <col min="15648" max="15648" width="28.5703125" style="4" customWidth="1"/>
    <col min="15649" max="15649" width="2.140625" style="4" customWidth="1"/>
    <col min="15650" max="15650" width="9.140625" style="4"/>
    <col min="15651" max="15651" width="8.5703125" style="4" customWidth="1"/>
    <col min="15652" max="15884" width="9.140625" style="4"/>
    <col min="15885" max="15885" width="29.42578125" style="4" customWidth="1"/>
    <col min="15886" max="15894" width="0" style="4" hidden="1" customWidth="1"/>
    <col min="15895" max="15897" width="8.85546875" style="4" customWidth="1"/>
    <col min="15898" max="15898" width="1.28515625" style="4" customWidth="1"/>
    <col min="15899" max="15899" width="16.42578125" style="4" customWidth="1"/>
    <col min="15900" max="15900" width="13.42578125" style="4" customWidth="1"/>
    <col min="15901" max="15901" width="10.28515625" style="4" customWidth="1"/>
    <col min="15902" max="15903" width="11.7109375" style="4" customWidth="1"/>
    <col min="15904" max="15904" width="28.5703125" style="4" customWidth="1"/>
    <col min="15905" max="15905" width="2.140625" style="4" customWidth="1"/>
    <col min="15906" max="15906" width="9.140625" style="4"/>
    <col min="15907" max="15907" width="8.5703125" style="4" customWidth="1"/>
    <col min="15908" max="16140" width="9.140625" style="4"/>
    <col min="16141" max="16141" width="29.42578125" style="4" customWidth="1"/>
    <col min="16142" max="16150" width="0" style="4" hidden="1" customWidth="1"/>
    <col min="16151" max="16153" width="8.85546875" style="4" customWidth="1"/>
    <col min="16154" max="16154" width="1.28515625" style="4" customWidth="1"/>
    <col min="16155" max="16155" width="16.42578125" style="4" customWidth="1"/>
    <col min="16156" max="16156" width="13.42578125" style="4" customWidth="1"/>
    <col min="16157" max="16157" width="10.28515625" style="4" customWidth="1"/>
    <col min="16158" max="16159" width="11.7109375" style="4" customWidth="1"/>
    <col min="16160" max="16160" width="28.5703125" style="4" customWidth="1"/>
    <col min="16161" max="16161" width="2.140625" style="4" customWidth="1"/>
    <col min="16162" max="16162" width="9.140625" style="4"/>
    <col min="16163" max="16163" width="8.5703125" style="4" customWidth="1"/>
    <col min="16164" max="16384" width="9.140625" style="4"/>
  </cols>
  <sheetData>
    <row r="2" spans="1:96" ht="17.45" customHeight="1">
      <c r="A2" s="320" t="s">
        <v>518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1"/>
      <c r="AK2" s="2"/>
    </row>
    <row r="3" spans="1:96" s="8" customFormat="1" ht="11.45" customHeight="1">
      <c r="A3" s="321" t="s">
        <v>512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5"/>
      <c r="AK3" s="6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</row>
    <row r="4" spans="1:96" ht="14.4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10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9"/>
      <c r="Z4" s="11"/>
      <c r="AA4" s="11"/>
      <c r="AB4" s="176"/>
      <c r="AC4" s="176"/>
      <c r="AD4" s="11"/>
      <c r="AE4" s="11"/>
      <c r="AF4" s="11"/>
      <c r="AG4" s="11"/>
      <c r="AH4" s="11"/>
      <c r="AI4" s="186"/>
      <c r="AJ4" s="6"/>
      <c r="AK4" s="6"/>
    </row>
    <row r="5" spans="1:96" ht="14.45" customHeight="1">
      <c r="A5" s="311" t="s">
        <v>12</v>
      </c>
      <c r="B5" s="172"/>
      <c r="C5" s="172"/>
      <c r="D5" s="172"/>
      <c r="E5" s="172"/>
      <c r="F5" s="172"/>
      <c r="G5" s="314" t="s">
        <v>492</v>
      </c>
      <c r="H5" s="314"/>
      <c r="I5" s="314"/>
      <c r="J5" s="315"/>
      <c r="K5" s="296" t="s">
        <v>484</v>
      </c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8"/>
      <c r="AF5" s="289" t="s">
        <v>456</v>
      </c>
      <c r="AG5" s="289"/>
      <c r="AH5" s="289"/>
      <c r="AI5" s="277" t="s">
        <v>10</v>
      </c>
      <c r="AJ5" s="6"/>
      <c r="AK5" s="6"/>
    </row>
    <row r="6" spans="1:96" s="14" customFormat="1" ht="13.5" customHeight="1">
      <c r="A6" s="312"/>
      <c r="B6" s="322" t="s">
        <v>6</v>
      </c>
      <c r="C6" s="322"/>
      <c r="D6" s="322"/>
      <c r="E6" s="323" t="s">
        <v>7</v>
      </c>
      <c r="F6" s="326" t="s">
        <v>8</v>
      </c>
      <c r="G6" s="316" t="s">
        <v>483</v>
      </c>
      <c r="H6" s="316"/>
      <c r="I6" s="316"/>
      <c r="J6" s="317"/>
      <c r="K6" s="329" t="s">
        <v>496</v>
      </c>
      <c r="L6" s="310"/>
      <c r="M6" s="310"/>
      <c r="N6" s="301" t="s">
        <v>511</v>
      </c>
      <c r="O6" s="280" t="s">
        <v>508</v>
      </c>
      <c r="P6" s="314" t="s">
        <v>491</v>
      </c>
      <c r="Q6" s="314"/>
      <c r="R6" s="314"/>
      <c r="S6" s="314"/>
      <c r="T6" s="314"/>
      <c r="U6" s="314"/>
      <c r="V6" s="314"/>
      <c r="W6" s="314"/>
      <c r="X6" s="315"/>
      <c r="Y6" s="144"/>
      <c r="Z6" s="283" t="s">
        <v>481</v>
      </c>
      <c r="AA6" s="283" t="s">
        <v>490</v>
      </c>
      <c r="AB6" s="306" t="s">
        <v>489</v>
      </c>
      <c r="AC6" s="306"/>
      <c r="AD6" s="283" t="s">
        <v>476</v>
      </c>
      <c r="AE6" s="280" t="s">
        <v>482</v>
      </c>
      <c r="AF6" s="290"/>
      <c r="AG6" s="290"/>
      <c r="AH6" s="290"/>
      <c r="AI6" s="278"/>
      <c r="AJ6" s="12"/>
      <c r="AK6" s="140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</row>
    <row r="7" spans="1:96" s="14" customFormat="1" ht="15.75" customHeight="1">
      <c r="A7" s="312"/>
      <c r="B7" s="141"/>
      <c r="C7" s="141"/>
      <c r="D7" s="141"/>
      <c r="E7" s="324"/>
      <c r="F7" s="327"/>
      <c r="G7" s="310" t="s">
        <v>496</v>
      </c>
      <c r="H7" s="310"/>
      <c r="I7" s="310"/>
      <c r="J7" s="334" t="s">
        <v>460</v>
      </c>
      <c r="K7" s="332" t="s">
        <v>485</v>
      </c>
      <c r="L7" s="333"/>
      <c r="M7" s="333"/>
      <c r="N7" s="302"/>
      <c r="O7" s="281"/>
      <c r="P7" s="333"/>
      <c r="Q7" s="333"/>
      <c r="R7" s="333"/>
      <c r="S7" s="333"/>
      <c r="T7" s="333"/>
      <c r="U7" s="333"/>
      <c r="V7" s="333"/>
      <c r="W7" s="333"/>
      <c r="X7" s="341"/>
      <c r="Y7" s="208"/>
      <c r="Z7" s="291"/>
      <c r="AA7" s="284"/>
      <c r="AB7" s="307"/>
      <c r="AC7" s="307"/>
      <c r="AD7" s="284"/>
      <c r="AE7" s="281"/>
      <c r="AF7" s="330" t="s">
        <v>11</v>
      </c>
      <c r="AG7" s="290"/>
      <c r="AH7" s="290"/>
      <c r="AI7" s="278"/>
      <c r="AJ7" s="12"/>
      <c r="AK7" s="140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</row>
    <row r="8" spans="1:96" s="14" customFormat="1" ht="34.5" customHeight="1">
      <c r="A8" s="312"/>
      <c r="B8" s="331" t="s">
        <v>459</v>
      </c>
      <c r="C8" s="331"/>
      <c r="D8" s="331"/>
      <c r="E8" s="325"/>
      <c r="F8" s="328"/>
      <c r="G8" s="318" t="s">
        <v>485</v>
      </c>
      <c r="H8" s="319"/>
      <c r="I8" s="319"/>
      <c r="J8" s="284"/>
      <c r="K8" s="335" t="s">
        <v>486</v>
      </c>
      <c r="L8" s="336"/>
      <c r="M8" s="336"/>
      <c r="N8" s="303"/>
      <c r="O8" s="282"/>
      <c r="P8" s="336" t="s">
        <v>478</v>
      </c>
      <c r="Q8" s="336"/>
      <c r="R8" s="336"/>
      <c r="S8" s="337" t="s">
        <v>479</v>
      </c>
      <c r="T8" s="338"/>
      <c r="U8" s="339"/>
      <c r="V8" s="336" t="s">
        <v>480</v>
      </c>
      <c r="W8" s="336"/>
      <c r="X8" s="340"/>
      <c r="Y8" s="13"/>
      <c r="Z8" s="146" t="s">
        <v>477</v>
      </c>
      <c r="AA8" s="284"/>
      <c r="AB8" s="185" t="s">
        <v>488</v>
      </c>
      <c r="AC8" s="185" t="s">
        <v>487</v>
      </c>
      <c r="AD8" s="291"/>
      <c r="AE8" s="282"/>
      <c r="AF8" s="275" t="s">
        <v>457</v>
      </c>
      <c r="AG8" s="276"/>
      <c r="AH8" s="276"/>
      <c r="AI8" s="278"/>
      <c r="AJ8" s="140"/>
      <c r="AK8" s="12"/>
      <c r="AL8" s="140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s="14" customFormat="1" ht="35.25" customHeight="1">
      <c r="A9" s="312"/>
      <c r="B9" s="142" t="s">
        <v>0</v>
      </c>
      <c r="C9" s="142" t="s">
        <v>1</v>
      </c>
      <c r="D9" s="142" t="s">
        <v>2</v>
      </c>
      <c r="E9" s="308" t="s">
        <v>13</v>
      </c>
      <c r="F9" s="308" t="s">
        <v>14</v>
      </c>
      <c r="G9" s="171" t="s">
        <v>0</v>
      </c>
      <c r="H9" s="171" t="s">
        <v>1</v>
      </c>
      <c r="I9" s="171" t="s">
        <v>2</v>
      </c>
      <c r="J9" s="285" t="s">
        <v>9</v>
      </c>
      <c r="K9" s="148" t="s">
        <v>0</v>
      </c>
      <c r="L9" s="147" t="s">
        <v>1</v>
      </c>
      <c r="M9" s="147" t="s">
        <v>2</v>
      </c>
      <c r="N9" s="304" t="s">
        <v>510</v>
      </c>
      <c r="O9" s="285" t="s">
        <v>509</v>
      </c>
      <c r="P9" s="147" t="s">
        <v>0</v>
      </c>
      <c r="Q9" s="147" t="s">
        <v>1</v>
      </c>
      <c r="R9" s="147" t="s">
        <v>2</v>
      </c>
      <c r="S9" s="148" t="s">
        <v>0</v>
      </c>
      <c r="T9" s="147" t="s">
        <v>1</v>
      </c>
      <c r="U9" s="149" t="s">
        <v>2</v>
      </c>
      <c r="V9" s="147" t="s">
        <v>0</v>
      </c>
      <c r="W9" s="147" t="s">
        <v>1</v>
      </c>
      <c r="X9" s="149" t="s">
        <v>2</v>
      </c>
      <c r="Y9" s="13"/>
      <c r="Z9" s="146"/>
      <c r="AA9" s="287" t="s">
        <v>495</v>
      </c>
      <c r="AB9" s="299" t="s">
        <v>493</v>
      </c>
      <c r="AC9" s="299" t="s">
        <v>494</v>
      </c>
      <c r="AD9" s="292" t="s">
        <v>497</v>
      </c>
      <c r="AE9" s="294" t="s">
        <v>498</v>
      </c>
      <c r="AF9" s="148" t="s">
        <v>0</v>
      </c>
      <c r="AG9" s="147" t="s">
        <v>1</v>
      </c>
      <c r="AH9" s="147" t="s">
        <v>2</v>
      </c>
      <c r="AI9" s="278"/>
      <c r="AJ9" s="12"/>
      <c r="AK9" s="140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</row>
    <row r="10" spans="1:96" s="14" customFormat="1" ht="27" customHeight="1">
      <c r="A10" s="313"/>
      <c r="B10" s="18" t="s">
        <v>3</v>
      </c>
      <c r="C10" s="18" t="s">
        <v>4</v>
      </c>
      <c r="D10" s="18" t="s">
        <v>5</v>
      </c>
      <c r="E10" s="309"/>
      <c r="F10" s="309"/>
      <c r="G10" s="18" t="s">
        <v>3</v>
      </c>
      <c r="H10" s="18" t="s">
        <v>4</v>
      </c>
      <c r="I10" s="18" t="s">
        <v>5</v>
      </c>
      <c r="J10" s="286"/>
      <c r="K10" s="150" t="s">
        <v>3</v>
      </c>
      <c r="L10" s="19" t="s">
        <v>4</v>
      </c>
      <c r="M10" s="19" t="s">
        <v>5</v>
      </c>
      <c r="N10" s="305"/>
      <c r="O10" s="286"/>
      <c r="P10" s="19" t="s">
        <v>3</v>
      </c>
      <c r="Q10" s="19" t="s">
        <v>4</v>
      </c>
      <c r="R10" s="19" t="s">
        <v>5</v>
      </c>
      <c r="S10" s="150" t="s">
        <v>3</v>
      </c>
      <c r="T10" s="19" t="s">
        <v>4</v>
      </c>
      <c r="U10" s="151" t="s">
        <v>5</v>
      </c>
      <c r="V10" s="19" t="s">
        <v>3</v>
      </c>
      <c r="W10" s="19" t="s">
        <v>4</v>
      </c>
      <c r="X10" s="151" t="s">
        <v>5</v>
      </c>
      <c r="Y10" s="17"/>
      <c r="Z10" s="184"/>
      <c r="AA10" s="288"/>
      <c r="AB10" s="300"/>
      <c r="AC10" s="300"/>
      <c r="AD10" s="293"/>
      <c r="AE10" s="295"/>
      <c r="AF10" s="20" t="s">
        <v>3</v>
      </c>
      <c r="AG10" s="21" t="s">
        <v>4</v>
      </c>
      <c r="AH10" s="21" t="s">
        <v>5</v>
      </c>
      <c r="AI10" s="279"/>
      <c r="AJ10" s="12"/>
      <c r="AK10" s="140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</row>
    <row r="11" spans="1:96" s="14" customFormat="1" ht="14.25">
      <c r="B11" s="22"/>
      <c r="C11" s="22"/>
      <c r="D11" s="22"/>
      <c r="E11" s="22"/>
      <c r="F11" s="23"/>
      <c r="G11" s="24"/>
      <c r="H11" s="24"/>
      <c r="I11" s="24"/>
      <c r="J11" s="25"/>
      <c r="K11" s="152"/>
      <c r="L11" s="24"/>
      <c r="M11" s="24"/>
      <c r="N11" s="24"/>
      <c r="O11" s="201"/>
      <c r="P11" s="24"/>
      <c r="Q11" s="24"/>
      <c r="R11" s="24"/>
      <c r="S11" s="183"/>
      <c r="T11" s="24"/>
      <c r="U11" s="153"/>
      <c r="V11" s="24"/>
      <c r="W11" s="24"/>
      <c r="X11" s="153"/>
      <c r="Y11" s="24"/>
      <c r="Z11" s="27"/>
      <c r="AA11" s="27"/>
      <c r="AB11" s="177"/>
      <c r="AC11" s="177"/>
      <c r="AD11" s="27"/>
      <c r="AE11" s="27"/>
      <c r="AF11" s="26"/>
      <c r="AG11" s="27"/>
      <c r="AH11" s="27"/>
      <c r="AI11" s="187"/>
      <c r="AJ11" s="12"/>
      <c r="AK11" s="140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</row>
    <row r="12" spans="1:96" s="35" customFormat="1" ht="15" customHeight="1">
      <c r="A12" s="28" t="s">
        <v>15</v>
      </c>
      <c r="B12" s="29">
        <f>SUM(C12:D12)</f>
        <v>270101</v>
      </c>
      <c r="C12" s="29">
        <f>SUM(C14,C24)</f>
        <v>137200</v>
      </c>
      <c r="D12" s="29">
        <f>SUM(D14,D24)</f>
        <v>132901</v>
      </c>
      <c r="E12" s="29">
        <f>SUM(E14,E24)</f>
        <v>41051</v>
      </c>
      <c r="F12" s="30">
        <v>6.601999413375049</v>
      </c>
      <c r="G12" s="31">
        <f>SUM(H12:I12)</f>
        <v>298968</v>
      </c>
      <c r="H12" s="31">
        <f>SUM(H14,H24)</f>
        <v>151459</v>
      </c>
      <c r="I12" s="31">
        <f>SUM(I14,I24)</f>
        <v>147509</v>
      </c>
      <c r="J12" s="32">
        <f>LN(G12/B12)/6.02*100</f>
        <v>1.6867206167394615</v>
      </c>
      <c r="K12" s="33">
        <f>SUM(L12:M12)</f>
        <v>344023</v>
      </c>
      <c r="L12" s="31">
        <f>SUM(L14,L24)</f>
        <v>174666</v>
      </c>
      <c r="M12" s="31">
        <f>SUM(M14,M24)</f>
        <v>169357</v>
      </c>
      <c r="N12" s="209">
        <f>L12/M12*100</f>
        <v>103.13479808924345</v>
      </c>
      <c r="O12" s="202">
        <f>LN(K12/G12)/8.5*100</f>
        <v>1.6514349570770839</v>
      </c>
      <c r="P12" s="31">
        <f>SUM(Q12:R12)</f>
        <v>402071</v>
      </c>
      <c r="Q12" s="31">
        <f>SUM(Q14,Q24)</f>
        <v>227749</v>
      </c>
      <c r="R12" s="31">
        <f>SUM(R14,R24)</f>
        <v>174322</v>
      </c>
      <c r="S12" s="33">
        <f>SUM(T12:U12)</f>
        <v>338434</v>
      </c>
      <c r="T12" s="31">
        <f>SUM(T14,T24)</f>
        <v>171962</v>
      </c>
      <c r="U12" s="154">
        <f>SUM(U14,U24)</f>
        <v>166472</v>
      </c>
      <c r="V12" s="31">
        <f>SUM(W12:X12)</f>
        <v>63637</v>
      </c>
      <c r="W12" s="31">
        <f>SUM(W14,W24)</f>
        <v>55787</v>
      </c>
      <c r="X12" s="154">
        <f>SUM(X14,X24)</f>
        <v>7850</v>
      </c>
      <c r="Y12" s="31"/>
      <c r="Z12" s="155" t="s">
        <v>33</v>
      </c>
      <c r="AA12" s="155" t="s">
        <v>33</v>
      </c>
      <c r="AB12" s="173" t="s">
        <v>33</v>
      </c>
      <c r="AC12" s="173" t="s">
        <v>33</v>
      </c>
      <c r="AD12" s="31">
        <f>AD14+AD24</f>
        <v>68249</v>
      </c>
      <c r="AE12" s="156">
        <f>P12/AD12</f>
        <v>5.8912365016337231</v>
      </c>
      <c r="AF12" s="33">
        <f>SUM(AG12:AH12)</f>
        <v>383976</v>
      </c>
      <c r="AG12" s="31">
        <f>AG14+AG24</f>
        <v>193875</v>
      </c>
      <c r="AH12" s="31">
        <f>AH14+AH24</f>
        <v>190101</v>
      </c>
      <c r="AI12" s="147" t="s">
        <v>16</v>
      </c>
      <c r="AJ12" s="12"/>
      <c r="AK12" s="143"/>
      <c r="AL12" s="140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</row>
    <row r="13" spans="1:96" s="14" customFormat="1" ht="5.25" customHeight="1">
      <c r="A13" s="28"/>
      <c r="B13" s="29"/>
      <c r="C13" s="29"/>
      <c r="D13" s="29"/>
      <c r="E13" s="29"/>
      <c r="F13" s="30"/>
      <c r="G13" s="31"/>
      <c r="H13" s="31"/>
      <c r="I13" s="31"/>
      <c r="J13" s="36"/>
      <c r="K13" s="33"/>
      <c r="L13" s="31"/>
      <c r="M13" s="31"/>
      <c r="N13" s="209"/>
      <c r="O13" s="202"/>
      <c r="P13" s="31"/>
      <c r="Q13" s="31"/>
      <c r="R13" s="31"/>
      <c r="S13" s="33"/>
      <c r="T13" s="31"/>
      <c r="U13" s="154"/>
      <c r="V13" s="31"/>
      <c r="W13" s="31"/>
      <c r="X13" s="154"/>
      <c r="Y13" s="31"/>
      <c r="Z13" s="155"/>
      <c r="AA13" s="155"/>
      <c r="AB13" s="173"/>
      <c r="AC13" s="173"/>
      <c r="AD13" s="31"/>
      <c r="AE13" s="156"/>
      <c r="AF13" s="33"/>
      <c r="AG13" s="32"/>
      <c r="AH13" s="32"/>
      <c r="AI13" s="147"/>
      <c r="AJ13" s="12"/>
      <c r="AK13" s="140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</row>
    <row r="14" spans="1:96" s="35" customFormat="1" ht="14.25">
      <c r="A14" s="37" t="s">
        <v>17</v>
      </c>
      <c r="B14" s="29">
        <v>74069</v>
      </c>
      <c r="C14" s="29">
        <v>38559</v>
      </c>
      <c r="D14" s="29">
        <v>35510</v>
      </c>
      <c r="E14" s="29">
        <v>9700</v>
      </c>
      <c r="F14" s="30">
        <v>7.635979381443299</v>
      </c>
      <c r="G14" s="31">
        <f t="shared" ref="G14:G20" si="0">SUM(H14:I14)</f>
        <v>103693</v>
      </c>
      <c r="H14" s="31">
        <f>SUM(H15:H22)</f>
        <v>51992</v>
      </c>
      <c r="I14" s="31">
        <f>SUM(I15:I22)</f>
        <v>51701</v>
      </c>
      <c r="J14" s="36">
        <f>LN(G14/B14)/6.02*100</f>
        <v>5.58866311220548</v>
      </c>
      <c r="K14" s="33">
        <v>133412</v>
      </c>
      <c r="L14" s="31">
        <f>SUM(L15:L22)</f>
        <v>66328</v>
      </c>
      <c r="M14" s="31">
        <f>SUM(M15:M22)</f>
        <v>67084</v>
      </c>
      <c r="N14" s="209">
        <f t="shared" ref="N14:N76" si="1">L14/M14*100</f>
        <v>98.873054677717491</v>
      </c>
      <c r="O14" s="202">
        <f t="shared" ref="O14:O20" si="2">LN(K14/G14)/8.5*100</f>
        <v>2.9647938107295366</v>
      </c>
      <c r="P14" s="31">
        <f>SUM(Q14:R14)</f>
        <v>153904</v>
      </c>
      <c r="Q14" s="31">
        <f>SUM(Q15:Q22)</f>
        <v>85438</v>
      </c>
      <c r="R14" s="31">
        <f>SUM(R15:R22)</f>
        <v>68466</v>
      </c>
      <c r="S14" s="33">
        <v>133412</v>
      </c>
      <c r="T14" s="31">
        <f>SUM(T15:T22)</f>
        <v>64443</v>
      </c>
      <c r="U14" s="154">
        <f>SUM(U15:U22)</f>
        <v>64938</v>
      </c>
      <c r="V14" s="31">
        <f>SUM(W14:X14)</f>
        <v>24523</v>
      </c>
      <c r="W14" s="31">
        <f>SUM(W15:W22)</f>
        <v>20995</v>
      </c>
      <c r="X14" s="154">
        <f>SUM(X15:X22)</f>
        <v>3528</v>
      </c>
      <c r="Y14" s="31"/>
      <c r="Z14" s="155" t="s">
        <v>33</v>
      </c>
      <c r="AA14" s="155" t="s">
        <v>33</v>
      </c>
      <c r="AB14" s="173" t="s">
        <v>33</v>
      </c>
      <c r="AC14" s="173" t="s">
        <v>33</v>
      </c>
      <c r="AD14" s="31">
        <f>SUM(AD15:AD22)</f>
        <v>26739</v>
      </c>
      <c r="AE14" s="156">
        <f t="shared" ref="AE14:AE20" si="3">P14/AD14</f>
        <v>5.755787426605333</v>
      </c>
      <c r="AF14" s="33">
        <f>SUM(AG14:AH14)</f>
        <v>68706</v>
      </c>
      <c r="AG14" s="38">
        <f>SUM(AG15:AG22)</f>
        <v>32919</v>
      </c>
      <c r="AH14" s="38">
        <f>SUM(AH15:AH22)</f>
        <v>35787</v>
      </c>
      <c r="AI14" s="147" t="s">
        <v>18</v>
      </c>
      <c r="AJ14" s="12"/>
      <c r="AK14" s="140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</row>
    <row r="15" spans="1:96" s="46" customFormat="1" ht="14.25" customHeight="1">
      <c r="A15" s="39" t="s">
        <v>19</v>
      </c>
      <c r="B15" s="29"/>
      <c r="C15" s="29"/>
      <c r="D15" s="29"/>
      <c r="E15" s="29"/>
      <c r="F15" s="30"/>
      <c r="G15" s="31">
        <f t="shared" si="0"/>
        <v>23597</v>
      </c>
      <c r="H15" s="40">
        <v>11648</v>
      </c>
      <c r="I15" s="40">
        <v>11949</v>
      </c>
      <c r="J15" s="271">
        <v>4.4054426417850001</v>
      </c>
      <c r="K15" s="41">
        <f t="shared" ref="K15:K20" si="4">SUM(L15:M15)</f>
        <v>27254</v>
      </c>
      <c r="L15" s="41">
        <v>13447</v>
      </c>
      <c r="M15" s="41">
        <v>13807</v>
      </c>
      <c r="N15" s="210">
        <f t="shared" si="1"/>
        <v>97.392626928369666</v>
      </c>
      <c r="O15" s="84">
        <f t="shared" si="2"/>
        <v>1.6950672237693192</v>
      </c>
      <c r="P15" s="41">
        <f t="shared" ref="P15:P22" si="5">SUM(Q15:R15)</f>
        <v>31391</v>
      </c>
      <c r="Q15" s="41">
        <f t="shared" ref="Q15:R20" si="6">T15+W15</f>
        <v>17133</v>
      </c>
      <c r="R15" s="41">
        <f t="shared" si="6"/>
        <v>14258</v>
      </c>
      <c r="S15" s="42">
        <f t="shared" ref="S15:S20" si="7">T15+U15</f>
        <v>26357</v>
      </c>
      <c r="T15" s="41">
        <v>13032</v>
      </c>
      <c r="U15" s="157">
        <v>13325</v>
      </c>
      <c r="V15" s="41">
        <f>SUM(W15:X15)</f>
        <v>5034</v>
      </c>
      <c r="W15" s="41">
        <v>4101</v>
      </c>
      <c r="X15" s="157">
        <v>933</v>
      </c>
      <c r="Y15" s="41"/>
      <c r="Z15" s="155" t="s">
        <v>33</v>
      </c>
      <c r="AA15" s="155" t="s">
        <v>33</v>
      </c>
      <c r="AB15" s="173" t="s">
        <v>33</v>
      </c>
      <c r="AC15" s="173" t="s">
        <v>33</v>
      </c>
      <c r="AD15" s="41">
        <v>5697</v>
      </c>
      <c r="AE15" s="158">
        <f t="shared" si="3"/>
        <v>5.5100930314200456</v>
      </c>
      <c r="AF15" s="42">
        <f t="shared" ref="AF15:AF19" si="8">SUM(AG15:AH15)</f>
        <v>9976</v>
      </c>
      <c r="AG15" s="43">
        <v>2479</v>
      </c>
      <c r="AH15" s="43">
        <v>7497</v>
      </c>
      <c r="AI15" s="188" t="s">
        <v>20</v>
      </c>
      <c r="AJ15" s="12"/>
      <c r="AK15" s="140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</row>
    <row r="16" spans="1:96" s="46" customFormat="1" ht="14.25" customHeight="1">
      <c r="A16" s="39" t="s">
        <v>21</v>
      </c>
      <c r="B16" s="29"/>
      <c r="C16" s="29"/>
      <c r="D16" s="29"/>
      <c r="E16" s="29"/>
      <c r="F16" s="30"/>
      <c r="G16" s="31">
        <f t="shared" si="0"/>
        <v>19414</v>
      </c>
      <c r="H16" s="40">
        <v>9578</v>
      </c>
      <c r="I16" s="40">
        <v>9836</v>
      </c>
      <c r="J16" s="271">
        <v>5.5762392493800235</v>
      </c>
      <c r="K16" s="41">
        <f t="shared" si="4"/>
        <v>23062</v>
      </c>
      <c r="L16" s="41">
        <v>11307</v>
      </c>
      <c r="M16" s="41">
        <v>11755</v>
      </c>
      <c r="N16" s="210">
        <f t="shared" si="1"/>
        <v>96.188855806039982</v>
      </c>
      <c r="O16" s="84">
        <f t="shared" si="2"/>
        <v>2.0257857183398822</v>
      </c>
      <c r="P16" s="41">
        <f t="shared" si="5"/>
        <v>25788</v>
      </c>
      <c r="Q16" s="41">
        <f t="shared" si="6"/>
        <v>13925</v>
      </c>
      <c r="R16" s="41">
        <f t="shared" si="6"/>
        <v>11863</v>
      </c>
      <c r="S16" s="42">
        <f t="shared" si="7"/>
        <v>22165</v>
      </c>
      <c r="T16" s="41">
        <v>10889</v>
      </c>
      <c r="U16" s="157">
        <v>11276</v>
      </c>
      <c r="V16" s="41">
        <f t="shared" ref="V16:V20" si="9">SUM(W16:X16)</f>
        <v>3623</v>
      </c>
      <c r="W16" s="41">
        <v>3036</v>
      </c>
      <c r="X16" s="157">
        <v>587</v>
      </c>
      <c r="Y16" s="41"/>
      <c r="Z16" s="155" t="s">
        <v>33</v>
      </c>
      <c r="AA16" s="155" t="s">
        <v>33</v>
      </c>
      <c r="AB16" s="173" t="s">
        <v>33</v>
      </c>
      <c r="AC16" s="173" t="s">
        <v>33</v>
      </c>
      <c r="AD16" s="41">
        <v>4505</v>
      </c>
      <c r="AE16" s="158">
        <f t="shared" si="3"/>
        <v>5.7243063263041067</v>
      </c>
      <c r="AF16" s="42">
        <f t="shared" si="8"/>
        <v>10938</v>
      </c>
      <c r="AG16" s="43">
        <v>5596</v>
      </c>
      <c r="AH16" s="43">
        <v>5342</v>
      </c>
      <c r="AI16" s="188" t="s">
        <v>22</v>
      </c>
      <c r="AJ16" s="12"/>
      <c r="AK16" s="140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</row>
    <row r="17" spans="1:95" s="46" customFormat="1" ht="14.25" customHeight="1">
      <c r="A17" s="47" t="s">
        <v>23</v>
      </c>
      <c r="B17" s="29"/>
      <c r="C17" s="29"/>
      <c r="D17" s="29"/>
      <c r="E17" s="29"/>
      <c r="F17" s="30"/>
      <c r="G17" s="31">
        <f t="shared" si="0"/>
        <v>19580</v>
      </c>
      <c r="H17" s="48">
        <v>9544</v>
      </c>
      <c r="I17" s="48">
        <v>10036</v>
      </c>
      <c r="J17" s="271">
        <v>6.0672424445847835</v>
      </c>
      <c r="K17" s="41">
        <f t="shared" si="4"/>
        <v>22745</v>
      </c>
      <c r="L17" s="41">
        <v>11099</v>
      </c>
      <c r="M17" s="41">
        <v>11646</v>
      </c>
      <c r="N17" s="210">
        <f t="shared" si="1"/>
        <v>95.303108363386571</v>
      </c>
      <c r="O17" s="84">
        <f t="shared" si="2"/>
        <v>1.7627847519953304</v>
      </c>
      <c r="P17" s="41">
        <f t="shared" si="5"/>
        <v>26002</v>
      </c>
      <c r="Q17" s="41">
        <f t="shared" si="6"/>
        <v>14240</v>
      </c>
      <c r="R17" s="41">
        <f t="shared" si="6"/>
        <v>11762</v>
      </c>
      <c r="S17" s="42">
        <f t="shared" si="7"/>
        <v>22022</v>
      </c>
      <c r="T17" s="41">
        <v>10760</v>
      </c>
      <c r="U17" s="157">
        <v>11262</v>
      </c>
      <c r="V17" s="41">
        <f t="shared" si="9"/>
        <v>3980</v>
      </c>
      <c r="W17" s="41">
        <v>3480</v>
      </c>
      <c r="X17" s="157">
        <v>500</v>
      </c>
      <c r="Y17" s="41"/>
      <c r="Z17" s="155" t="s">
        <v>33</v>
      </c>
      <c r="AA17" s="155" t="s">
        <v>33</v>
      </c>
      <c r="AB17" s="173" t="s">
        <v>33</v>
      </c>
      <c r="AC17" s="173" t="s">
        <v>33</v>
      </c>
      <c r="AD17" s="41">
        <v>4423</v>
      </c>
      <c r="AE17" s="158">
        <f t="shared" si="3"/>
        <v>5.878815283744065</v>
      </c>
      <c r="AF17" s="42">
        <f t="shared" si="8"/>
        <v>11527</v>
      </c>
      <c r="AG17" s="43">
        <v>5784</v>
      </c>
      <c r="AH17" s="43">
        <v>5743</v>
      </c>
      <c r="AI17" s="188" t="s">
        <v>24</v>
      </c>
      <c r="AJ17" s="49"/>
      <c r="AK17" s="140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</row>
    <row r="18" spans="1:95" s="46" customFormat="1" ht="14.25" customHeight="1">
      <c r="A18" s="47" t="s">
        <v>25</v>
      </c>
      <c r="B18" s="29"/>
      <c r="C18" s="29"/>
      <c r="D18" s="29"/>
      <c r="E18" s="29"/>
      <c r="F18" s="30"/>
      <c r="G18" s="31">
        <f t="shared" si="0"/>
        <v>29964</v>
      </c>
      <c r="H18" s="48">
        <v>14833</v>
      </c>
      <c r="I18" s="48">
        <v>15131</v>
      </c>
      <c r="J18" s="271">
        <v>4.8535960818321433</v>
      </c>
      <c r="K18" s="41">
        <f t="shared" si="4"/>
        <v>36437</v>
      </c>
      <c r="L18" s="41">
        <v>17869</v>
      </c>
      <c r="M18" s="41">
        <v>18568</v>
      </c>
      <c r="N18" s="210">
        <f t="shared" si="1"/>
        <v>96.235458853942262</v>
      </c>
      <c r="O18" s="84">
        <f t="shared" si="2"/>
        <v>2.3010362447528925</v>
      </c>
      <c r="P18" s="41">
        <f t="shared" si="5"/>
        <v>42788</v>
      </c>
      <c r="Q18" s="41">
        <f t="shared" si="6"/>
        <v>23721</v>
      </c>
      <c r="R18" s="41">
        <f t="shared" si="6"/>
        <v>19067</v>
      </c>
      <c r="S18" s="42">
        <f t="shared" si="7"/>
        <v>35292</v>
      </c>
      <c r="T18" s="41">
        <v>17328</v>
      </c>
      <c r="U18" s="157">
        <v>17964</v>
      </c>
      <c r="V18" s="41">
        <f t="shared" si="9"/>
        <v>7496</v>
      </c>
      <c r="W18" s="41">
        <v>6393</v>
      </c>
      <c r="X18" s="157">
        <v>1103</v>
      </c>
      <c r="Y18" s="41"/>
      <c r="Z18" s="155" t="s">
        <v>33</v>
      </c>
      <c r="AA18" s="155" t="s">
        <v>33</v>
      </c>
      <c r="AB18" s="173" t="s">
        <v>33</v>
      </c>
      <c r="AC18" s="173" t="s">
        <v>33</v>
      </c>
      <c r="AD18" s="41">
        <v>7307</v>
      </c>
      <c r="AE18" s="158">
        <f t="shared" si="3"/>
        <v>5.8557547557136989</v>
      </c>
      <c r="AF18" s="42">
        <f t="shared" si="8"/>
        <v>19611</v>
      </c>
      <c r="AG18" s="43">
        <v>10060</v>
      </c>
      <c r="AH18" s="43">
        <v>9551</v>
      </c>
      <c r="AI18" s="188" t="s">
        <v>26</v>
      </c>
      <c r="AJ18" s="12"/>
      <c r="AK18" s="140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</row>
    <row r="19" spans="1:95" s="46" customFormat="1" ht="14.25" customHeight="1">
      <c r="A19" s="47" t="s">
        <v>27</v>
      </c>
      <c r="B19" s="29"/>
      <c r="C19" s="29"/>
      <c r="D19" s="29"/>
      <c r="E19" s="29"/>
      <c r="F19" s="30"/>
      <c r="G19" s="31">
        <f t="shared" si="0"/>
        <v>6956</v>
      </c>
      <c r="H19" s="50">
        <v>3462</v>
      </c>
      <c r="I19" s="50">
        <v>3494</v>
      </c>
      <c r="J19" s="271">
        <v>8.0246642937317105</v>
      </c>
      <c r="K19" s="41">
        <f t="shared" si="4"/>
        <v>7516</v>
      </c>
      <c r="L19" s="41">
        <v>3681</v>
      </c>
      <c r="M19" s="41">
        <v>3835</v>
      </c>
      <c r="N19" s="210">
        <f t="shared" si="1"/>
        <v>95.984354628422437</v>
      </c>
      <c r="O19" s="84">
        <f t="shared" si="2"/>
        <v>0.91093511834332008</v>
      </c>
      <c r="P19" s="41">
        <f t="shared" si="5"/>
        <v>7988</v>
      </c>
      <c r="Q19" s="41">
        <f t="shared" si="6"/>
        <v>4115</v>
      </c>
      <c r="R19" s="41">
        <f t="shared" si="6"/>
        <v>3873</v>
      </c>
      <c r="S19" s="42">
        <f t="shared" si="7"/>
        <v>7382</v>
      </c>
      <c r="T19" s="41">
        <v>3613</v>
      </c>
      <c r="U19" s="157">
        <v>3769</v>
      </c>
      <c r="V19" s="41">
        <f t="shared" si="9"/>
        <v>606</v>
      </c>
      <c r="W19" s="41">
        <v>502</v>
      </c>
      <c r="X19" s="157">
        <v>104</v>
      </c>
      <c r="Y19" s="41"/>
      <c r="Z19" s="155" t="s">
        <v>33</v>
      </c>
      <c r="AA19" s="155" t="s">
        <v>33</v>
      </c>
      <c r="AB19" s="173" t="s">
        <v>33</v>
      </c>
      <c r="AC19" s="173" t="s">
        <v>33</v>
      </c>
      <c r="AD19" s="41">
        <v>1352</v>
      </c>
      <c r="AE19" s="158">
        <f t="shared" si="3"/>
        <v>5.9082840236686387</v>
      </c>
      <c r="AF19" s="42">
        <f t="shared" si="8"/>
        <v>3013</v>
      </c>
      <c r="AG19" s="43">
        <v>1558</v>
      </c>
      <c r="AH19" s="43">
        <v>1455</v>
      </c>
      <c r="AI19" s="188" t="s">
        <v>28</v>
      </c>
      <c r="AJ19" s="12"/>
      <c r="AK19" s="140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</row>
    <row r="20" spans="1:95" s="46" customFormat="1" ht="14.25" customHeight="1">
      <c r="A20" s="47" t="s">
        <v>29</v>
      </c>
      <c r="B20" s="29"/>
      <c r="C20" s="29"/>
      <c r="D20" s="29"/>
      <c r="E20" s="29"/>
      <c r="F20" s="30"/>
      <c r="G20" s="31">
        <f t="shared" si="0"/>
        <v>2866</v>
      </c>
      <c r="H20" s="48">
        <v>1620</v>
      </c>
      <c r="I20" s="48">
        <v>1246</v>
      </c>
      <c r="J20" s="272" t="s">
        <v>30</v>
      </c>
      <c r="K20" s="41">
        <f t="shared" si="4"/>
        <v>14843</v>
      </c>
      <c r="L20" s="41">
        <v>7372</v>
      </c>
      <c r="M20" s="41">
        <v>7471</v>
      </c>
      <c r="N20" s="210">
        <f t="shared" si="1"/>
        <v>98.674876187926657</v>
      </c>
      <c r="O20" s="84">
        <f t="shared" si="2"/>
        <v>19.348365226313501</v>
      </c>
      <c r="P20" s="41">
        <f t="shared" si="5"/>
        <v>17149</v>
      </c>
      <c r="Q20" s="41">
        <f t="shared" si="6"/>
        <v>9546</v>
      </c>
      <c r="R20" s="41">
        <f t="shared" si="6"/>
        <v>7603</v>
      </c>
      <c r="S20" s="42">
        <f t="shared" si="7"/>
        <v>14608</v>
      </c>
      <c r="T20" s="41">
        <v>7268</v>
      </c>
      <c r="U20" s="157">
        <v>7340</v>
      </c>
      <c r="V20" s="41">
        <f t="shared" si="9"/>
        <v>2541</v>
      </c>
      <c r="W20" s="41">
        <v>2278</v>
      </c>
      <c r="X20" s="157">
        <v>263</v>
      </c>
      <c r="Y20" s="41"/>
      <c r="Z20" s="155" t="s">
        <v>33</v>
      </c>
      <c r="AA20" s="155" t="s">
        <v>33</v>
      </c>
      <c r="AB20" s="173" t="s">
        <v>33</v>
      </c>
      <c r="AC20" s="173" t="s">
        <v>33</v>
      </c>
      <c r="AD20" s="41">
        <v>2869</v>
      </c>
      <c r="AE20" s="158">
        <f t="shared" si="3"/>
        <v>5.9773440223074239</v>
      </c>
      <c r="AF20" s="42">
        <f>SUM(AG20:AH20)</f>
        <v>8969</v>
      </c>
      <c r="AG20" s="41">
        <v>4963</v>
      </c>
      <c r="AH20" s="41">
        <v>4006</v>
      </c>
      <c r="AI20" s="188" t="s">
        <v>31</v>
      </c>
      <c r="AJ20" s="12"/>
      <c r="AK20" s="140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</row>
    <row r="21" spans="1:95" s="46" customFormat="1" ht="14.25" customHeight="1">
      <c r="A21" s="47" t="s">
        <v>32</v>
      </c>
      <c r="B21" s="29"/>
      <c r="C21" s="29"/>
      <c r="D21" s="29"/>
      <c r="E21" s="29"/>
      <c r="F21" s="30"/>
      <c r="G21" s="31" t="s">
        <v>33</v>
      </c>
      <c r="H21" s="31" t="s">
        <v>33</v>
      </c>
      <c r="I21" s="31" t="s">
        <v>33</v>
      </c>
      <c r="J21" s="273" t="s">
        <v>33</v>
      </c>
      <c r="K21" s="41" t="s">
        <v>33</v>
      </c>
      <c r="L21" s="41" t="s">
        <v>33</v>
      </c>
      <c r="M21" s="41" t="s">
        <v>33</v>
      </c>
      <c r="N21" s="210" t="s">
        <v>33</v>
      </c>
      <c r="O21" s="203" t="s">
        <v>33</v>
      </c>
      <c r="P21" s="41" t="s">
        <v>33</v>
      </c>
      <c r="Q21" s="41" t="s">
        <v>33</v>
      </c>
      <c r="R21" s="41" t="s">
        <v>33</v>
      </c>
      <c r="S21" s="42" t="s">
        <v>33</v>
      </c>
      <c r="T21" s="41" t="s">
        <v>33</v>
      </c>
      <c r="U21" s="157" t="s">
        <v>33</v>
      </c>
      <c r="V21" s="41" t="s">
        <v>33</v>
      </c>
      <c r="W21" s="41" t="s">
        <v>33</v>
      </c>
      <c r="X21" s="157" t="s">
        <v>33</v>
      </c>
      <c r="Y21" s="41"/>
      <c r="Z21" s="159" t="s">
        <v>33</v>
      </c>
      <c r="AA21" s="159" t="s">
        <v>33</v>
      </c>
      <c r="AB21" s="174" t="s">
        <v>33</v>
      </c>
      <c r="AC21" s="174" t="s">
        <v>33</v>
      </c>
      <c r="AD21" s="41" t="s">
        <v>33</v>
      </c>
      <c r="AE21" s="41" t="s">
        <v>33</v>
      </c>
      <c r="AF21" s="42">
        <f>SUM(AG21:AH21)</f>
        <v>4672</v>
      </c>
      <c r="AG21" s="43">
        <v>2479</v>
      </c>
      <c r="AH21" s="43">
        <v>2193</v>
      </c>
      <c r="AI21" s="188" t="s">
        <v>34</v>
      </c>
      <c r="AJ21" s="12"/>
      <c r="AK21" s="140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</row>
    <row r="22" spans="1:95" s="35" customFormat="1" ht="19.5" customHeight="1">
      <c r="A22" s="51" t="s">
        <v>35</v>
      </c>
      <c r="B22" s="29"/>
      <c r="C22" s="29"/>
      <c r="D22" s="29"/>
      <c r="E22" s="29"/>
      <c r="F22" s="30"/>
      <c r="G22" s="31">
        <f>SUM(H22:I22)</f>
        <v>1316</v>
      </c>
      <c r="H22" s="31">
        <v>1307</v>
      </c>
      <c r="I22" s="38">
        <v>9</v>
      </c>
      <c r="J22" s="160" t="s">
        <v>30</v>
      </c>
      <c r="K22" s="33">
        <v>1555</v>
      </c>
      <c r="L22" s="31">
        <v>1553</v>
      </c>
      <c r="M22" s="31">
        <v>2</v>
      </c>
      <c r="N22" s="210" t="s">
        <v>33</v>
      </c>
      <c r="O22" s="203" t="s">
        <v>33</v>
      </c>
      <c r="P22" s="31">
        <f t="shared" si="5"/>
        <v>2798</v>
      </c>
      <c r="Q22" s="31">
        <v>2758</v>
      </c>
      <c r="R22" s="31">
        <v>40</v>
      </c>
      <c r="S22" s="33">
        <f>SUM(T22:U22)</f>
        <v>1555</v>
      </c>
      <c r="T22" s="31">
        <v>1553</v>
      </c>
      <c r="U22" s="154">
        <v>2</v>
      </c>
      <c r="V22" s="33">
        <f>SUM(W22:X22)</f>
        <v>1243</v>
      </c>
      <c r="W22" s="31">
        <v>1205</v>
      </c>
      <c r="X22" s="154">
        <v>38</v>
      </c>
      <c r="Y22" s="31"/>
      <c r="Z22" s="155" t="s">
        <v>33</v>
      </c>
      <c r="AA22" s="155" t="s">
        <v>33</v>
      </c>
      <c r="AB22" s="173" t="s">
        <v>33</v>
      </c>
      <c r="AC22" s="173" t="s">
        <v>33</v>
      </c>
      <c r="AD22" s="31">
        <v>586</v>
      </c>
      <c r="AE22" s="156">
        <f>P22/AD22</f>
        <v>4.774744027303754</v>
      </c>
      <c r="AF22" s="33" t="s">
        <v>33</v>
      </c>
      <c r="AG22" s="31" t="s">
        <v>33</v>
      </c>
      <c r="AH22" s="31" t="s">
        <v>33</v>
      </c>
      <c r="AI22" s="161" t="s">
        <v>36</v>
      </c>
      <c r="AJ22" s="12"/>
      <c r="AK22" s="140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</row>
    <row r="23" spans="1:95" s="35" customFormat="1" ht="14.25" customHeight="1">
      <c r="A23" s="37"/>
      <c r="B23" s="29"/>
      <c r="C23" s="29"/>
      <c r="D23" s="29"/>
      <c r="E23" s="29"/>
      <c r="F23" s="30"/>
      <c r="G23" s="31"/>
      <c r="H23" s="31"/>
      <c r="I23" s="31"/>
      <c r="J23" s="36"/>
      <c r="K23" s="33"/>
      <c r="L23" s="31"/>
      <c r="M23" s="31"/>
      <c r="N23" s="209"/>
      <c r="O23" s="202"/>
      <c r="P23" s="31"/>
      <c r="Q23" s="31"/>
      <c r="R23" s="31"/>
      <c r="S23" s="33"/>
      <c r="T23" s="31"/>
      <c r="U23" s="154"/>
      <c r="V23" s="31"/>
      <c r="W23" s="31"/>
      <c r="X23" s="154"/>
      <c r="Y23" s="31"/>
      <c r="Z23" s="155"/>
      <c r="AA23" s="155"/>
      <c r="AB23" s="173"/>
      <c r="AC23" s="173"/>
      <c r="AD23" s="31"/>
      <c r="AE23" s="156"/>
      <c r="AF23" s="42"/>
      <c r="AG23" s="43"/>
      <c r="AH23" s="43"/>
      <c r="AI23" s="147"/>
      <c r="AJ23" s="12"/>
      <c r="AK23" s="140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</row>
    <row r="24" spans="1:95" s="14" customFormat="1" ht="36.75" customHeight="1">
      <c r="A24" s="52" t="s">
        <v>37</v>
      </c>
      <c r="B24" s="31">
        <f>C24+D24</f>
        <v>196032</v>
      </c>
      <c r="C24" s="31">
        <f>SUM(C26:C27)</f>
        <v>98641</v>
      </c>
      <c r="D24" s="31">
        <f>SUM(D26:D27)</f>
        <v>97391</v>
      </c>
      <c r="E24" s="31">
        <f>SUM(E26:E27)</f>
        <v>31351</v>
      </c>
      <c r="F24" s="53"/>
      <c r="G24" s="31">
        <f>SUM(G26:G27)</f>
        <v>195275</v>
      </c>
      <c r="H24" s="31">
        <f>SUM(H26:H27)</f>
        <v>99467</v>
      </c>
      <c r="I24" s="31">
        <f>SUM(I26:I27)</f>
        <v>95808</v>
      </c>
      <c r="J24" s="36">
        <f>LN(G24/B24)/6.02*100</f>
        <v>-6.4270593254967548E-2</v>
      </c>
      <c r="K24" s="33">
        <f t="shared" ref="K24:X24" si="10">SUM(K26:K27)</f>
        <v>210611</v>
      </c>
      <c r="L24" s="31">
        <f>SUM(L26:L27)</f>
        <v>108338</v>
      </c>
      <c r="M24" s="31">
        <f t="shared" si="10"/>
        <v>102273</v>
      </c>
      <c r="N24" s="209">
        <f t="shared" si="1"/>
        <v>105.93020640833845</v>
      </c>
      <c r="O24" s="202">
        <f>LN(K24/G24)/8.5*100</f>
        <v>0.88945892421627926</v>
      </c>
      <c r="P24" s="31">
        <f t="shared" si="10"/>
        <v>248167</v>
      </c>
      <c r="Q24" s="31">
        <f t="shared" si="10"/>
        <v>142311</v>
      </c>
      <c r="R24" s="31">
        <f t="shared" si="10"/>
        <v>105856</v>
      </c>
      <c r="S24" s="33">
        <f t="shared" si="10"/>
        <v>209053</v>
      </c>
      <c r="T24" s="31">
        <f t="shared" si="10"/>
        <v>107519</v>
      </c>
      <c r="U24" s="154">
        <f t="shared" si="10"/>
        <v>101534</v>
      </c>
      <c r="V24" s="31">
        <f t="shared" si="10"/>
        <v>39114</v>
      </c>
      <c r="W24" s="31">
        <f t="shared" si="10"/>
        <v>34792</v>
      </c>
      <c r="X24" s="154">
        <f t="shared" si="10"/>
        <v>4322</v>
      </c>
      <c r="Y24" s="41"/>
      <c r="Z24" s="155" t="s">
        <v>33</v>
      </c>
      <c r="AA24" s="155" t="s">
        <v>33</v>
      </c>
      <c r="AB24" s="173" t="s">
        <v>33</v>
      </c>
      <c r="AC24" s="173" t="s">
        <v>33</v>
      </c>
      <c r="AD24" s="31">
        <f>SUM(AD26:AD27)</f>
        <v>41510</v>
      </c>
      <c r="AE24" s="156">
        <f>P24/AD24</f>
        <v>5.9784871115393878</v>
      </c>
      <c r="AF24" s="33">
        <f>SUM(AG24:AH24)</f>
        <v>315270</v>
      </c>
      <c r="AG24" s="38">
        <f>AG29+AG47+AG65+AG83+AG98+AG116+AG131+AG138+AG149+AG159+AG171+AG178+AG189+AG196+AG206+AG221+AG236+AG248+AG261+AG264</f>
        <v>160956</v>
      </c>
      <c r="AH24" s="38">
        <f>AH29+AH47+AH65+AH83+AH98+AH116+AH131+AH138+AH149+AH159+AH171+AH178+AH189+AH196+AH206+AH221+AH236+AH248+AH261+AH264</f>
        <v>154314</v>
      </c>
      <c r="AI24" s="54" t="s">
        <v>38</v>
      </c>
      <c r="AJ24" s="12"/>
      <c r="AK24" s="140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</row>
    <row r="25" spans="1:95" s="14" customFormat="1" ht="14.25" customHeight="1">
      <c r="A25" s="52"/>
      <c r="B25" s="31"/>
      <c r="C25" s="31"/>
      <c r="D25" s="31"/>
      <c r="E25" s="31"/>
      <c r="F25" s="53"/>
      <c r="G25" s="31"/>
      <c r="H25" s="31"/>
      <c r="I25" s="31"/>
      <c r="J25" s="36"/>
      <c r="K25" s="33"/>
      <c r="L25" s="31"/>
      <c r="M25" s="31"/>
      <c r="N25" s="209"/>
      <c r="O25" s="202"/>
      <c r="P25" s="31"/>
      <c r="Q25" s="31"/>
      <c r="R25" s="31"/>
      <c r="S25" s="33"/>
      <c r="T25" s="31"/>
      <c r="U25" s="154"/>
      <c r="V25" s="31"/>
      <c r="W25" s="31"/>
      <c r="X25" s="154"/>
      <c r="Y25" s="41"/>
      <c r="Z25" s="155"/>
      <c r="AA25" s="155"/>
      <c r="AB25" s="173"/>
      <c r="AC25" s="173"/>
      <c r="AD25" s="31"/>
      <c r="AE25" s="156"/>
      <c r="AF25" s="42"/>
      <c r="AG25" s="55"/>
      <c r="AH25" s="43"/>
      <c r="AI25" s="200"/>
      <c r="AJ25" s="12"/>
      <c r="AK25" s="140"/>
      <c r="AL25" s="13"/>
      <c r="AM25" s="13"/>
      <c r="AN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</row>
    <row r="26" spans="1:95" s="59" customFormat="1" ht="14.45" customHeight="1">
      <c r="A26" s="57" t="s">
        <v>39</v>
      </c>
      <c r="B26" s="31">
        <f>SUM(C26:D26)</f>
        <v>188117</v>
      </c>
      <c r="C26" s="31">
        <f>SUM(C29,C47,C65,C83,C98,C116,C131,C138,C149,C159,C171,C178,C189,C196,C206,C221,C236,C248,C261,C264)</f>
        <v>90848</v>
      </c>
      <c r="D26" s="31">
        <f>SUM(D29,D47,D65,D83,D98,D116,D131,D138,D149,D159,D171,D178,D189,D196,D206,D221,D236,D248,D261,D264)</f>
        <v>97269</v>
      </c>
      <c r="E26" s="31">
        <v>31212</v>
      </c>
      <c r="F26" s="30">
        <v>6.2806612841214919</v>
      </c>
      <c r="G26" s="31">
        <f>SUM(H26:I26)</f>
        <v>184408</v>
      </c>
      <c r="H26" s="31">
        <f>SUM(H29,H47,H65,H83,H98,H116,H131,H138,H149,H159,H171,H178,H189,H196,H206,H221,H236,H248,H261,H264)</f>
        <v>88922</v>
      </c>
      <c r="I26" s="31">
        <f>SUM(I29,I47,I65,I83,I98,I116,I131,I138,I149,I159,I171,I178,I189,I196,I206,I221,I236,I248,I261,I264)</f>
        <v>95486</v>
      </c>
      <c r="J26" s="36">
        <f>LN(G26/B26)/6.02*100</f>
        <v>-0.33078763376429005</v>
      </c>
      <c r="K26" s="33">
        <f>SUM(L26:M26)</f>
        <v>197056</v>
      </c>
      <c r="L26" s="31">
        <f>SUM(L29,L47,L65,L83,L98,L116,L131,L138,L149,L159,L171,L178,L189,L196,L206,L221,L236,L248,L261,L264)</f>
        <v>95190</v>
      </c>
      <c r="M26" s="31">
        <f>SUM(M29,M47,M65,M83,M98,M116,M131,M138,M149,M159,M171,M178,M189,M196,M206,M221,M236,M248,M261,M264)</f>
        <v>101866</v>
      </c>
      <c r="N26" s="209">
        <f t="shared" si="1"/>
        <v>93.446292187776109</v>
      </c>
      <c r="O26" s="202">
        <f>LN(K26/G26)/8.5*100</f>
        <v>0.78043833144304486</v>
      </c>
      <c r="P26" s="31">
        <f>SUM(Q26:R26)</f>
        <v>211543</v>
      </c>
      <c r="Q26" s="31">
        <f>SUM(Q29,Q47,Q65,Q83,Q98,Q116,Q131,Q138,Q149,Q159,Q171,Q178,Q189,Q196,Q206,Q221,Q236,Q248,Q261,Q264)</f>
        <v>108274</v>
      </c>
      <c r="R26" s="31">
        <f>SUM(R29,R47,R65,R83,R98,R116,R131,R138,R149,R159,R171,R178,R189,R196,R206,R221,R236,R248,R261,R264)</f>
        <v>103269</v>
      </c>
      <c r="S26" s="33">
        <f>SUM(T26:U26)</f>
        <v>195539</v>
      </c>
      <c r="T26" s="31">
        <f>SUM(T29,T47,T65,T83,T98,T116,T131,T138,T149,T159,T171,T178,T189,T196,T206,T221,T236,T248,T261,T264)</f>
        <v>94399</v>
      </c>
      <c r="U26" s="154">
        <f>SUM(U29,U47,U65,U83,U98,U116,U131,U138,U149,U159,U171,U178,U189,U196,U206,U221,U236,U248,U261,U264)</f>
        <v>101140</v>
      </c>
      <c r="V26" s="31">
        <f>SUM(W26:X26)</f>
        <v>16004</v>
      </c>
      <c r="W26" s="31">
        <f>SUM(W29,W47,W65,W83,W98,W116,W131,W138,W149,W159,W171,W178,W189,W196,W206,W221,W236,W248,W261,W264)</f>
        <v>13875</v>
      </c>
      <c r="X26" s="154">
        <f>SUM(X29,X47,X65,X83,X98,X116,X131,X138,X149,X159,X171,X178,X189,X196,X206,X221,X236,X248,X261,X264)</f>
        <v>2129</v>
      </c>
      <c r="Y26" s="31"/>
      <c r="Z26" s="155" t="s">
        <v>33</v>
      </c>
      <c r="AA26" s="155" t="s">
        <v>33</v>
      </c>
      <c r="AB26" s="173" t="s">
        <v>33</v>
      </c>
      <c r="AC26" s="173" t="s">
        <v>33</v>
      </c>
      <c r="AD26" s="31">
        <v>40887</v>
      </c>
      <c r="AE26" s="156">
        <f>P26/AD26</f>
        <v>5.1738449874043093</v>
      </c>
      <c r="AF26" s="42" t="s">
        <v>33</v>
      </c>
      <c r="AG26" s="41" t="s">
        <v>33</v>
      </c>
      <c r="AH26" s="41" t="s">
        <v>33</v>
      </c>
      <c r="AI26" s="58" t="s">
        <v>40</v>
      </c>
      <c r="AJ26" s="12"/>
      <c r="AK26" s="140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</row>
    <row r="27" spans="1:95" s="59" customFormat="1" ht="14.45" customHeight="1">
      <c r="A27" s="57" t="s">
        <v>41</v>
      </c>
      <c r="B27" s="31">
        <v>7915</v>
      </c>
      <c r="C27" s="31">
        <v>7793</v>
      </c>
      <c r="D27" s="31">
        <v>122</v>
      </c>
      <c r="E27" s="31">
        <v>139</v>
      </c>
      <c r="F27" s="30"/>
      <c r="G27" s="31">
        <v>10867</v>
      </c>
      <c r="H27" s="31">
        <v>10545</v>
      </c>
      <c r="I27" s="31">
        <v>322</v>
      </c>
      <c r="J27" s="36">
        <v>5.2652986835172593</v>
      </c>
      <c r="K27" s="33">
        <v>13555</v>
      </c>
      <c r="L27" s="31">
        <v>13148</v>
      </c>
      <c r="M27" s="31">
        <v>407</v>
      </c>
      <c r="N27" s="210" t="s">
        <v>33</v>
      </c>
      <c r="O27" s="202">
        <f>LN(K27/G27)/8.5*100</f>
        <v>2.600291869057815</v>
      </c>
      <c r="P27" s="31">
        <f>S27+V27</f>
        <v>36624</v>
      </c>
      <c r="Q27" s="31">
        <f>T27+W27</f>
        <v>34037</v>
      </c>
      <c r="R27" s="31">
        <f>U27+X27</f>
        <v>2587</v>
      </c>
      <c r="S27" s="33">
        <v>13514</v>
      </c>
      <c r="T27" s="31">
        <v>13120</v>
      </c>
      <c r="U27" s="154">
        <v>394</v>
      </c>
      <c r="V27" s="31">
        <v>23110</v>
      </c>
      <c r="W27" s="31">
        <v>20917</v>
      </c>
      <c r="X27" s="154">
        <v>2193</v>
      </c>
      <c r="Y27" s="31"/>
      <c r="Z27" s="155" t="s">
        <v>33</v>
      </c>
      <c r="AA27" s="155" t="s">
        <v>33</v>
      </c>
      <c r="AB27" s="173" t="s">
        <v>33</v>
      </c>
      <c r="AC27" s="173" t="s">
        <v>33</v>
      </c>
      <c r="AD27" s="31">
        <v>623</v>
      </c>
      <c r="AE27" s="156">
        <f>P27/AD27</f>
        <v>58.786516853932582</v>
      </c>
      <c r="AF27" s="42" t="s">
        <v>33</v>
      </c>
      <c r="AG27" s="41" t="s">
        <v>33</v>
      </c>
      <c r="AH27" s="41" t="s">
        <v>33</v>
      </c>
      <c r="AI27" s="58" t="s">
        <v>42</v>
      </c>
      <c r="AJ27" s="12"/>
      <c r="AK27" s="140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</row>
    <row r="28" spans="1:95" s="14" customFormat="1" ht="14.45" customHeight="1">
      <c r="A28" s="60"/>
      <c r="B28" s="41"/>
      <c r="C28" s="41"/>
      <c r="D28" s="41"/>
      <c r="E28" s="41"/>
      <c r="F28" s="53"/>
      <c r="G28" s="41"/>
      <c r="H28" s="41"/>
      <c r="I28" s="41"/>
      <c r="J28" s="61"/>
      <c r="K28" s="42"/>
      <c r="L28" s="41"/>
      <c r="M28" s="41"/>
      <c r="N28" s="210"/>
      <c r="O28" s="202"/>
      <c r="P28" s="41"/>
      <c r="Q28" s="41"/>
      <c r="R28" s="41"/>
      <c r="S28" s="42"/>
      <c r="T28" s="41"/>
      <c r="U28" s="157"/>
      <c r="V28" s="41"/>
      <c r="W28" s="41"/>
      <c r="X28" s="157"/>
      <c r="Y28" s="41"/>
      <c r="Z28" s="155"/>
      <c r="AA28" s="155"/>
      <c r="AB28" s="173"/>
      <c r="AC28" s="173"/>
      <c r="AD28" s="41"/>
      <c r="AE28" s="158"/>
      <c r="AF28" s="42"/>
      <c r="AG28" s="13"/>
      <c r="AH28" s="13"/>
      <c r="AI28" s="189"/>
      <c r="AJ28" s="12"/>
      <c r="AK28" s="140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</row>
    <row r="29" spans="1:95" s="35" customFormat="1" ht="14.25">
      <c r="A29" s="62" t="s">
        <v>43</v>
      </c>
      <c r="B29" s="31">
        <f>SUM(C29:D29)</f>
        <v>14141</v>
      </c>
      <c r="C29" s="31">
        <f>SUM(C30:C45)</f>
        <v>6618</v>
      </c>
      <c r="D29" s="31">
        <f>SUM(D30:D45)</f>
        <v>7523</v>
      </c>
      <c r="E29" s="31">
        <f>SUM(E30:E45)</f>
        <v>2350</v>
      </c>
      <c r="F29" s="30">
        <v>6.0233943002977455</v>
      </c>
      <c r="G29" s="31">
        <f>SUM(G30:G45)</f>
        <v>13314</v>
      </c>
      <c r="H29" s="31">
        <f>SUM(H30:H45)</f>
        <v>6132</v>
      </c>
      <c r="I29" s="31">
        <f>SUM(I30:I45)</f>
        <v>7182</v>
      </c>
      <c r="J29" s="36">
        <f>LN(G29/B29)/6.02*100</f>
        <v>-1.0010343213808577</v>
      </c>
      <c r="K29" s="33">
        <f>SUM(L29:M29)</f>
        <v>13004</v>
      </c>
      <c r="L29" s="31">
        <f>SUM(L30:L45)</f>
        <v>5913</v>
      </c>
      <c r="M29" s="31">
        <f>SUM(M30:M45)</f>
        <v>7091</v>
      </c>
      <c r="N29" s="209">
        <f t="shared" si="1"/>
        <v>83.38739246932731</v>
      </c>
      <c r="O29" s="202">
        <f>LN(K29/G29)/8.5*100</f>
        <v>-0.27716600866885871</v>
      </c>
      <c r="P29" s="31">
        <f>SUM(Q29:R29)</f>
        <v>13672</v>
      </c>
      <c r="Q29" s="31">
        <f>SUM(Q30:Q45)</f>
        <v>6464</v>
      </c>
      <c r="R29" s="31">
        <f>SUM(R30:R45)</f>
        <v>7208</v>
      </c>
      <c r="S29" s="33">
        <f>SUM(T29:U29)</f>
        <v>12939</v>
      </c>
      <c r="T29" s="31">
        <f>SUM(T30:T45)</f>
        <v>5876</v>
      </c>
      <c r="U29" s="154">
        <f>SUM(U30:U45)</f>
        <v>7063</v>
      </c>
      <c r="V29" s="31">
        <f>SUM(W29:X29)</f>
        <v>733</v>
      </c>
      <c r="W29" s="31">
        <f>SUM(W30:W45)</f>
        <v>588</v>
      </c>
      <c r="X29" s="154">
        <f>SUM(X30:X45)</f>
        <v>145</v>
      </c>
      <c r="Y29" s="31"/>
      <c r="Z29" s="155" t="s">
        <v>33</v>
      </c>
      <c r="AA29" s="155" t="s">
        <v>33</v>
      </c>
      <c r="AB29" s="173" t="s">
        <v>33</v>
      </c>
      <c r="AC29" s="173" t="s">
        <v>33</v>
      </c>
      <c r="AD29" s="31">
        <f>SUM(AD30:AD45)</f>
        <v>2778</v>
      </c>
      <c r="AE29" s="156">
        <f>P29/AD29</f>
        <v>4.921526277897768</v>
      </c>
      <c r="AF29" s="33">
        <f>SUM(AG29:AH29)</f>
        <v>23728</v>
      </c>
      <c r="AG29" s="38">
        <f>SUM(AG30:AG45)</f>
        <v>11609</v>
      </c>
      <c r="AH29" s="38">
        <f>SUM(AH30:AH45)</f>
        <v>12119</v>
      </c>
      <c r="AI29" s="147" t="s">
        <v>44</v>
      </c>
      <c r="AJ29" s="15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</row>
    <row r="30" spans="1:95" s="14" customFormat="1" ht="14.25">
      <c r="A30" s="60" t="s">
        <v>45</v>
      </c>
      <c r="B30" s="41">
        <v>412</v>
      </c>
      <c r="C30" s="41">
        <v>190</v>
      </c>
      <c r="D30" s="41">
        <v>222</v>
      </c>
      <c r="E30" s="63">
        <v>61</v>
      </c>
      <c r="F30" s="53">
        <v>6.7540983606557381</v>
      </c>
      <c r="G30" s="41">
        <f>SUM(H30:I30)</f>
        <v>347</v>
      </c>
      <c r="H30" s="41">
        <v>150</v>
      </c>
      <c r="I30" s="41">
        <v>197</v>
      </c>
      <c r="J30" s="64">
        <f>LN(G30/B30)/6.02*100</f>
        <v>-2.8521357043632434</v>
      </c>
      <c r="K30" s="42">
        <f>SUM(L30:M30)</f>
        <v>393</v>
      </c>
      <c r="L30" s="41">
        <v>181</v>
      </c>
      <c r="M30" s="41">
        <v>212</v>
      </c>
      <c r="N30" s="210">
        <f t="shared" si="1"/>
        <v>85.377358490566039</v>
      </c>
      <c r="O30" s="84">
        <f>LN(K30/G30)/8.5*100</f>
        <v>1.4645274343812016</v>
      </c>
      <c r="P30" s="41">
        <v>421</v>
      </c>
      <c r="Q30" s="41">
        <v>200</v>
      </c>
      <c r="R30" s="41">
        <v>221</v>
      </c>
      <c r="S30" s="42">
        <v>393</v>
      </c>
      <c r="T30" s="41">
        <v>181</v>
      </c>
      <c r="U30" s="157">
        <v>212</v>
      </c>
      <c r="V30" s="41">
        <v>28</v>
      </c>
      <c r="W30" s="41">
        <v>19</v>
      </c>
      <c r="X30" s="157">
        <v>9</v>
      </c>
      <c r="Y30" s="41"/>
      <c r="Z30" s="162">
        <v>24.63</v>
      </c>
      <c r="AA30" s="162">
        <f>Z30/100</f>
        <v>0.24629999999999999</v>
      </c>
      <c r="AB30" s="174">
        <f>K30/AA30</f>
        <v>1595.6151035322778</v>
      </c>
      <c r="AC30" s="174">
        <f>P30/AA30</f>
        <v>1709.2976045473001</v>
      </c>
      <c r="AD30" s="41">
        <v>94</v>
      </c>
      <c r="AE30" s="158">
        <f>P30/AD30</f>
        <v>4.4787234042553195</v>
      </c>
      <c r="AF30" s="42">
        <f>SUM(AG30:AH30)</f>
        <v>1032</v>
      </c>
      <c r="AG30" s="43">
        <v>333</v>
      </c>
      <c r="AH30" s="43">
        <v>699</v>
      </c>
      <c r="AI30" s="188" t="s">
        <v>46</v>
      </c>
      <c r="AJ30" s="60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</row>
    <row r="31" spans="1:95" s="14" customFormat="1" ht="14.25">
      <c r="A31" s="60" t="s">
        <v>47</v>
      </c>
      <c r="B31" s="41">
        <v>326</v>
      </c>
      <c r="C31" s="41">
        <v>156</v>
      </c>
      <c r="D31" s="41">
        <v>170</v>
      </c>
      <c r="E31" s="63">
        <v>57</v>
      </c>
      <c r="F31" s="53">
        <v>5.7192982456140351</v>
      </c>
      <c r="G31" s="41">
        <f t="shared" ref="G31:G45" si="11">SUM(H31:I31)</f>
        <v>267</v>
      </c>
      <c r="H31" s="41">
        <v>119</v>
      </c>
      <c r="I31" s="41">
        <v>148</v>
      </c>
      <c r="J31" s="64">
        <f>LN(G31/B31)/6.02*100</f>
        <v>-3.3164239695424933</v>
      </c>
      <c r="K31" s="42">
        <f>SUM(L31:M31)</f>
        <v>368</v>
      </c>
      <c r="L31" s="41">
        <v>171</v>
      </c>
      <c r="M31" s="41">
        <v>197</v>
      </c>
      <c r="N31" s="210">
        <f t="shared" si="1"/>
        <v>86.802030456852791</v>
      </c>
      <c r="O31" s="84">
        <f>LN(K31/G31)/8.5*100</f>
        <v>3.7745209384550762</v>
      </c>
      <c r="P31" s="41">
        <v>383</v>
      </c>
      <c r="Q31" s="41">
        <v>181</v>
      </c>
      <c r="R31" s="41">
        <v>202</v>
      </c>
      <c r="S31" s="42">
        <v>367</v>
      </c>
      <c r="T31" s="41">
        <v>170</v>
      </c>
      <c r="U31" s="157">
        <v>197</v>
      </c>
      <c r="V31" s="41">
        <v>16</v>
      </c>
      <c r="W31" s="41">
        <v>11</v>
      </c>
      <c r="X31" s="157">
        <v>5</v>
      </c>
      <c r="Y31" s="41"/>
      <c r="Z31" s="162">
        <v>106.7</v>
      </c>
      <c r="AA31" s="162">
        <f>Z31/100</f>
        <v>1.0669999999999999</v>
      </c>
      <c r="AB31" s="174">
        <f>K31/AA31</f>
        <v>344.89222118088099</v>
      </c>
      <c r="AC31" s="174">
        <f>P31/AA31</f>
        <v>358.95032802249301</v>
      </c>
      <c r="AD31" s="41">
        <v>72</v>
      </c>
      <c r="AE31" s="158">
        <f>P31/AD31</f>
        <v>5.3194444444444446</v>
      </c>
      <c r="AF31" s="42">
        <f>SUM(AG31:AH31)</f>
        <v>799</v>
      </c>
      <c r="AG31" s="43">
        <v>266</v>
      </c>
      <c r="AH31" s="43">
        <v>533</v>
      </c>
      <c r="AI31" s="188" t="s">
        <v>48</v>
      </c>
      <c r="AJ31" s="60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</row>
    <row r="32" spans="1:95" s="14" customFormat="1">
      <c r="A32" s="60" t="s">
        <v>461</v>
      </c>
      <c r="B32" s="41">
        <v>124</v>
      </c>
      <c r="C32" s="41">
        <v>55</v>
      </c>
      <c r="D32" s="41">
        <v>69</v>
      </c>
      <c r="E32" s="63">
        <v>21</v>
      </c>
      <c r="F32" s="53">
        <v>5.9047619047619051</v>
      </c>
      <c r="G32" s="41">
        <f t="shared" si="11"/>
        <v>0</v>
      </c>
      <c r="H32" s="41">
        <v>0</v>
      </c>
      <c r="I32" s="41">
        <v>0</v>
      </c>
      <c r="J32" s="66" t="s">
        <v>30</v>
      </c>
      <c r="K32" s="42" t="s">
        <v>33</v>
      </c>
      <c r="L32" s="41" t="s">
        <v>33</v>
      </c>
      <c r="M32" s="41" t="s">
        <v>33</v>
      </c>
      <c r="N32" s="210" t="s">
        <v>33</v>
      </c>
      <c r="O32" s="203" t="s">
        <v>33</v>
      </c>
      <c r="P32" s="41" t="s">
        <v>33</v>
      </c>
      <c r="Q32" s="41" t="s">
        <v>33</v>
      </c>
      <c r="R32" s="41" t="s">
        <v>33</v>
      </c>
      <c r="S32" s="42" t="s">
        <v>33</v>
      </c>
      <c r="T32" s="41" t="s">
        <v>33</v>
      </c>
      <c r="U32" s="157" t="s">
        <v>33</v>
      </c>
      <c r="V32" s="41" t="s">
        <v>33</v>
      </c>
      <c r="W32" s="41" t="s">
        <v>33</v>
      </c>
      <c r="X32" s="157" t="s">
        <v>33</v>
      </c>
      <c r="Y32" s="41"/>
      <c r="Z32" s="155" t="s">
        <v>33</v>
      </c>
      <c r="AA32" s="155" t="s">
        <v>33</v>
      </c>
      <c r="AB32" s="173" t="s">
        <v>33</v>
      </c>
      <c r="AC32" s="173" t="s">
        <v>33</v>
      </c>
      <c r="AD32" s="41" t="s">
        <v>33</v>
      </c>
      <c r="AE32" s="41" t="s">
        <v>33</v>
      </c>
      <c r="AF32" s="42" t="s">
        <v>33</v>
      </c>
      <c r="AG32" s="41" t="s">
        <v>33</v>
      </c>
      <c r="AH32" s="41" t="s">
        <v>33</v>
      </c>
      <c r="AI32" s="190" t="s">
        <v>499</v>
      </c>
      <c r="AJ32" s="60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</row>
    <row r="33" spans="1:95" s="14" customFormat="1" ht="15">
      <c r="A33" s="60" t="s">
        <v>462</v>
      </c>
      <c r="B33" s="41">
        <v>150</v>
      </c>
      <c r="C33" s="41">
        <v>74</v>
      </c>
      <c r="D33" s="41">
        <v>76</v>
      </c>
      <c r="E33" s="63">
        <v>32</v>
      </c>
      <c r="F33" s="53">
        <v>4.6875</v>
      </c>
      <c r="G33" s="41">
        <f t="shared" si="11"/>
        <v>101</v>
      </c>
      <c r="H33" s="41">
        <v>53</v>
      </c>
      <c r="I33" s="41">
        <v>48</v>
      </c>
      <c r="J33" s="64">
        <f t="shared" ref="J33:J45" si="12">LN(G33/B33)/6.02*100</f>
        <v>-6.5700129112125634</v>
      </c>
      <c r="K33" s="42" t="s">
        <v>33</v>
      </c>
      <c r="L33" s="41" t="s">
        <v>33</v>
      </c>
      <c r="M33" s="41" t="s">
        <v>33</v>
      </c>
      <c r="N33" s="210" t="s">
        <v>33</v>
      </c>
      <c r="O33" s="203" t="s">
        <v>33</v>
      </c>
      <c r="P33" s="41" t="s">
        <v>33</v>
      </c>
      <c r="Q33" s="41" t="s">
        <v>33</v>
      </c>
      <c r="R33" s="41" t="s">
        <v>33</v>
      </c>
      <c r="S33" s="42" t="s">
        <v>33</v>
      </c>
      <c r="T33" s="41" t="s">
        <v>33</v>
      </c>
      <c r="U33" s="157" t="s">
        <v>33</v>
      </c>
      <c r="V33" s="41" t="s">
        <v>33</v>
      </c>
      <c r="W33" s="41" t="s">
        <v>33</v>
      </c>
      <c r="X33" s="157" t="s">
        <v>33</v>
      </c>
      <c r="Y33" s="41"/>
      <c r="Z33" s="155" t="s">
        <v>33</v>
      </c>
      <c r="AA33" s="155" t="s">
        <v>33</v>
      </c>
      <c r="AB33" s="173" t="s">
        <v>33</v>
      </c>
      <c r="AC33" s="173" t="s">
        <v>33</v>
      </c>
      <c r="AD33" s="41" t="s">
        <v>33</v>
      </c>
      <c r="AE33" s="41" t="s">
        <v>33</v>
      </c>
      <c r="AF33" s="42" t="s">
        <v>33</v>
      </c>
      <c r="AG33" s="41" t="s">
        <v>33</v>
      </c>
      <c r="AH33" s="41" t="s">
        <v>33</v>
      </c>
      <c r="AI33" s="188" t="s">
        <v>49</v>
      </c>
      <c r="AJ33" s="67"/>
      <c r="AK33" s="68"/>
      <c r="AL33" s="69"/>
      <c r="AM33" s="49"/>
      <c r="AN33" s="49"/>
      <c r="AO33" s="70"/>
      <c r="AP33" s="49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</row>
    <row r="34" spans="1:95" s="14" customFormat="1" ht="14.25">
      <c r="A34" s="60" t="s">
        <v>50</v>
      </c>
      <c r="B34" s="41">
        <v>264</v>
      </c>
      <c r="C34" s="41">
        <v>112</v>
      </c>
      <c r="D34" s="41">
        <v>152</v>
      </c>
      <c r="E34" s="63">
        <v>63</v>
      </c>
      <c r="F34" s="53">
        <v>4.1904761904761907</v>
      </c>
      <c r="G34" s="41">
        <f t="shared" si="11"/>
        <v>172</v>
      </c>
      <c r="H34" s="41">
        <v>84</v>
      </c>
      <c r="I34" s="41">
        <v>88</v>
      </c>
      <c r="J34" s="64">
        <f t="shared" si="12"/>
        <v>-7.1171864839346037</v>
      </c>
      <c r="K34" s="42">
        <f t="shared" ref="K34:K45" si="13">SUM(L34:M34)</f>
        <v>221</v>
      </c>
      <c r="L34" s="41">
        <v>103</v>
      </c>
      <c r="M34" s="41">
        <v>118</v>
      </c>
      <c r="N34" s="210">
        <f t="shared" si="1"/>
        <v>87.288135593220346</v>
      </c>
      <c r="O34" s="84">
        <f t="shared" ref="O34:O45" si="14">LN(K34/G34)/8.5*100</f>
        <v>2.949037937697645</v>
      </c>
      <c r="P34" s="41">
        <v>230</v>
      </c>
      <c r="Q34" s="41">
        <v>108</v>
      </c>
      <c r="R34" s="41">
        <v>122</v>
      </c>
      <c r="S34" s="42">
        <v>220</v>
      </c>
      <c r="T34" s="41">
        <v>102</v>
      </c>
      <c r="U34" s="157">
        <v>118</v>
      </c>
      <c r="V34" s="41">
        <v>10</v>
      </c>
      <c r="W34" s="41">
        <v>6</v>
      </c>
      <c r="X34" s="157">
        <v>4</v>
      </c>
      <c r="Y34" s="41"/>
      <c r="Z34" s="162">
        <v>118.09</v>
      </c>
      <c r="AA34" s="162">
        <f t="shared" ref="AA34:AA45" si="15">Z34/100</f>
        <v>1.1809000000000001</v>
      </c>
      <c r="AB34" s="174">
        <f t="shared" ref="AB34:AB45" si="16">K34/AA34</f>
        <v>187.14539757811838</v>
      </c>
      <c r="AC34" s="174">
        <f t="shared" ref="AC34:AC45" si="17">P34/AA34</f>
        <v>194.76670336184264</v>
      </c>
      <c r="AD34" s="41">
        <v>62</v>
      </c>
      <c r="AE34" s="158">
        <f t="shared" ref="AE34:AE45" si="18">P34/AD34</f>
        <v>3.7096774193548385</v>
      </c>
      <c r="AF34" s="42">
        <f t="shared" ref="AF34:AF45" si="19">SUM(AG34:AH34)</f>
        <v>580</v>
      </c>
      <c r="AG34" s="43">
        <v>187</v>
      </c>
      <c r="AH34" s="43">
        <v>393</v>
      </c>
      <c r="AI34" s="188" t="s">
        <v>51</v>
      </c>
      <c r="AJ34" s="60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</row>
    <row r="35" spans="1:95" s="14" customFormat="1" ht="14.25">
      <c r="A35" s="60" t="s">
        <v>52</v>
      </c>
      <c r="B35" s="41">
        <v>2221</v>
      </c>
      <c r="C35" s="41">
        <v>1044</v>
      </c>
      <c r="D35" s="41">
        <v>1177</v>
      </c>
      <c r="E35" s="63">
        <v>341</v>
      </c>
      <c r="F35" s="53">
        <v>6.5131964809384169</v>
      </c>
      <c r="G35" s="41">
        <f t="shared" si="11"/>
        <v>2204</v>
      </c>
      <c r="H35" s="41">
        <v>1051</v>
      </c>
      <c r="I35" s="41">
        <v>1153</v>
      </c>
      <c r="J35" s="64">
        <f t="shared" si="12"/>
        <v>-0.12763544221963966</v>
      </c>
      <c r="K35" s="42">
        <f t="shared" si="13"/>
        <v>1728</v>
      </c>
      <c r="L35" s="41">
        <v>816</v>
      </c>
      <c r="M35" s="41">
        <v>912</v>
      </c>
      <c r="N35" s="210">
        <f t="shared" si="1"/>
        <v>89.473684210526315</v>
      </c>
      <c r="O35" s="84">
        <f t="shared" si="14"/>
        <v>-2.8624614224565201</v>
      </c>
      <c r="P35" s="41">
        <v>1826</v>
      </c>
      <c r="Q35" s="41">
        <v>892</v>
      </c>
      <c r="R35" s="41">
        <v>934</v>
      </c>
      <c r="S35" s="42">
        <v>1726</v>
      </c>
      <c r="T35" s="41">
        <v>814</v>
      </c>
      <c r="U35" s="157">
        <v>912</v>
      </c>
      <c r="V35" s="41">
        <v>100</v>
      </c>
      <c r="W35" s="41">
        <v>78</v>
      </c>
      <c r="X35" s="157">
        <v>22</v>
      </c>
      <c r="Y35" s="41"/>
      <c r="Z35" s="162">
        <v>64.25</v>
      </c>
      <c r="AA35" s="162">
        <f t="shared" si="15"/>
        <v>0.64249999999999996</v>
      </c>
      <c r="AB35" s="174">
        <f t="shared" si="16"/>
        <v>2689.4941634241245</v>
      </c>
      <c r="AC35" s="174">
        <f t="shared" si="17"/>
        <v>2842.023346303502</v>
      </c>
      <c r="AD35" s="41">
        <v>399</v>
      </c>
      <c r="AE35" s="158">
        <f t="shared" si="18"/>
        <v>4.5764411027568919</v>
      </c>
      <c r="AF35" s="42">
        <f t="shared" si="19"/>
        <v>3422</v>
      </c>
      <c r="AG35" s="43">
        <v>1740</v>
      </c>
      <c r="AH35" s="43">
        <v>1682</v>
      </c>
      <c r="AI35" s="188" t="s">
        <v>53</v>
      </c>
      <c r="AJ35" s="60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</row>
    <row r="36" spans="1:95" s="14" customFormat="1" ht="14.25">
      <c r="A36" s="60" t="s">
        <v>54</v>
      </c>
      <c r="B36" s="41">
        <v>2062</v>
      </c>
      <c r="C36" s="41">
        <v>965</v>
      </c>
      <c r="D36" s="41">
        <v>1097</v>
      </c>
      <c r="E36" s="63">
        <v>253</v>
      </c>
      <c r="F36" s="53">
        <v>8.150197628458498</v>
      </c>
      <c r="G36" s="41">
        <f t="shared" si="11"/>
        <v>2447</v>
      </c>
      <c r="H36" s="41">
        <v>1209</v>
      </c>
      <c r="I36" s="41">
        <v>1238</v>
      </c>
      <c r="J36" s="64">
        <f t="shared" si="12"/>
        <v>2.8436278881356558</v>
      </c>
      <c r="K36" s="42">
        <f t="shared" si="13"/>
        <v>2468</v>
      </c>
      <c r="L36" s="41">
        <v>1187</v>
      </c>
      <c r="M36" s="41">
        <v>1281</v>
      </c>
      <c r="N36" s="210">
        <f t="shared" si="1"/>
        <v>92.661982825917249</v>
      </c>
      <c r="O36" s="84">
        <f t="shared" si="14"/>
        <v>0.10053319508949209</v>
      </c>
      <c r="P36" s="41">
        <v>2575</v>
      </c>
      <c r="Q36" s="41">
        <v>1284</v>
      </c>
      <c r="R36" s="41">
        <v>1291</v>
      </c>
      <c r="S36" s="42">
        <v>2461</v>
      </c>
      <c r="T36" s="41">
        <v>1181</v>
      </c>
      <c r="U36" s="157">
        <v>1280</v>
      </c>
      <c r="V36" s="41">
        <v>114</v>
      </c>
      <c r="W36" s="41">
        <v>103</v>
      </c>
      <c r="X36" s="157">
        <v>11</v>
      </c>
      <c r="Y36" s="41"/>
      <c r="Z36" s="162">
        <v>60.27</v>
      </c>
      <c r="AA36" s="162">
        <f t="shared" si="15"/>
        <v>0.60270000000000001</v>
      </c>
      <c r="AB36" s="174">
        <f t="shared" si="16"/>
        <v>4094.9062551850006</v>
      </c>
      <c r="AC36" s="174">
        <f t="shared" si="17"/>
        <v>4272.4406835905093</v>
      </c>
      <c r="AD36" s="41">
        <v>388</v>
      </c>
      <c r="AE36" s="158">
        <f t="shared" si="18"/>
        <v>6.6365979381443303</v>
      </c>
      <c r="AF36" s="42">
        <f t="shared" si="19"/>
        <v>3450</v>
      </c>
      <c r="AG36" s="43">
        <v>1776</v>
      </c>
      <c r="AH36" s="43">
        <v>1674</v>
      </c>
      <c r="AI36" s="188" t="s">
        <v>55</v>
      </c>
      <c r="AJ36" s="60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</row>
    <row r="37" spans="1:95" s="14" customFormat="1" ht="14.25">
      <c r="A37" s="60" t="s">
        <v>56</v>
      </c>
      <c r="B37" s="41">
        <v>1196</v>
      </c>
      <c r="C37" s="41">
        <v>583</v>
      </c>
      <c r="D37" s="41">
        <v>613</v>
      </c>
      <c r="E37" s="63">
        <v>245</v>
      </c>
      <c r="F37" s="53">
        <v>4.8816326530612244</v>
      </c>
      <c r="G37" s="41">
        <f t="shared" si="11"/>
        <v>1200</v>
      </c>
      <c r="H37" s="41">
        <v>527</v>
      </c>
      <c r="I37" s="41">
        <v>673</v>
      </c>
      <c r="J37" s="64">
        <f t="shared" si="12"/>
        <v>5.5463476171339378E-2</v>
      </c>
      <c r="K37" s="42">
        <f t="shared" si="13"/>
        <v>1041</v>
      </c>
      <c r="L37" s="41">
        <v>457</v>
      </c>
      <c r="M37" s="41">
        <v>584</v>
      </c>
      <c r="N37" s="210">
        <f t="shared" si="1"/>
        <v>78.253424657534239</v>
      </c>
      <c r="O37" s="84">
        <f t="shared" si="14"/>
        <v>-1.6722325548367378</v>
      </c>
      <c r="P37" s="41">
        <v>1074</v>
      </c>
      <c r="Q37" s="41">
        <v>485</v>
      </c>
      <c r="R37" s="41">
        <v>589</v>
      </c>
      <c r="S37" s="42">
        <v>1037</v>
      </c>
      <c r="T37" s="41">
        <v>454</v>
      </c>
      <c r="U37" s="157">
        <v>583</v>
      </c>
      <c r="V37" s="41">
        <v>37</v>
      </c>
      <c r="W37" s="41">
        <v>31</v>
      </c>
      <c r="X37" s="157">
        <v>6</v>
      </c>
      <c r="Y37" s="41"/>
      <c r="Z37" s="162">
        <v>202.54</v>
      </c>
      <c r="AA37" s="162">
        <f t="shared" si="15"/>
        <v>2.0253999999999999</v>
      </c>
      <c r="AB37" s="174">
        <f t="shared" si="16"/>
        <v>513.9725486323689</v>
      </c>
      <c r="AC37" s="174">
        <f t="shared" si="17"/>
        <v>530.26562654290512</v>
      </c>
      <c r="AD37" s="41">
        <v>275</v>
      </c>
      <c r="AE37" s="158">
        <f t="shared" si="18"/>
        <v>3.9054545454545453</v>
      </c>
      <c r="AF37" s="42">
        <f t="shared" si="19"/>
        <v>2242</v>
      </c>
      <c r="AG37" s="43">
        <v>1183</v>
      </c>
      <c r="AH37" s="43">
        <v>1059</v>
      </c>
      <c r="AI37" s="188" t="s">
        <v>57</v>
      </c>
      <c r="AJ37" s="60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</row>
    <row r="38" spans="1:95" s="14" customFormat="1" ht="14.25">
      <c r="A38" s="60" t="s">
        <v>58</v>
      </c>
      <c r="B38" s="41">
        <v>597</v>
      </c>
      <c r="C38" s="41">
        <v>284</v>
      </c>
      <c r="D38" s="41">
        <v>313</v>
      </c>
      <c r="E38" s="63">
        <v>86</v>
      </c>
      <c r="F38" s="53">
        <v>6.941860465116279</v>
      </c>
      <c r="G38" s="41">
        <f t="shared" si="11"/>
        <v>471</v>
      </c>
      <c r="H38" s="41">
        <v>210</v>
      </c>
      <c r="I38" s="41">
        <v>261</v>
      </c>
      <c r="J38" s="64">
        <f t="shared" si="12"/>
        <v>-3.937857464720671</v>
      </c>
      <c r="K38" s="42">
        <f t="shared" si="13"/>
        <v>426</v>
      </c>
      <c r="L38" s="41">
        <v>196</v>
      </c>
      <c r="M38" s="41">
        <v>230</v>
      </c>
      <c r="N38" s="210">
        <f t="shared" si="1"/>
        <v>85.217391304347828</v>
      </c>
      <c r="O38" s="84">
        <f t="shared" si="14"/>
        <v>-1.1813970323182035</v>
      </c>
      <c r="P38" s="41">
        <v>449</v>
      </c>
      <c r="Q38" s="41">
        <v>212</v>
      </c>
      <c r="R38" s="41">
        <v>237</v>
      </c>
      <c r="S38" s="42">
        <v>423</v>
      </c>
      <c r="T38" s="41">
        <v>196</v>
      </c>
      <c r="U38" s="157">
        <v>227</v>
      </c>
      <c r="V38" s="41">
        <v>26</v>
      </c>
      <c r="W38" s="41">
        <v>16</v>
      </c>
      <c r="X38" s="157">
        <v>10</v>
      </c>
      <c r="Y38" s="41"/>
      <c r="Z38" s="162">
        <v>32.85</v>
      </c>
      <c r="AA38" s="162">
        <f t="shared" si="15"/>
        <v>0.32850000000000001</v>
      </c>
      <c r="AB38" s="174">
        <f t="shared" si="16"/>
        <v>1296.8036529680364</v>
      </c>
      <c r="AC38" s="174">
        <f t="shared" si="17"/>
        <v>1366.8188736681886</v>
      </c>
      <c r="AD38" s="41">
        <v>94</v>
      </c>
      <c r="AE38" s="158">
        <f t="shared" si="18"/>
        <v>4.7765957446808507</v>
      </c>
      <c r="AF38" s="42">
        <f t="shared" si="19"/>
        <v>899</v>
      </c>
      <c r="AG38" s="43">
        <v>454</v>
      </c>
      <c r="AH38" s="43">
        <v>445</v>
      </c>
      <c r="AI38" s="188" t="s">
        <v>59</v>
      </c>
      <c r="AJ38" s="60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</row>
    <row r="39" spans="1:95" s="14" customFormat="1" ht="14.25">
      <c r="A39" s="60" t="s">
        <v>60</v>
      </c>
      <c r="B39" s="41">
        <v>2766</v>
      </c>
      <c r="C39" s="41">
        <v>1293</v>
      </c>
      <c r="D39" s="41">
        <v>1473</v>
      </c>
      <c r="E39" s="63">
        <v>438</v>
      </c>
      <c r="F39" s="53">
        <v>6.3150684931506849</v>
      </c>
      <c r="G39" s="41">
        <f t="shared" si="11"/>
        <v>2512</v>
      </c>
      <c r="H39" s="41">
        <v>1130</v>
      </c>
      <c r="I39" s="41">
        <v>1382</v>
      </c>
      <c r="J39" s="64">
        <f t="shared" si="12"/>
        <v>-1.6000495786812987</v>
      </c>
      <c r="K39" s="42">
        <f t="shared" si="13"/>
        <v>2651</v>
      </c>
      <c r="L39" s="41">
        <v>1126</v>
      </c>
      <c r="M39" s="41">
        <v>1525</v>
      </c>
      <c r="N39" s="210">
        <f t="shared" si="1"/>
        <v>73.836065573770497</v>
      </c>
      <c r="O39" s="84">
        <f t="shared" si="14"/>
        <v>0.63361974942278032</v>
      </c>
      <c r="P39" s="41">
        <v>2854</v>
      </c>
      <c r="Q39" s="41">
        <v>1314</v>
      </c>
      <c r="R39" s="41">
        <v>1540</v>
      </c>
      <c r="S39" s="42">
        <v>2613</v>
      </c>
      <c r="T39" s="41">
        <v>1106</v>
      </c>
      <c r="U39" s="157">
        <v>1507</v>
      </c>
      <c r="V39" s="41">
        <v>241</v>
      </c>
      <c r="W39" s="41">
        <v>208</v>
      </c>
      <c r="X39" s="157">
        <v>33</v>
      </c>
      <c r="Y39" s="41"/>
      <c r="Z39" s="162">
        <v>57.09</v>
      </c>
      <c r="AA39" s="162">
        <f t="shared" si="15"/>
        <v>0.57090000000000007</v>
      </c>
      <c r="AB39" s="174">
        <f t="shared" si="16"/>
        <v>4643.5452793834293</v>
      </c>
      <c r="AC39" s="174">
        <f t="shared" si="17"/>
        <v>4999.1241898756343</v>
      </c>
      <c r="AD39" s="41">
        <v>526</v>
      </c>
      <c r="AE39" s="158">
        <f t="shared" si="18"/>
        <v>5.4258555133079849</v>
      </c>
      <c r="AF39" s="42">
        <f t="shared" si="19"/>
        <v>4295</v>
      </c>
      <c r="AG39" s="43">
        <v>2172</v>
      </c>
      <c r="AH39" s="43">
        <v>2123</v>
      </c>
      <c r="AI39" s="188" t="s">
        <v>61</v>
      </c>
      <c r="AJ39" s="60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</row>
    <row r="40" spans="1:95" s="14" customFormat="1" ht="14.25">
      <c r="A40" s="60" t="s">
        <v>62</v>
      </c>
      <c r="B40" s="41">
        <v>659</v>
      </c>
      <c r="C40" s="41">
        <v>316</v>
      </c>
      <c r="D40" s="41">
        <v>343</v>
      </c>
      <c r="E40" s="63">
        <v>120</v>
      </c>
      <c r="F40" s="53">
        <v>5.4916666666666663</v>
      </c>
      <c r="G40" s="41">
        <f t="shared" si="11"/>
        <v>548</v>
      </c>
      <c r="H40" s="41">
        <v>253</v>
      </c>
      <c r="I40" s="41">
        <v>295</v>
      </c>
      <c r="J40" s="64">
        <f t="shared" si="12"/>
        <v>-3.0639243779815906</v>
      </c>
      <c r="K40" s="42">
        <f t="shared" si="13"/>
        <v>562</v>
      </c>
      <c r="L40" s="41">
        <v>260</v>
      </c>
      <c r="M40" s="41">
        <v>302</v>
      </c>
      <c r="N40" s="210">
        <f t="shared" si="1"/>
        <v>86.092715231788077</v>
      </c>
      <c r="O40" s="84">
        <f t="shared" si="14"/>
        <v>0.29678309347853604</v>
      </c>
      <c r="P40" s="41">
        <v>584</v>
      </c>
      <c r="Q40" s="41">
        <v>276</v>
      </c>
      <c r="R40" s="41">
        <v>308</v>
      </c>
      <c r="S40" s="42">
        <v>562</v>
      </c>
      <c r="T40" s="41">
        <v>260</v>
      </c>
      <c r="U40" s="157">
        <v>302</v>
      </c>
      <c r="V40" s="41">
        <v>22</v>
      </c>
      <c r="W40" s="41">
        <v>16</v>
      </c>
      <c r="X40" s="157">
        <v>6</v>
      </c>
      <c r="Y40" s="41"/>
      <c r="Z40" s="162">
        <v>263</v>
      </c>
      <c r="AA40" s="162">
        <f t="shared" si="15"/>
        <v>2.63</v>
      </c>
      <c r="AB40" s="174">
        <f t="shared" si="16"/>
        <v>213.68821292775667</v>
      </c>
      <c r="AC40" s="174">
        <f t="shared" si="17"/>
        <v>222.05323193916351</v>
      </c>
      <c r="AD40" s="41">
        <v>128</v>
      </c>
      <c r="AE40" s="158">
        <f t="shared" si="18"/>
        <v>4.5625</v>
      </c>
      <c r="AF40" s="42">
        <f t="shared" si="19"/>
        <v>1119</v>
      </c>
      <c r="AG40" s="43">
        <v>560</v>
      </c>
      <c r="AH40" s="43">
        <v>559</v>
      </c>
      <c r="AI40" s="188" t="s">
        <v>63</v>
      </c>
      <c r="AJ40" s="71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</row>
    <row r="41" spans="1:95" s="14" customFormat="1" ht="14.25">
      <c r="A41" s="60" t="s">
        <v>64</v>
      </c>
      <c r="B41" s="41">
        <v>520</v>
      </c>
      <c r="C41" s="41">
        <v>242</v>
      </c>
      <c r="D41" s="41">
        <v>278</v>
      </c>
      <c r="E41" s="63">
        <v>94</v>
      </c>
      <c r="F41" s="53">
        <v>5.5319148936170217</v>
      </c>
      <c r="G41" s="41">
        <f t="shared" si="11"/>
        <v>530</v>
      </c>
      <c r="H41" s="41">
        <v>264</v>
      </c>
      <c r="I41" s="41">
        <v>266</v>
      </c>
      <c r="J41" s="64">
        <f t="shared" si="12"/>
        <v>0.31641519884874436</v>
      </c>
      <c r="K41" s="42">
        <f t="shared" si="13"/>
        <v>647</v>
      </c>
      <c r="L41" s="41">
        <v>307</v>
      </c>
      <c r="M41" s="41">
        <v>340</v>
      </c>
      <c r="N41" s="210">
        <f t="shared" si="1"/>
        <v>90.294117647058826</v>
      </c>
      <c r="O41" s="84">
        <f t="shared" si="14"/>
        <v>2.3466975053498014</v>
      </c>
      <c r="P41" s="41">
        <v>671</v>
      </c>
      <c r="Q41" s="41">
        <v>325</v>
      </c>
      <c r="R41" s="41">
        <v>346</v>
      </c>
      <c r="S41" s="42">
        <v>647</v>
      </c>
      <c r="T41" s="41">
        <v>307</v>
      </c>
      <c r="U41" s="157">
        <v>340</v>
      </c>
      <c r="V41" s="41">
        <v>24</v>
      </c>
      <c r="W41" s="41">
        <v>18</v>
      </c>
      <c r="X41" s="157">
        <v>6</v>
      </c>
      <c r="Y41" s="41"/>
      <c r="Z41" s="162">
        <v>42.62</v>
      </c>
      <c r="AA41" s="162">
        <f t="shared" si="15"/>
        <v>0.42619999999999997</v>
      </c>
      <c r="AB41" s="174">
        <f t="shared" si="16"/>
        <v>1518.0666353824497</v>
      </c>
      <c r="AC41" s="174">
        <f t="shared" si="17"/>
        <v>1574.3782261848899</v>
      </c>
      <c r="AD41" s="41">
        <v>142</v>
      </c>
      <c r="AE41" s="158">
        <f t="shared" si="18"/>
        <v>4.725352112676056</v>
      </c>
      <c r="AF41" s="42">
        <f t="shared" si="19"/>
        <v>1047</v>
      </c>
      <c r="AG41" s="43">
        <v>541</v>
      </c>
      <c r="AH41" s="43">
        <v>506</v>
      </c>
      <c r="AI41" s="188" t="s">
        <v>65</v>
      </c>
      <c r="AJ41" s="71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</row>
    <row r="42" spans="1:95" s="14" customFormat="1" ht="14.25">
      <c r="A42" s="60" t="s">
        <v>66</v>
      </c>
      <c r="B42" s="41">
        <v>507</v>
      </c>
      <c r="C42" s="41">
        <v>224</v>
      </c>
      <c r="D42" s="41">
        <v>283</v>
      </c>
      <c r="E42" s="63">
        <v>114</v>
      </c>
      <c r="F42" s="53">
        <v>4.4473684210526319</v>
      </c>
      <c r="G42" s="41">
        <f t="shared" si="11"/>
        <v>340</v>
      </c>
      <c r="H42" s="41">
        <v>127</v>
      </c>
      <c r="I42" s="41">
        <v>213</v>
      </c>
      <c r="J42" s="64">
        <f t="shared" si="12"/>
        <v>-6.6372987704481092</v>
      </c>
      <c r="K42" s="42">
        <f t="shared" si="13"/>
        <v>336</v>
      </c>
      <c r="L42" s="41">
        <v>144</v>
      </c>
      <c r="M42" s="41">
        <v>192</v>
      </c>
      <c r="N42" s="210">
        <f t="shared" si="1"/>
        <v>75</v>
      </c>
      <c r="O42" s="84">
        <f t="shared" si="14"/>
        <v>-0.13922891349415056</v>
      </c>
      <c r="P42" s="41">
        <v>354</v>
      </c>
      <c r="Q42" s="41">
        <v>155</v>
      </c>
      <c r="R42" s="41">
        <v>199</v>
      </c>
      <c r="S42" s="42">
        <v>336</v>
      </c>
      <c r="T42" s="41">
        <v>144</v>
      </c>
      <c r="U42" s="157">
        <v>192</v>
      </c>
      <c r="V42" s="41">
        <v>18</v>
      </c>
      <c r="W42" s="41">
        <v>11</v>
      </c>
      <c r="X42" s="157">
        <v>7</v>
      </c>
      <c r="Y42" s="41"/>
      <c r="Z42" s="162">
        <v>41.46</v>
      </c>
      <c r="AA42" s="162">
        <f t="shared" si="15"/>
        <v>0.41460000000000002</v>
      </c>
      <c r="AB42" s="174">
        <f t="shared" si="16"/>
        <v>810.41968162083936</v>
      </c>
      <c r="AC42" s="174">
        <f t="shared" si="17"/>
        <v>853.83502170766997</v>
      </c>
      <c r="AD42" s="41">
        <v>102</v>
      </c>
      <c r="AE42" s="158">
        <f t="shared" si="18"/>
        <v>3.4705882352941178</v>
      </c>
      <c r="AF42" s="42">
        <f t="shared" si="19"/>
        <v>933</v>
      </c>
      <c r="AG42" s="43">
        <v>450</v>
      </c>
      <c r="AH42" s="43">
        <v>483</v>
      </c>
      <c r="AI42" s="188" t="s">
        <v>67</v>
      </c>
      <c r="AJ42" s="71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</row>
    <row r="43" spans="1:95" s="14" customFormat="1" ht="14.25">
      <c r="A43" s="60" t="s">
        <v>68</v>
      </c>
      <c r="B43" s="41">
        <v>584</v>
      </c>
      <c r="C43" s="41">
        <v>265</v>
      </c>
      <c r="D43" s="41">
        <v>319</v>
      </c>
      <c r="E43" s="63">
        <v>99</v>
      </c>
      <c r="F43" s="53">
        <v>5.8989898989898988</v>
      </c>
      <c r="G43" s="41">
        <f t="shared" si="11"/>
        <v>521</v>
      </c>
      <c r="H43" s="41">
        <v>205</v>
      </c>
      <c r="I43" s="41">
        <v>316</v>
      </c>
      <c r="J43" s="64">
        <f t="shared" si="12"/>
        <v>-1.8961950344661163</v>
      </c>
      <c r="K43" s="42">
        <f t="shared" si="13"/>
        <v>538</v>
      </c>
      <c r="L43" s="41">
        <v>218</v>
      </c>
      <c r="M43" s="41">
        <v>320</v>
      </c>
      <c r="N43" s="210">
        <f t="shared" si="1"/>
        <v>68.125</v>
      </c>
      <c r="O43" s="84">
        <f t="shared" si="14"/>
        <v>0.37774727539314729</v>
      </c>
      <c r="P43" s="41">
        <v>569</v>
      </c>
      <c r="Q43" s="41">
        <v>241</v>
      </c>
      <c r="R43" s="41">
        <v>328</v>
      </c>
      <c r="S43" s="42">
        <v>538</v>
      </c>
      <c r="T43" s="41">
        <v>218</v>
      </c>
      <c r="U43" s="157">
        <v>320</v>
      </c>
      <c r="V43" s="41">
        <v>31</v>
      </c>
      <c r="W43" s="41">
        <v>23</v>
      </c>
      <c r="X43" s="157">
        <v>8</v>
      </c>
      <c r="Y43" s="41"/>
      <c r="Z43" s="162">
        <v>48.07</v>
      </c>
      <c r="AA43" s="162">
        <f t="shared" si="15"/>
        <v>0.48070000000000002</v>
      </c>
      <c r="AB43" s="174">
        <f t="shared" si="16"/>
        <v>1119.2011649677554</v>
      </c>
      <c r="AC43" s="174">
        <f t="shared" si="17"/>
        <v>1183.6904514250052</v>
      </c>
      <c r="AD43" s="41">
        <v>123</v>
      </c>
      <c r="AE43" s="158">
        <f t="shared" si="18"/>
        <v>4.6260162601626016</v>
      </c>
      <c r="AF43" s="42">
        <f t="shared" si="19"/>
        <v>964</v>
      </c>
      <c r="AG43" s="43">
        <v>472</v>
      </c>
      <c r="AH43" s="43">
        <v>492</v>
      </c>
      <c r="AI43" s="188" t="s">
        <v>69</v>
      </c>
      <c r="AJ43" s="71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</row>
    <row r="44" spans="1:95" s="14" customFormat="1" ht="14.25">
      <c r="A44" s="60" t="s">
        <v>70</v>
      </c>
      <c r="B44" s="41">
        <v>483</v>
      </c>
      <c r="C44" s="41">
        <v>195</v>
      </c>
      <c r="D44" s="41">
        <v>288</v>
      </c>
      <c r="E44" s="63">
        <v>98</v>
      </c>
      <c r="F44" s="53">
        <v>4.9285714285714288</v>
      </c>
      <c r="G44" s="41">
        <f t="shared" si="11"/>
        <v>451</v>
      </c>
      <c r="H44" s="41">
        <v>193</v>
      </c>
      <c r="I44" s="41">
        <v>258</v>
      </c>
      <c r="J44" s="64">
        <f t="shared" si="12"/>
        <v>-1.1386929260779788</v>
      </c>
      <c r="K44" s="42">
        <f t="shared" si="13"/>
        <v>444</v>
      </c>
      <c r="L44" s="41">
        <v>190</v>
      </c>
      <c r="M44" s="41">
        <v>254</v>
      </c>
      <c r="N44" s="210">
        <f t="shared" si="1"/>
        <v>74.803149606299215</v>
      </c>
      <c r="O44" s="84">
        <f t="shared" si="14"/>
        <v>-0.18403267141710089</v>
      </c>
      <c r="P44" s="41">
        <v>467</v>
      </c>
      <c r="Q44" s="41">
        <v>205</v>
      </c>
      <c r="R44" s="41">
        <v>262</v>
      </c>
      <c r="S44" s="42">
        <v>443</v>
      </c>
      <c r="T44" s="41">
        <v>189</v>
      </c>
      <c r="U44" s="157">
        <v>254</v>
      </c>
      <c r="V44" s="41">
        <v>24</v>
      </c>
      <c r="W44" s="41">
        <v>16</v>
      </c>
      <c r="X44" s="157">
        <v>8</v>
      </c>
      <c r="Y44" s="41"/>
      <c r="Z44" s="162">
        <v>47.21</v>
      </c>
      <c r="AA44" s="162">
        <f t="shared" si="15"/>
        <v>0.47210000000000002</v>
      </c>
      <c r="AB44" s="174">
        <f t="shared" si="16"/>
        <v>940.47871213725898</v>
      </c>
      <c r="AC44" s="174">
        <f t="shared" si="17"/>
        <v>989.19720398220716</v>
      </c>
      <c r="AD44" s="41">
        <v>106</v>
      </c>
      <c r="AE44" s="158">
        <f t="shared" si="18"/>
        <v>4.4056603773584904</v>
      </c>
      <c r="AF44" s="42">
        <f t="shared" si="19"/>
        <v>933</v>
      </c>
      <c r="AG44" s="43">
        <v>450</v>
      </c>
      <c r="AH44" s="43">
        <v>483</v>
      </c>
      <c r="AI44" s="188" t="s">
        <v>71</v>
      </c>
      <c r="AJ44" s="71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</row>
    <row r="45" spans="1:95" s="14" customFormat="1" ht="14.25">
      <c r="A45" s="60" t="s">
        <v>72</v>
      </c>
      <c r="B45" s="41">
        <v>1270</v>
      </c>
      <c r="C45" s="41">
        <v>620</v>
      </c>
      <c r="D45" s="41">
        <v>650</v>
      </c>
      <c r="E45" s="63">
        <v>228</v>
      </c>
      <c r="F45" s="53">
        <v>5.5701754385964914</v>
      </c>
      <c r="G45" s="41">
        <f t="shared" si="11"/>
        <v>1203</v>
      </c>
      <c r="H45" s="41">
        <v>557</v>
      </c>
      <c r="I45" s="41">
        <v>646</v>
      </c>
      <c r="J45" s="64">
        <f t="shared" si="12"/>
        <v>-0.90030670229166165</v>
      </c>
      <c r="K45" s="42">
        <f t="shared" si="13"/>
        <v>1181</v>
      </c>
      <c r="L45" s="41">
        <v>557</v>
      </c>
      <c r="M45" s="41">
        <v>624</v>
      </c>
      <c r="N45" s="210">
        <f t="shared" si="1"/>
        <v>89.262820512820511</v>
      </c>
      <c r="O45" s="84">
        <f t="shared" si="14"/>
        <v>-0.21713999738019554</v>
      </c>
      <c r="P45" s="41">
        <v>1215</v>
      </c>
      <c r="Q45" s="41">
        <v>586</v>
      </c>
      <c r="R45" s="41">
        <v>629</v>
      </c>
      <c r="S45" s="42">
        <v>1173</v>
      </c>
      <c r="T45" s="41">
        <v>554</v>
      </c>
      <c r="U45" s="157">
        <v>619</v>
      </c>
      <c r="V45" s="41">
        <v>42</v>
      </c>
      <c r="W45" s="41">
        <v>32</v>
      </c>
      <c r="X45" s="157">
        <v>10</v>
      </c>
      <c r="Y45" s="41"/>
      <c r="Z45" s="162">
        <v>245.37</v>
      </c>
      <c r="AA45" s="162">
        <f t="shared" si="15"/>
        <v>2.4537</v>
      </c>
      <c r="AB45" s="174">
        <f t="shared" si="16"/>
        <v>481.31393405876838</v>
      </c>
      <c r="AC45" s="174">
        <f t="shared" si="17"/>
        <v>495.17055874801321</v>
      </c>
      <c r="AD45" s="41">
        <v>267</v>
      </c>
      <c r="AE45" s="158">
        <f t="shared" si="18"/>
        <v>4.5505617977528088</v>
      </c>
      <c r="AF45" s="42">
        <f t="shared" si="19"/>
        <v>2013</v>
      </c>
      <c r="AG45" s="43">
        <v>1025</v>
      </c>
      <c r="AH45" s="43">
        <v>988</v>
      </c>
      <c r="AI45" s="188" t="s">
        <v>73</v>
      </c>
      <c r="AJ45" s="71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</row>
    <row r="46" spans="1:95" s="14" customFormat="1" ht="14.25">
      <c r="B46" s="41"/>
      <c r="C46" s="41"/>
      <c r="D46" s="41"/>
      <c r="E46" s="63"/>
      <c r="F46" s="53"/>
      <c r="G46" s="41"/>
      <c r="H46" s="41"/>
      <c r="I46" s="41"/>
      <c r="J46" s="64"/>
      <c r="K46" s="42"/>
      <c r="L46" s="41"/>
      <c r="M46" s="41"/>
      <c r="N46" s="210"/>
      <c r="O46" s="84"/>
      <c r="P46" s="41"/>
      <c r="Q46" s="41"/>
      <c r="R46" s="41"/>
      <c r="S46" s="42"/>
      <c r="T46" s="41"/>
      <c r="U46" s="157"/>
      <c r="V46" s="41"/>
      <c r="W46" s="41"/>
      <c r="X46" s="157"/>
      <c r="Y46" s="41"/>
      <c r="Z46" s="162"/>
      <c r="AA46" s="162"/>
      <c r="AB46" s="174"/>
      <c r="AC46" s="174"/>
      <c r="AD46" s="41"/>
      <c r="AE46" s="158"/>
      <c r="AF46" s="42"/>
      <c r="AG46" s="43"/>
      <c r="AH46" s="43"/>
      <c r="AI46" s="191"/>
      <c r="AJ46" s="60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</row>
    <row r="47" spans="1:95" s="35" customFormat="1" ht="17.45" customHeight="1">
      <c r="A47" s="62" t="s">
        <v>74</v>
      </c>
      <c r="B47" s="31">
        <f t="shared" ref="B47:B63" si="20">SUM(C47:D47)</f>
        <v>16863</v>
      </c>
      <c r="C47" s="31">
        <f>SUM(C48:C63)</f>
        <v>7881</v>
      </c>
      <c r="D47" s="31">
        <f>SUM(D48:D63)</f>
        <v>8982</v>
      </c>
      <c r="E47" s="31">
        <f>SUM(E48:E63)</f>
        <v>2934</v>
      </c>
      <c r="F47" s="30">
        <v>5.7732379979570991</v>
      </c>
      <c r="G47" s="31">
        <f>SUM(H47:I47)</f>
        <v>16214</v>
      </c>
      <c r="H47" s="31">
        <f>SUM(H48:H63)</f>
        <v>7486</v>
      </c>
      <c r="I47" s="31">
        <f>SUM(I48:I63)</f>
        <v>8728</v>
      </c>
      <c r="J47" s="36">
        <f t="shared" ref="J47:J63" si="21">LN(G47/B47)/6.02*100</f>
        <v>-0.65194030103874212</v>
      </c>
      <c r="K47" s="33">
        <f>SUM(L47:M47)</f>
        <v>18570</v>
      </c>
      <c r="L47" s="31">
        <f>SUM(L48:L63)</f>
        <v>8486</v>
      </c>
      <c r="M47" s="31">
        <f>SUM(M48:M63)</f>
        <v>10084</v>
      </c>
      <c r="N47" s="209">
        <f t="shared" si="1"/>
        <v>84.153113843712816</v>
      </c>
      <c r="O47" s="202">
        <f>LN(K47/G47)/8.5*100</f>
        <v>1.5961448094011641</v>
      </c>
      <c r="P47" s="31">
        <f>SUM(Q47:R47)</f>
        <v>19541</v>
      </c>
      <c r="Q47" s="31">
        <f>SUM(Q49:Q63)</f>
        <v>9310</v>
      </c>
      <c r="R47" s="31">
        <f>SUM(R49:R63)</f>
        <v>10231</v>
      </c>
      <c r="S47" s="33">
        <f>SUM(T47:U47)</f>
        <v>18515</v>
      </c>
      <c r="T47" s="31">
        <f>SUM(T49:T63)</f>
        <v>8449</v>
      </c>
      <c r="U47" s="154">
        <f>SUM(U49:U63)</f>
        <v>10066</v>
      </c>
      <c r="V47" s="31">
        <f>SUM(W47:X47)</f>
        <v>1026</v>
      </c>
      <c r="W47" s="31">
        <f>SUM(W49:W63)</f>
        <v>861</v>
      </c>
      <c r="X47" s="154">
        <f>SUM(X49:X63)</f>
        <v>165</v>
      </c>
      <c r="Y47" s="31"/>
      <c r="Z47" s="155" t="s">
        <v>33</v>
      </c>
      <c r="AA47" s="155" t="s">
        <v>33</v>
      </c>
      <c r="AB47" s="173" t="s">
        <v>33</v>
      </c>
      <c r="AC47" s="173" t="s">
        <v>33</v>
      </c>
      <c r="AD47" s="31">
        <f>SUM(AD48:AD63)</f>
        <v>3529.5383844504022</v>
      </c>
      <c r="AE47" s="156">
        <f>P47/AD47</f>
        <v>5.5364180443791389</v>
      </c>
      <c r="AF47" s="33">
        <f>SUM(AG47:AH47)</f>
        <v>27556</v>
      </c>
      <c r="AG47" s="38">
        <f>SUM(AG48:AG63)</f>
        <v>14069</v>
      </c>
      <c r="AH47" s="38">
        <f>SUM(AH48:AH63)</f>
        <v>13487</v>
      </c>
      <c r="AI47" s="147" t="s">
        <v>75</v>
      </c>
      <c r="AJ47" s="72"/>
      <c r="AK47" s="16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</row>
    <row r="48" spans="1:95" s="59" customFormat="1" ht="14.45" customHeight="1">
      <c r="A48" s="73" t="s">
        <v>76</v>
      </c>
      <c r="B48" s="41">
        <f t="shared" si="20"/>
        <v>159</v>
      </c>
      <c r="C48" s="41">
        <v>62</v>
      </c>
      <c r="D48" s="41">
        <v>97</v>
      </c>
      <c r="E48" s="63">
        <v>36</v>
      </c>
      <c r="F48" s="53">
        <v>4.416666666666667</v>
      </c>
      <c r="G48" s="41">
        <f>SUM(H48:I48)</f>
        <v>87</v>
      </c>
      <c r="H48" s="41">
        <v>38</v>
      </c>
      <c r="I48" s="41">
        <v>49</v>
      </c>
      <c r="J48" s="64">
        <f t="shared" si="21"/>
        <v>-10.016546238632024</v>
      </c>
      <c r="K48" s="42" t="s">
        <v>33</v>
      </c>
      <c r="L48" s="41" t="s">
        <v>33</v>
      </c>
      <c r="M48" s="41" t="s">
        <v>33</v>
      </c>
      <c r="N48" s="210" t="s">
        <v>33</v>
      </c>
      <c r="O48" s="203" t="s">
        <v>33</v>
      </c>
      <c r="P48" s="41" t="s">
        <v>33</v>
      </c>
      <c r="Q48" s="41" t="s">
        <v>33</v>
      </c>
      <c r="R48" s="41" t="s">
        <v>33</v>
      </c>
      <c r="S48" s="42" t="s">
        <v>33</v>
      </c>
      <c r="T48" s="41" t="s">
        <v>33</v>
      </c>
      <c r="U48" s="157" t="s">
        <v>33</v>
      </c>
      <c r="V48" s="41" t="s">
        <v>33</v>
      </c>
      <c r="W48" s="41" t="s">
        <v>33</v>
      </c>
      <c r="X48" s="157" t="s">
        <v>33</v>
      </c>
      <c r="Y48" s="41"/>
      <c r="Z48" s="159" t="s">
        <v>33</v>
      </c>
      <c r="AA48" s="159" t="s">
        <v>33</v>
      </c>
      <c r="AB48" s="174" t="s">
        <v>33</v>
      </c>
      <c r="AC48" s="174" t="s">
        <v>33</v>
      </c>
      <c r="AD48" s="41" t="s">
        <v>33</v>
      </c>
      <c r="AE48" s="41" t="s">
        <v>33</v>
      </c>
      <c r="AF48" s="42" t="s">
        <v>33</v>
      </c>
      <c r="AG48" s="41" t="s">
        <v>33</v>
      </c>
      <c r="AH48" s="41" t="s">
        <v>33</v>
      </c>
      <c r="AI48" s="188" t="s">
        <v>77</v>
      </c>
      <c r="AJ48" s="74"/>
      <c r="AK48" s="56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</row>
    <row r="49" spans="1:95" s="59" customFormat="1" ht="14.45" customHeight="1">
      <c r="A49" s="73" t="s">
        <v>78</v>
      </c>
      <c r="B49" s="41">
        <f t="shared" si="20"/>
        <v>1009</v>
      </c>
      <c r="C49" s="41">
        <v>466</v>
      </c>
      <c r="D49" s="41">
        <v>543</v>
      </c>
      <c r="E49" s="63">
        <v>198</v>
      </c>
      <c r="F49" s="53">
        <v>5.095959595959596</v>
      </c>
      <c r="G49" s="41">
        <f t="shared" ref="G49:G63" si="22">SUM(H49:I49)</f>
        <v>1184</v>
      </c>
      <c r="H49" s="41">
        <v>583</v>
      </c>
      <c r="I49" s="41">
        <v>601</v>
      </c>
      <c r="J49" s="64">
        <f t="shared" si="21"/>
        <v>2.6567906161186383</v>
      </c>
      <c r="K49" s="42">
        <f t="shared" ref="K49:K56" si="23">SUM(L49:M49)</f>
        <v>1618</v>
      </c>
      <c r="L49" s="41">
        <v>790</v>
      </c>
      <c r="M49" s="41">
        <v>828</v>
      </c>
      <c r="N49" s="210">
        <f t="shared" si="1"/>
        <v>95.410628019323667</v>
      </c>
      <c r="O49" s="84">
        <f t="shared" ref="O49:O56" si="24">LN(K49/G49)/8.5*100</f>
        <v>3.6740268491115988</v>
      </c>
      <c r="P49" s="41">
        <v>1951</v>
      </c>
      <c r="Q49" s="41">
        <v>1110</v>
      </c>
      <c r="R49" s="41">
        <v>841</v>
      </c>
      <c r="S49" s="42">
        <v>1616</v>
      </c>
      <c r="T49" s="41">
        <v>790</v>
      </c>
      <c r="U49" s="157">
        <v>826</v>
      </c>
      <c r="V49" s="41">
        <v>335</v>
      </c>
      <c r="W49" s="41">
        <v>320</v>
      </c>
      <c r="X49" s="157">
        <v>15</v>
      </c>
      <c r="Y49" s="41"/>
      <c r="Z49" s="162">
        <v>299.24</v>
      </c>
      <c r="AA49" s="162">
        <f t="shared" ref="AA49:AA56" si="25">Z49/100</f>
        <v>2.9923999999999999</v>
      </c>
      <c r="AB49" s="174">
        <f t="shared" ref="AB49:AB56" si="26">K49/AA49</f>
        <v>540.70311455687738</v>
      </c>
      <c r="AC49" s="174">
        <f t="shared" ref="AC49:AC56" si="27">P49/AA49</f>
        <v>651.98502873947336</v>
      </c>
      <c r="AD49" s="41">
        <v>359</v>
      </c>
      <c r="AE49" s="158">
        <f t="shared" ref="AE49:AE56" si="28">P49/AD49</f>
        <v>5.4345403899721445</v>
      </c>
      <c r="AF49" s="33">
        <f t="shared" ref="AF49:AF63" si="29">SUM(AG49:AH49)</f>
        <v>2242</v>
      </c>
      <c r="AG49" s="43">
        <v>1140</v>
      </c>
      <c r="AH49" s="43">
        <v>1102</v>
      </c>
      <c r="AI49" s="188" t="s">
        <v>79</v>
      </c>
      <c r="AJ49" s="74"/>
      <c r="AK49" s="56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</row>
    <row r="50" spans="1:95" s="59" customFormat="1" ht="14.45" customHeight="1">
      <c r="A50" s="73" t="s">
        <v>80</v>
      </c>
      <c r="B50" s="41">
        <f t="shared" si="20"/>
        <v>327</v>
      </c>
      <c r="C50" s="41">
        <v>138</v>
      </c>
      <c r="D50" s="41">
        <v>189</v>
      </c>
      <c r="E50" s="63">
        <v>71</v>
      </c>
      <c r="F50" s="53">
        <v>4.605633802816901</v>
      </c>
      <c r="G50" s="41">
        <f t="shared" si="22"/>
        <v>291</v>
      </c>
      <c r="H50" s="41">
        <v>116</v>
      </c>
      <c r="I50" s="41">
        <v>175</v>
      </c>
      <c r="J50" s="64">
        <f t="shared" si="21"/>
        <v>-1.9374900951123073</v>
      </c>
      <c r="K50" s="42">
        <f t="shared" si="23"/>
        <v>389</v>
      </c>
      <c r="L50" s="41">
        <v>175</v>
      </c>
      <c r="M50" s="41">
        <v>214</v>
      </c>
      <c r="N50" s="210">
        <f t="shared" si="1"/>
        <v>81.775700934579447</v>
      </c>
      <c r="O50" s="84">
        <f t="shared" si="24"/>
        <v>3.4147773699641615</v>
      </c>
      <c r="P50" s="41">
        <v>409</v>
      </c>
      <c r="Q50" s="41">
        <v>188</v>
      </c>
      <c r="R50" s="41">
        <v>221</v>
      </c>
      <c r="S50" s="42">
        <v>388</v>
      </c>
      <c r="T50" s="41">
        <v>174</v>
      </c>
      <c r="U50" s="157">
        <v>214</v>
      </c>
      <c r="V50" s="41">
        <v>21</v>
      </c>
      <c r="W50" s="41">
        <v>14</v>
      </c>
      <c r="X50" s="157">
        <v>7</v>
      </c>
      <c r="Y50" s="41"/>
      <c r="Z50" s="162">
        <v>113.49</v>
      </c>
      <c r="AA50" s="162">
        <f t="shared" si="25"/>
        <v>1.1349</v>
      </c>
      <c r="AB50" s="174">
        <f t="shared" si="26"/>
        <v>342.76147678209531</v>
      </c>
      <c r="AC50" s="174">
        <f t="shared" si="27"/>
        <v>360.38417481716448</v>
      </c>
      <c r="AD50" s="41">
        <v>99</v>
      </c>
      <c r="AE50" s="158">
        <f t="shared" si="28"/>
        <v>4.1313131313131315</v>
      </c>
      <c r="AF50" s="33">
        <f t="shared" si="29"/>
        <v>585</v>
      </c>
      <c r="AG50" s="43">
        <v>278</v>
      </c>
      <c r="AH50" s="43">
        <v>307</v>
      </c>
      <c r="AI50" s="188" t="s">
        <v>81</v>
      </c>
      <c r="AJ50" s="74"/>
      <c r="AK50" s="56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</row>
    <row r="51" spans="1:95" s="59" customFormat="1" ht="14.45" customHeight="1">
      <c r="A51" s="73" t="s">
        <v>82</v>
      </c>
      <c r="B51" s="41">
        <f t="shared" si="20"/>
        <v>469</v>
      </c>
      <c r="C51" s="41">
        <v>191</v>
      </c>
      <c r="D51" s="41">
        <v>278</v>
      </c>
      <c r="E51" s="63">
        <v>108</v>
      </c>
      <c r="F51" s="53">
        <v>4.3425925925925926</v>
      </c>
      <c r="G51" s="41">
        <f t="shared" si="22"/>
        <v>375</v>
      </c>
      <c r="H51" s="41">
        <v>160</v>
      </c>
      <c r="I51" s="41">
        <v>215</v>
      </c>
      <c r="J51" s="64">
        <f t="shared" si="21"/>
        <v>-3.7155605062436647</v>
      </c>
      <c r="K51" s="42">
        <f t="shared" si="23"/>
        <v>397</v>
      </c>
      <c r="L51" s="41">
        <v>176</v>
      </c>
      <c r="M51" s="41">
        <v>221</v>
      </c>
      <c r="N51" s="210">
        <f t="shared" si="1"/>
        <v>79.638009049773757</v>
      </c>
      <c r="O51" s="84">
        <f t="shared" si="24"/>
        <v>0.67070887902093623</v>
      </c>
      <c r="P51" s="41">
        <v>417</v>
      </c>
      <c r="Q51" s="41">
        <v>189</v>
      </c>
      <c r="R51" s="41">
        <v>228</v>
      </c>
      <c r="S51" s="42">
        <v>397</v>
      </c>
      <c r="T51" s="41">
        <v>176</v>
      </c>
      <c r="U51" s="157">
        <v>221</v>
      </c>
      <c r="V51" s="41">
        <v>20</v>
      </c>
      <c r="W51" s="41">
        <v>13</v>
      </c>
      <c r="X51" s="157">
        <v>7</v>
      </c>
      <c r="Y51" s="41"/>
      <c r="Z51" s="162">
        <v>29.38</v>
      </c>
      <c r="AA51" s="162">
        <f t="shared" si="25"/>
        <v>0.29380000000000001</v>
      </c>
      <c r="AB51" s="174">
        <f t="shared" si="26"/>
        <v>1351.2593601089177</v>
      </c>
      <c r="AC51" s="174">
        <f t="shared" si="27"/>
        <v>1419.3328795098707</v>
      </c>
      <c r="AD51" s="41">
        <v>104</v>
      </c>
      <c r="AE51" s="158">
        <f t="shared" si="28"/>
        <v>4.009615384615385</v>
      </c>
      <c r="AF51" s="33">
        <f t="shared" si="29"/>
        <v>838</v>
      </c>
      <c r="AG51" s="43">
        <v>428</v>
      </c>
      <c r="AH51" s="43">
        <v>410</v>
      </c>
      <c r="AI51" s="188" t="s">
        <v>83</v>
      </c>
      <c r="AJ51" s="74"/>
      <c r="AK51" s="56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</row>
    <row r="52" spans="1:95" s="59" customFormat="1" ht="14.45" customHeight="1">
      <c r="A52" s="73" t="s">
        <v>84</v>
      </c>
      <c r="B52" s="41">
        <f t="shared" si="20"/>
        <v>375</v>
      </c>
      <c r="C52" s="41">
        <v>159</v>
      </c>
      <c r="D52" s="41">
        <v>216</v>
      </c>
      <c r="E52" s="63">
        <v>59</v>
      </c>
      <c r="F52" s="53">
        <v>6.3559322033898304</v>
      </c>
      <c r="G52" s="41">
        <f t="shared" si="22"/>
        <v>351</v>
      </c>
      <c r="H52" s="41">
        <v>156</v>
      </c>
      <c r="I52" s="41">
        <v>195</v>
      </c>
      <c r="J52" s="64">
        <f t="shared" si="21"/>
        <v>-1.0986678156901155</v>
      </c>
      <c r="K52" s="42">
        <f t="shared" si="23"/>
        <v>315</v>
      </c>
      <c r="L52" s="41">
        <v>147</v>
      </c>
      <c r="M52" s="41">
        <v>168</v>
      </c>
      <c r="N52" s="210">
        <f t="shared" si="1"/>
        <v>87.5</v>
      </c>
      <c r="O52" s="84">
        <f t="shared" si="24"/>
        <v>-1.2731009957674437</v>
      </c>
      <c r="P52" s="41">
        <v>335</v>
      </c>
      <c r="Q52" s="41">
        <v>165</v>
      </c>
      <c r="R52" s="41">
        <v>170</v>
      </c>
      <c r="S52" s="42">
        <v>314</v>
      </c>
      <c r="T52" s="41">
        <v>147</v>
      </c>
      <c r="U52" s="157">
        <v>167</v>
      </c>
      <c r="V52" s="41">
        <v>21</v>
      </c>
      <c r="W52" s="41">
        <v>18</v>
      </c>
      <c r="X52" s="157">
        <v>3</v>
      </c>
      <c r="Y52" s="41"/>
      <c r="Z52" s="162">
        <v>45.36</v>
      </c>
      <c r="AA52" s="162">
        <f t="shared" si="25"/>
        <v>0.4536</v>
      </c>
      <c r="AB52" s="174">
        <f t="shared" si="26"/>
        <v>694.44444444444446</v>
      </c>
      <c r="AC52" s="174">
        <f t="shared" si="27"/>
        <v>738.53615520282187</v>
      </c>
      <c r="AD52" s="41">
        <v>76</v>
      </c>
      <c r="AE52" s="158">
        <f t="shared" si="28"/>
        <v>4.4078947368421053</v>
      </c>
      <c r="AF52" s="33">
        <f t="shared" si="29"/>
        <v>567</v>
      </c>
      <c r="AG52" s="43">
        <v>293</v>
      </c>
      <c r="AH52" s="43">
        <v>274</v>
      </c>
      <c r="AI52" s="188" t="s">
        <v>85</v>
      </c>
      <c r="AJ52" s="75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</row>
    <row r="53" spans="1:95" s="59" customFormat="1" ht="14.45" customHeight="1">
      <c r="A53" s="73" t="s">
        <v>86</v>
      </c>
      <c r="B53" s="41">
        <f t="shared" si="20"/>
        <v>418</v>
      </c>
      <c r="C53" s="41">
        <v>182</v>
      </c>
      <c r="D53" s="41">
        <v>236</v>
      </c>
      <c r="E53" s="63">
        <v>72</v>
      </c>
      <c r="F53" s="53">
        <v>5.8055555555555554</v>
      </c>
      <c r="G53" s="41">
        <f t="shared" si="22"/>
        <v>260</v>
      </c>
      <c r="H53" s="41">
        <v>118</v>
      </c>
      <c r="I53" s="41">
        <v>142</v>
      </c>
      <c r="J53" s="64">
        <f t="shared" si="21"/>
        <v>-7.8870398921798772</v>
      </c>
      <c r="K53" s="42">
        <f t="shared" si="23"/>
        <v>991</v>
      </c>
      <c r="L53" s="41">
        <v>428</v>
      </c>
      <c r="M53" s="41">
        <v>563</v>
      </c>
      <c r="N53" s="210">
        <f t="shared" si="1"/>
        <v>76.021314387211376</v>
      </c>
      <c r="O53" s="84">
        <f t="shared" si="24"/>
        <v>15.741563568405414</v>
      </c>
      <c r="P53" s="41">
        <v>1081</v>
      </c>
      <c r="Q53" s="41">
        <v>504</v>
      </c>
      <c r="R53" s="41">
        <v>577</v>
      </c>
      <c r="S53" s="42">
        <v>990</v>
      </c>
      <c r="T53" s="41">
        <v>427</v>
      </c>
      <c r="U53" s="157">
        <v>563</v>
      </c>
      <c r="V53" s="41">
        <v>91</v>
      </c>
      <c r="W53" s="41">
        <v>77</v>
      </c>
      <c r="X53" s="157">
        <v>14</v>
      </c>
      <c r="Y53" s="41"/>
      <c r="Z53" s="162">
        <v>166.57</v>
      </c>
      <c r="AA53" s="162">
        <f t="shared" si="25"/>
        <v>1.6657</v>
      </c>
      <c r="AB53" s="174">
        <f t="shared" si="26"/>
        <v>594.94506813952091</v>
      </c>
      <c r="AC53" s="174">
        <f t="shared" si="27"/>
        <v>648.9764063156631</v>
      </c>
      <c r="AD53" s="41">
        <v>240</v>
      </c>
      <c r="AE53" s="158">
        <f t="shared" si="28"/>
        <v>4.5041666666666664</v>
      </c>
      <c r="AF53" s="33">
        <f t="shared" si="29"/>
        <v>1890</v>
      </c>
      <c r="AG53" s="43">
        <v>927</v>
      </c>
      <c r="AH53" s="43">
        <v>963</v>
      </c>
      <c r="AI53" s="188" t="s">
        <v>87</v>
      </c>
      <c r="AJ53" s="75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</row>
    <row r="54" spans="1:95" s="59" customFormat="1" ht="14.45" customHeight="1">
      <c r="A54" s="73" t="s">
        <v>88</v>
      </c>
      <c r="B54" s="41">
        <f t="shared" si="20"/>
        <v>749</v>
      </c>
      <c r="C54" s="41">
        <v>334</v>
      </c>
      <c r="D54" s="41">
        <v>415</v>
      </c>
      <c r="E54" s="63">
        <v>136</v>
      </c>
      <c r="F54" s="53">
        <v>5.507352941176471</v>
      </c>
      <c r="G54" s="41">
        <f t="shared" si="22"/>
        <v>717</v>
      </c>
      <c r="H54" s="41">
        <v>319</v>
      </c>
      <c r="I54" s="41">
        <v>398</v>
      </c>
      <c r="J54" s="64">
        <f t="shared" si="21"/>
        <v>-0.72530137736875544</v>
      </c>
      <c r="K54" s="42">
        <f t="shared" si="23"/>
        <v>827</v>
      </c>
      <c r="L54" s="41">
        <v>358</v>
      </c>
      <c r="M54" s="41">
        <v>469</v>
      </c>
      <c r="N54" s="210">
        <f t="shared" si="1"/>
        <v>76.332622601279326</v>
      </c>
      <c r="O54" s="84">
        <f t="shared" si="24"/>
        <v>1.679162993224365</v>
      </c>
      <c r="P54" s="41">
        <v>859</v>
      </c>
      <c r="Q54" s="41">
        <v>382</v>
      </c>
      <c r="R54" s="41">
        <v>477</v>
      </c>
      <c r="S54" s="42">
        <v>827</v>
      </c>
      <c r="T54" s="41">
        <v>358</v>
      </c>
      <c r="U54" s="157">
        <v>469</v>
      </c>
      <c r="V54" s="41">
        <v>32</v>
      </c>
      <c r="W54" s="41">
        <v>24</v>
      </c>
      <c r="X54" s="157">
        <v>8</v>
      </c>
      <c r="Y54" s="41"/>
      <c r="Z54" s="162">
        <v>31.52</v>
      </c>
      <c r="AA54" s="162">
        <f t="shared" si="25"/>
        <v>0.31519999999999998</v>
      </c>
      <c r="AB54" s="174">
        <f t="shared" si="26"/>
        <v>2623.7309644670054</v>
      </c>
      <c r="AC54" s="174">
        <f t="shared" si="27"/>
        <v>2725.2538071065992</v>
      </c>
      <c r="AD54" s="41">
        <v>181</v>
      </c>
      <c r="AE54" s="158">
        <f t="shared" si="28"/>
        <v>4.7458563535911606</v>
      </c>
      <c r="AF54" s="33">
        <f t="shared" si="29"/>
        <v>1317</v>
      </c>
      <c r="AG54" s="43">
        <v>679</v>
      </c>
      <c r="AH54" s="43">
        <v>638</v>
      </c>
      <c r="AI54" s="188" t="s">
        <v>89</v>
      </c>
      <c r="AJ54" s="75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</row>
    <row r="55" spans="1:95" s="59" customFormat="1" ht="14.45" customHeight="1">
      <c r="A55" s="73" t="s">
        <v>90</v>
      </c>
      <c r="B55" s="41">
        <f t="shared" si="20"/>
        <v>1556</v>
      </c>
      <c r="C55" s="41">
        <v>775</v>
      </c>
      <c r="D55" s="41">
        <v>781</v>
      </c>
      <c r="E55" s="63">
        <v>271</v>
      </c>
      <c r="F55" s="53">
        <v>5.7416974169741701</v>
      </c>
      <c r="G55" s="41">
        <f t="shared" si="22"/>
        <v>1554</v>
      </c>
      <c r="H55" s="41">
        <v>707</v>
      </c>
      <c r="I55" s="41">
        <v>847</v>
      </c>
      <c r="J55" s="64">
        <f t="shared" si="21"/>
        <v>-2.1365013467510276E-2</v>
      </c>
      <c r="K55" s="42">
        <f t="shared" si="23"/>
        <v>1830</v>
      </c>
      <c r="L55" s="41">
        <v>811</v>
      </c>
      <c r="M55" s="41">
        <v>1019</v>
      </c>
      <c r="N55" s="210">
        <f t="shared" si="1"/>
        <v>79.587831207065747</v>
      </c>
      <c r="O55" s="84">
        <f t="shared" si="24"/>
        <v>1.9233378224455759</v>
      </c>
      <c r="P55" s="41">
        <v>1892</v>
      </c>
      <c r="Q55" s="41">
        <v>856</v>
      </c>
      <c r="R55" s="41">
        <v>1036</v>
      </c>
      <c r="S55" s="42">
        <v>1830</v>
      </c>
      <c r="T55" s="41">
        <v>811</v>
      </c>
      <c r="U55" s="157">
        <v>1019</v>
      </c>
      <c r="V55" s="41">
        <v>62</v>
      </c>
      <c r="W55" s="41">
        <v>45</v>
      </c>
      <c r="X55" s="157">
        <v>17</v>
      </c>
      <c r="Y55" s="41"/>
      <c r="Z55" s="162">
        <v>202.49</v>
      </c>
      <c r="AA55" s="162">
        <f t="shared" si="25"/>
        <v>2.0249000000000001</v>
      </c>
      <c r="AB55" s="174">
        <f t="shared" si="26"/>
        <v>903.74833325102463</v>
      </c>
      <c r="AC55" s="174">
        <f t="shared" si="27"/>
        <v>934.36712924095013</v>
      </c>
      <c r="AD55" s="41">
        <v>347</v>
      </c>
      <c r="AE55" s="158">
        <f t="shared" si="28"/>
        <v>5.4524495677233427</v>
      </c>
      <c r="AF55" s="33">
        <f t="shared" si="29"/>
        <v>2697</v>
      </c>
      <c r="AG55" s="43">
        <v>1375</v>
      </c>
      <c r="AH55" s="43">
        <v>1322</v>
      </c>
      <c r="AI55" s="188" t="s">
        <v>91</v>
      </c>
      <c r="AJ55" s="75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</row>
    <row r="56" spans="1:95" s="59" customFormat="1" ht="14.45" customHeight="1">
      <c r="A56" s="73" t="s">
        <v>92</v>
      </c>
      <c r="B56" s="41">
        <f t="shared" si="20"/>
        <v>463</v>
      </c>
      <c r="C56" s="41">
        <v>212</v>
      </c>
      <c r="D56" s="41">
        <v>251</v>
      </c>
      <c r="E56" s="63">
        <v>82</v>
      </c>
      <c r="F56" s="53">
        <v>5.6463414634146343</v>
      </c>
      <c r="G56" s="41">
        <f t="shared" si="22"/>
        <v>430</v>
      </c>
      <c r="H56" s="41">
        <v>207</v>
      </c>
      <c r="I56" s="41">
        <v>223</v>
      </c>
      <c r="J56" s="64">
        <f t="shared" si="21"/>
        <v>-1.2282698571200323</v>
      </c>
      <c r="K56" s="42">
        <f t="shared" si="23"/>
        <v>448</v>
      </c>
      <c r="L56" s="41">
        <v>214</v>
      </c>
      <c r="M56" s="41">
        <v>234</v>
      </c>
      <c r="N56" s="210">
        <f t="shared" si="1"/>
        <v>91.452991452991455</v>
      </c>
      <c r="O56" s="84">
        <f t="shared" si="24"/>
        <v>0.48244733796914163</v>
      </c>
      <c r="P56" s="41">
        <v>463</v>
      </c>
      <c r="Q56" s="41">
        <v>225</v>
      </c>
      <c r="R56" s="41">
        <v>238</v>
      </c>
      <c r="S56" s="42">
        <v>444</v>
      </c>
      <c r="T56" s="41">
        <v>211</v>
      </c>
      <c r="U56" s="157">
        <v>233</v>
      </c>
      <c r="V56" s="41">
        <v>19</v>
      </c>
      <c r="W56" s="41">
        <v>14</v>
      </c>
      <c r="X56" s="157">
        <v>5</v>
      </c>
      <c r="Y56" s="41"/>
      <c r="Z56" s="162">
        <v>40.049999999999997</v>
      </c>
      <c r="AA56" s="162">
        <f t="shared" si="25"/>
        <v>0.40049999999999997</v>
      </c>
      <c r="AB56" s="174">
        <f t="shared" si="26"/>
        <v>1118.601747815231</v>
      </c>
      <c r="AC56" s="174">
        <f t="shared" si="27"/>
        <v>1156.0549313358304</v>
      </c>
      <c r="AD56" s="41">
        <v>95</v>
      </c>
      <c r="AE56" s="158">
        <f t="shared" si="28"/>
        <v>4.8736842105263154</v>
      </c>
      <c r="AF56" s="33">
        <f t="shared" si="29"/>
        <v>743</v>
      </c>
      <c r="AG56" s="43">
        <v>393</v>
      </c>
      <c r="AH56" s="43">
        <v>350</v>
      </c>
      <c r="AI56" s="188" t="s">
        <v>93</v>
      </c>
      <c r="AJ56" s="75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</row>
    <row r="57" spans="1:95" s="59" customFormat="1" ht="14.45" customHeight="1">
      <c r="A57" s="73" t="s">
        <v>94</v>
      </c>
      <c r="B57" s="41">
        <f t="shared" si="20"/>
        <v>241</v>
      </c>
      <c r="C57" s="41">
        <v>118</v>
      </c>
      <c r="D57" s="41">
        <v>123</v>
      </c>
      <c r="E57" s="63">
        <v>50</v>
      </c>
      <c r="F57" s="53">
        <v>4.82</v>
      </c>
      <c r="G57" s="41">
        <f t="shared" si="22"/>
        <v>85</v>
      </c>
      <c r="H57" s="41">
        <v>35</v>
      </c>
      <c r="I57" s="41">
        <v>50</v>
      </c>
      <c r="J57" s="64">
        <f t="shared" si="21"/>
        <v>-17.311389983394328</v>
      </c>
      <c r="K57" s="42" t="s">
        <v>33</v>
      </c>
      <c r="L57" s="41" t="s">
        <v>33</v>
      </c>
      <c r="M57" s="41" t="s">
        <v>33</v>
      </c>
      <c r="N57" s="210" t="s">
        <v>33</v>
      </c>
      <c r="O57" s="203" t="s">
        <v>33</v>
      </c>
      <c r="P57" s="41" t="s">
        <v>33</v>
      </c>
      <c r="Q57" s="41" t="s">
        <v>33</v>
      </c>
      <c r="R57" s="41" t="s">
        <v>33</v>
      </c>
      <c r="S57" s="42" t="s">
        <v>33</v>
      </c>
      <c r="T57" s="41" t="s">
        <v>33</v>
      </c>
      <c r="U57" s="157" t="s">
        <v>33</v>
      </c>
      <c r="V57" s="41" t="s">
        <v>33</v>
      </c>
      <c r="W57" s="41" t="s">
        <v>33</v>
      </c>
      <c r="X57" s="157" t="s">
        <v>33</v>
      </c>
      <c r="Y57" s="41"/>
      <c r="Z57" s="155" t="s">
        <v>33</v>
      </c>
      <c r="AA57" s="155" t="s">
        <v>33</v>
      </c>
      <c r="AB57" s="173" t="s">
        <v>33</v>
      </c>
      <c r="AC57" s="173" t="s">
        <v>33</v>
      </c>
      <c r="AD57" s="41" t="s">
        <v>33</v>
      </c>
      <c r="AE57" s="41" t="s">
        <v>33</v>
      </c>
      <c r="AF57" s="33">
        <f t="shared" si="29"/>
        <v>2</v>
      </c>
      <c r="AG57" s="43">
        <v>1</v>
      </c>
      <c r="AH57" s="43">
        <v>1</v>
      </c>
      <c r="AI57" s="188" t="s">
        <v>95</v>
      </c>
      <c r="AJ57" s="75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</row>
    <row r="58" spans="1:95" s="59" customFormat="1" ht="14.45" customHeight="1">
      <c r="A58" s="73" t="s">
        <v>96</v>
      </c>
      <c r="B58" s="41">
        <f t="shared" si="20"/>
        <v>6581</v>
      </c>
      <c r="C58" s="41">
        <v>3131</v>
      </c>
      <c r="D58" s="41">
        <v>3450</v>
      </c>
      <c r="E58" s="63">
        <v>1018</v>
      </c>
      <c r="F58" s="53">
        <v>6.4646365422396856</v>
      </c>
      <c r="G58" s="41">
        <f t="shared" si="22"/>
        <v>6998</v>
      </c>
      <c r="H58" s="41">
        <v>3299</v>
      </c>
      <c r="I58" s="41">
        <v>3699</v>
      </c>
      <c r="J58" s="64">
        <f t="shared" si="21"/>
        <v>1.0205595427161827</v>
      </c>
      <c r="K58" s="42">
        <f>SUM(L58:M58)</f>
        <v>8226</v>
      </c>
      <c r="L58" s="41">
        <v>3790</v>
      </c>
      <c r="M58" s="41">
        <v>4436</v>
      </c>
      <c r="N58" s="210">
        <f t="shared" si="1"/>
        <v>85.437330928764652</v>
      </c>
      <c r="O58" s="84">
        <f>LN(K58/G58)/8.5*100</f>
        <v>1.9020644219145413</v>
      </c>
      <c r="P58" s="41">
        <v>8440</v>
      </c>
      <c r="Q58" s="41">
        <v>3965</v>
      </c>
      <c r="R58" s="41">
        <v>4475</v>
      </c>
      <c r="S58" s="42">
        <v>8186</v>
      </c>
      <c r="T58" s="41">
        <v>3764</v>
      </c>
      <c r="U58" s="157">
        <v>4422</v>
      </c>
      <c r="V58" s="41">
        <v>254</v>
      </c>
      <c r="W58" s="41">
        <v>201</v>
      </c>
      <c r="X58" s="157">
        <v>53</v>
      </c>
      <c r="Y58" s="41"/>
      <c r="Z58" s="162">
        <v>234.88</v>
      </c>
      <c r="AA58" s="162">
        <f t="shared" ref="AA58:AA61" si="30">Z58/100</f>
        <v>2.3487999999999998</v>
      </c>
      <c r="AB58" s="174">
        <f>K58/AA58</f>
        <v>3502.2138964577662</v>
      </c>
      <c r="AC58" s="174">
        <f>P58/AA58</f>
        <v>3593.3242506811994</v>
      </c>
      <c r="AD58" s="41">
        <v>1385</v>
      </c>
      <c r="AE58" s="158">
        <f>P58/AD58</f>
        <v>6.0938628158844761</v>
      </c>
      <c r="AF58" s="33">
        <f t="shared" si="29"/>
        <v>10159</v>
      </c>
      <c r="AG58" s="43">
        <v>5191</v>
      </c>
      <c r="AH58" s="43">
        <v>4968</v>
      </c>
      <c r="AI58" s="188" t="s">
        <v>97</v>
      </c>
      <c r="AJ58" s="75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</row>
    <row r="59" spans="1:95" s="59" customFormat="1" ht="14.45" customHeight="1">
      <c r="A59" s="73" t="s">
        <v>98</v>
      </c>
      <c r="B59" s="41">
        <f t="shared" si="20"/>
        <v>963</v>
      </c>
      <c r="C59" s="41">
        <v>419</v>
      </c>
      <c r="D59" s="41">
        <v>544</v>
      </c>
      <c r="E59" s="63">
        <v>181</v>
      </c>
      <c r="F59" s="53">
        <v>5.3204419889502761</v>
      </c>
      <c r="G59" s="41">
        <f t="shared" si="22"/>
        <v>889</v>
      </c>
      <c r="H59" s="41">
        <v>402</v>
      </c>
      <c r="I59" s="41">
        <v>487</v>
      </c>
      <c r="J59" s="64">
        <f t="shared" si="21"/>
        <v>-1.3281756857844025</v>
      </c>
      <c r="K59" s="42">
        <f>SUM(L59:M59)</f>
        <v>859</v>
      </c>
      <c r="L59" s="41">
        <v>375</v>
      </c>
      <c r="M59" s="41">
        <v>484</v>
      </c>
      <c r="N59" s="210">
        <f t="shared" si="1"/>
        <v>77.47933884297521</v>
      </c>
      <c r="O59" s="84">
        <f>LN(K59/G59)/8.5*100</f>
        <v>-0.40386251211351987</v>
      </c>
      <c r="P59" s="41">
        <v>886</v>
      </c>
      <c r="Q59" s="41">
        <v>395</v>
      </c>
      <c r="R59" s="41">
        <v>491</v>
      </c>
      <c r="S59" s="42">
        <v>858</v>
      </c>
      <c r="T59" s="41">
        <v>374</v>
      </c>
      <c r="U59" s="157">
        <v>484</v>
      </c>
      <c r="V59" s="41">
        <v>28</v>
      </c>
      <c r="W59" s="41">
        <v>21</v>
      </c>
      <c r="X59" s="157">
        <v>7</v>
      </c>
      <c r="Y59" s="41"/>
      <c r="Z59" s="162">
        <v>188.36</v>
      </c>
      <c r="AA59" s="162">
        <f t="shared" si="30"/>
        <v>1.8836000000000002</v>
      </c>
      <c r="AB59" s="174">
        <f>K59/AA59</f>
        <v>456.04162242514332</v>
      </c>
      <c r="AC59" s="174">
        <f>P59/AA59</f>
        <v>470.3758759821618</v>
      </c>
      <c r="AD59" s="41">
        <v>202</v>
      </c>
      <c r="AE59" s="158">
        <f>P59/AD59</f>
        <v>4.3861386138613865</v>
      </c>
      <c r="AF59" s="33">
        <f t="shared" si="29"/>
        <v>1493</v>
      </c>
      <c r="AG59" s="43">
        <v>751</v>
      </c>
      <c r="AH59" s="43">
        <v>742</v>
      </c>
      <c r="AI59" s="188" t="s">
        <v>99</v>
      </c>
      <c r="AJ59" s="75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</row>
    <row r="60" spans="1:95" s="59" customFormat="1" ht="14.45" customHeight="1">
      <c r="A60" s="73" t="s">
        <v>100</v>
      </c>
      <c r="B60" s="41">
        <f t="shared" si="20"/>
        <v>950</v>
      </c>
      <c r="C60" s="41">
        <v>465</v>
      </c>
      <c r="D60" s="41">
        <v>485</v>
      </c>
      <c r="E60" s="63">
        <v>190</v>
      </c>
      <c r="F60" s="53">
        <v>5</v>
      </c>
      <c r="G60" s="41">
        <f t="shared" si="22"/>
        <v>835</v>
      </c>
      <c r="H60" s="41">
        <v>370</v>
      </c>
      <c r="I60" s="41">
        <v>465</v>
      </c>
      <c r="J60" s="64">
        <f t="shared" si="21"/>
        <v>-2.1433597964074935</v>
      </c>
      <c r="K60" s="42">
        <f>SUM(L60:M60)</f>
        <v>711</v>
      </c>
      <c r="L60" s="41">
        <v>303</v>
      </c>
      <c r="M60" s="41">
        <v>408</v>
      </c>
      <c r="N60" s="210">
        <f t="shared" si="1"/>
        <v>74.264705882352942</v>
      </c>
      <c r="O60" s="84">
        <f>LN(K60/G60)/8.5*100</f>
        <v>-1.8912858240895842</v>
      </c>
      <c r="P60" s="41">
        <v>743</v>
      </c>
      <c r="Q60" s="41">
        <v>328</v>
      </c>
      <c r="R60" s="41">
        <v>415</v>
      </c>
      <c r="S60" s="42">
        <v>706</v>
      </c>
      <c r="T60" s="41">
        <v>298</v>
      </c>
      <c r="U60" s="157">
        <v>408</v>
      </c>
      <c r="V60" s="41">
        <v>37</v>
      </c>
      <c r="W60" s="41">
        <v>30</v>
      </c>
      <c r="X60" s="157">
        <v>7</v>
      </c>
      <c r="Y60" s="41"/>
      <c r="Z60" s="162">
        <v>168.2</v>
      </c>
      <c r="AA60" s="162">
        <f t="shared" si="30"/>
        <v>1.6819999999999999</v>
      </c>
      <c r="AB60" s="174">
        <f>K60/AA60</f>
        <v>422.71105826397149</v>
      </c>
      <c r="AC60" s="174">
        <f>P60/AA60</f>
        <v>441.73602853745541</v>
      </c>
      <c r="AD60" s="41">
        <v>182</v>
      </c>
      <c r="AE60" s="158">
        <f>P60/AD60</f>
        <v>4.0824175824175821</v>
      </c>
      <c r="AF60" s="33">
        <f t="shared" si="29"/>
        <v>1386</v>
      </c>
      <c r="AG60" s="43">
        <v>746</v>
      </c>
      <c r="AH60" s="43">
        <v>640</v>
      </c>
      <c r="AI60" s="188" t="s">
        <v>101</v>
      </c>
      <c r="AJ60" s="75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</row>
    <row r="61" spans="1:95" s="59" customFormat="1" ht="14.45" customHeight="1">
      <c r="A61" s="73" t="s">
        <v>102</v>
      </c>
      <c r="B61" s="41">
        <f t="shared" si="20"/>
        <v>1210</v>
      </c>
      <c r="C61" s="41">
        <v>556</v>
      </c>
      <c r="D61" s="41">
        <v>654</v>
      </c>
      <c r="E61" s="63">
        <v>206</v>
      </c>
      <c r="F61" s="53">
        <v>5.8737864077669899</v>
      </c>
      <c r="G61" s="41">
        <f t="shared" si="22"/>
        <v>923</v>
      </c>
      <c r="H61" s="41">
        <v>395</v>
      </c>
      <c r="I61" s="41">
        <v>528</v>
      </c>
      <c r="J61" s="64">
        <f t="shared" si="21"/>
        <v>-4.4974485728892812</v>
      </c>
      <c r="K61" s="42">
        <f>SUM(L61:M61)</f>
        <v>746</v>
      </c>
      <c r="L61" s="41">
        <v>356</v>
      </c>
      <c r="M61" s="41">
        <v>390</v>
      </c>
      <c r="N61" s="210">
        <f t="shared" si="1"/>
        <v>91.282051282051285</v>
      </c>
      <c r="O61" s="84">
        <f>LN(K61/G61)/8.5*100</f>
        <v>-2.5047486388128393</v>
      </c>
      <c r="P61" s="41">
        <v>783</v>
      </c>
      <c r="Q61" s="41">
        <v>382</v>
      </c>
      <c r="R61" s="41">
        <v>401</v>
      </c>
      <c r="S61" s="42">
        <v>746</v>
      </c>
      <c r="T61" s="41">
        <v>356</v>
      </c>
      <c r="U61" s="157">
        <v>390</v>
      </c>
      <c r="V61" s="41">
        <v>37</v>
      </c>
      <c r="W61" s="41">
        <v>26</v>
      </c>
      <c r="X61" s="157">
        <v>11</v>
      </c>
      <c r="Y61" s="41"/>
      <c r="Z61" s="162">
        <v>105.14</v>
      </c>
      <c r="AA61" s="162">
        <f t="shared" si="30"/>
        <v>1.0514000000000001</v>
      </c>
      <c r="AB61" s="174">
        <f>K61/AA61</f>
        <v>709.53015027582262</v>
      </c>
      <c r="AC61" s="174">
        <f>L61/AB61</f>
        <v>0.50174048257372661</v>
      </c>
      <c r="AD61" s="162">
        <f>Q61/AB61</f>
        <v>0.53838445040214489</v>
      </c>
      <c r="AE61" s="158">
        <f>P61/AD61</f>
        <v>1454.3510671884007</v>
      </c>
      <c r="AF61" s="33">
        <f t="shared" si="29"/>
        <v>1811</v>
      </c>
      <c r="AG61" s="43">
        <v>916</v>
      </c>
      <c r="AH61" s="43">
        <v>895</v>
      </c>
      <c r="AI61" s="188" t="s">
        <v>103</v>
      </c>
      <c r="AJ61" s="75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</row>
    <row r="62" spans="1:95" s="59" customFormat="1" ht="14.45" customHeight="1">
      <c r="A62" s="73" t="s">
        <v>104</v>
      </c>
      <c r="B62" s="41">
        <f t="shared" si="20"/>
        <v>320</v>
      </c>
      <c r="C62" s="41">
        <v>141</v>
      </c>
      <c r="D62" s="41">
        <v>179</v>
      </c>
      <c r="E62" s="63">
        <v>71</v>
      </c>
      <c r="F62" s="53">
        <v>4.507042253521127</v>
      </c>
      <c r="G62" s="41">
        <f t="shared" si="22"/>
        <v>190</v>
      </c>
      <c r="H62" s="41">
        <v>76</v>
      </c>
      <c r="I62" s="41">
        <v>114</v>
      </c>
      <c r="J62" s="64">
        <f t="shared" si="21"/>
        <v>-8.6594173361010984</v>
      </c>
      <c r="K62" s="42" t="s">
        <v>33</v>
      </c>
      <c r="L62" s="41" t="s">
        <v>33</v>
      </c>
      <c r="M62" s="41" t="s">
        <v>33</v>
      </c>
      <c r="N62" s="210" t="s">
        <v>33</v>
      </c>
      <c r="O62" s="203" t="s">
        <v>33</v>
      </c>
      <c r="P62" s="41" t="s">
        <v>33</v>
      </c>
      <c r="Q62" s="41" t="s">
        <v>33</v>
      </c>
      <c r="R62" s="41" t="s">
        <v>33</v>
      </c>
      <c r="S62" s="42" t="s">
        <v>33</v>
      </c>
      <c r="T62" s="41" t="s">
        <v>33</v>
      </c>
      <c r="U62" s="157" t="s">
        <v>33</v>
      </c>
      <c r="V62" s="41" t="s">
        <v>33</v>
      </c>
      <c r="W62" s="41" t="s">
        <v>33</v>
      </c>
      <c r="X62" s="157" t="s">
        <v>33</v>
      </c>
      <c r="Y62" s="41"/>
      <c r="Z62" s="155" t="s">
        <v>33</v>
      </c>
      <c r="AA62" s="155" t="s">
        <v>33</v>
      </c>
      <c r="AB62" s="173" t="s">
        <v>33</v>
      </c>
      <c r="AC62" s="173" t="s">
        <v>33</v>
      </c>
      <c r="AD62" s="41" t="s">
        <v>33</v>
      </c>
      <c r="AE62" s="41" t="s">
        <v>33</v>
      </c>
      <c r="AF62" s="33">
        <f t="shared" si="29"/>
        <v>20</v>
      </c>
      <c r="AG62" s="43">
        <v>9</v>
      </c>
      <c r="AH62" s="43">
        <v>11</v>
      </c>
      <c r="AI62" s="188" t="s">
        <v>105</v>
      </c>
      <c r="AJ62" s="75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</row>
    <row r="63" spans="1:95" s="59" customFormat="1" ht="14.45" customHeight="1">
      <c r="A63" s="73" t="s">
        <v>106</v>
      </c>
      <c r="B63" s="41">
        <f t="shared" si="20"/>
        <v>1073</v>
      </c>
      <c r="C63" s="41">
        <v>532</v>
      </c>
      <c r="D63" s="41">
        <v>541</v>
      </c>
      <c r="E63" s="63">
        <v>185</v>
      </c>
      <c r="F63" s="53">
        <v>5.8</v>
      </c>
      <c r="G63" s="41">
        <f t="shared" si="22"/>
        <v>1045</v>
      </c>
      <c r="H63" s="41">
        <v>505</v>
      </c>
      <c r="I63" s="41">
        <v>540</v>
      </c>
      <c r="J63" s="64">
        <f t="shared" si="21"/>
        <v>-0.43922887428217738</v>
      </c>
      <c r="K63" s="42">
        <f>SUM(L63:M63)</f>
        <v>1213</v>
      </c>
      <c r="L63" s="41">
        <v>563</v>
      </c>
      <c r="M63" s="41">
        <v>650</v>
      </c>
      <c r="N63" s="210">
        <f t="shared" si="1"/>
        <v>86.615384615384613</v>
      </c>
      <c r="O63" s="84">
        <f>LN(K63/G63)/8.5*100</f>
        <v>1.753879347589868</v>
      </c>
      <c r="P63" s="41">
        <v>1282</v>
      </c>
      <c r="Q63" s="41">
        <v>621</v>
      </c>
      <c r="R63" s="41">
        <v>661</v>
      </c>
      <c r="S63" s="42">
        <v>1213</v>
      </c>
      <c r="T63" s="41">
        <v>563</v>
      </c>
      <c r="U63" s="157">
        <v>650</v>
      </c>
      <c r="V63" s="41">
        <v>69</v>
      </c>
      <c r="W63" s="41">
        <v>58</v>
      </c>
      <c r="X63" s="157">
        <v>11</v>
      </c>
      <c r="Y63" s="41"/>
      <c r="Z63" s="162">
        <v>73.989999999999995</v>
      </c>
      <c r="AA63" s="162">
        <f>Z63/100</f>
        <v>0.7399</v>
      </c>
      <c r="AB63" s="174">
        <f>K63/AA63</f>
        <v>1639.4107311798891</v>
      </c>
      <c r="AC63" s="174">
        <f>P63/AA63</f>
        <v>1732.6665765644007</v>
      </c>
      <c r="AD63" s="41">
        <v>259</v>
      </c>
      <c r="AE63" s="158">
        <f>P63/AD63</f>
        <v>4.9498069498069501</v>
      </c>
      <c r="AF63" s="33">
        <f t="shared" si="29"/>
        <v>1806</v>
      </c>
      <c r="AG63" s="43">
        <v>942</v>
      </c>
      <c r="AH63" s="43">
        <v>864</v>
      </c>
      <c r="AI63" s="188" t="s">
        <v>107</v>
      </c>
      <c r="AJ63" s="75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</row>
    <row r="64" spans="1:95" s="59" customFormat="1" ht="14.45" customHeight="1">
      <c r="A64" s="73"/>
      <c r="B64" s="41"/>
      <c r="C64" s="41"/>
      <c r="D64" s="41"/>
      <c r="E64" s="63"/>
      <c r="F64" s="53"/>
      <c r="G64" s="41"/>
      <c r="H64" s="41"/>
      <c r="I64" s="41"/>
      <c r="J64" s="64"/>
      <c r="K64" s="42"/>
      <c r="L64" s="41"/>
      <c r="M64" s="41"/>
      <c r="N64" s="210"/>
      <c r="O64" s="84"/>
      <c r="P64" s="41"/>
      <c r="Q64" s="41"/>
      <c r="R64" s="41"/>
      <c r="S64" s="42"/>
      <c r="T64" s="41"/>
      <c r="U64" s="157"/>
      <c r="V64" s="41"/>
      <c r="W64" s="41"/>
      <c r="X64" s="157"/>
      <c r="Y64" s="41"/>
      <c r="Z64" s="162"/>
      <c r="AA64" s="162"/>
      <c r="AB64" s="174"/>
      <c r="AC64" s="174"/>
      <c r="AD64" s="41"/>
      <c r="AE64" s="158"/>
      <c r="AF64" s="42"/>
      <c r="AG64" s="43"/>
      <c r="AH64" s="43"/>
      <c r="AI64" s="188"/>
      <c r="AJ64" s="75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</row>
    <row r="65" spans="1:95" s="35" customFormat="1" ht="14.25">
      <c r="A65" s="62" t="s">
        <v>108</v>
      </c>
      <c r="B65" s="31">
        <f t="shared" ref="B65:B80" si="31">SUM(C65:D65)</f>
        <v>11391</v>
      </c>
      <c r="C65" s="31">
        <f>SUM(C66:C81)</f>
        <v>5409</v>
      </c>
      <c r="D65" s="31">
        <f>SUM(D66:D81)</f>
        <v>5982</v>
      </c>
      <c r="E65" s="31">
        <f>SUM(E66:E81)</f>
        <v>1992</v>
      </c>
      <c r="F65" s="30">
        <v>5.697302697302697</v>
      </c>
      <c r="G65" s="31">
        <f>SUM(H65:I65)</f>
        <v>11830</v>
      </c>
      <c r="H65" s="31">
        <f>SUM(H66:H81)</f>
        <v>5535</v>
      </c>
      <c r="I65" s="31">
        <f>SUM(I66:I81)</f>
        <v>6295</v>
      </c>
      <c r="J65" s="36">
        <f t="shared" ref="J65:J73" si="32">LN(G65/B65)/6.02*100</f>
        <v>0.62815794140399273</v>
      </c>
      <c r="K65" s="33">
        <f t="shared" ref="K65:K73" si="33">SUM(L65:M65)</f>
        <v>12127</v>
      </c>
      <c r="L65" s="31">
        <f>SUM(L66:L81)</f>
        <v>5517</v>
      </c>
      <c r="M65" s="31">
        <f>SUM(M66:M81)</f>
        <v>6610</v>
      </c>
      <c r="N65" s="209">
        <f t="shared" si="1"/>
        <v>83.464447806354016</v>
      </c>
      <c r="O65" s="202">
        <f t="shared" ref="O65:O73" si="34">LN(K65/G65)/8.5*100</f>
        <v>0.2917140433454038</v>
      </c>
      <c r="P65" s="31">
        <f t="shared" ref="P65" si="35">SUM(Q65:R65)</f>
        <v>12636</v>
      </c>
      <c r="Q65" s="31">
        <f>SUM(Q66:Q81)</f>
        <v>5909</v>
      </c>
      <c r="R65" s="31">
        <f>SUM(R66:R81)</f>
        <v>6727</v>
      </c>
      <c r="S65" s="33">
        <f t="shared" ref="S65" si="36">SUM(T65:U65)</f>
        <v>12091</v>
      </c>
      <c r="T65" s="31">
        <f>SUM(T66:T81)</f>
        <v>5497</v>
      </c>
      <c r="U65" s="154">
        <f>SUM(U66:U81)</f>
        <v>6594</v>
      </c>
      <c r="V65" s="31">
        <f t="shared" ref="V65" si="37">SUM(W65:X65)</f>
        <v>545</v>
      </c>
      <c r="W65" s="31">
        <f>SUM(W66:W81)</f>
        <v>412</v>
      </c>
      <c r="X65" s="154">
        <f>SUM(X66:X81)</f>
        <v>133</v>
      </c>
      <c r="Y65" s="31"/>
      <c r="Z65" s="155" t="s">
        <v>33</v>
      </c>
      <c r="AA65" s="155" t="s">
        <v>33</v>
      </c>
      <c r="AB65" s="173" t="s">
        <v>33</v>
      </c>
      <c r="AC65" s="173" t="s">
        <v>33</v>
      </c>
      <c r="AD65" s="31">
        <f>SUM(AD66:AD81)</f>
        <v>2624</v>
      </c>
      <c r="AE65" s="156">
        <f t="shared" ref="AE65:AE73" si="38">P65/AD65</f>
        <v>4.8155487804878048</v>
      </c>
      <c r="AF65" s="33">
        <f t="shared" ref="AF65:AF73" si="39">SUM(AG65:AH65)</f>
        <v>18449</v>
      </c>
      <c r="AG65" s="38">
        <f>SUM(AG66:AG81)</f>
        <v>9406</v>
      </c>
      <c r="AH65" s="38">
        <f>SUM(AH66:AH81)</f>
        <v>9043</v>
      </c>
      <c r="AI65" s="147" t="s">
        <v>109</v>
      </c>
      <c r="AJ65" s="28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</row>
    <row r="66" spans="1:95" s="14" customFormat="1" ht="14.25">
      <c r="A66" s="60" t="s">
        <v>110</v>
      </c>
      <c r="B66" s="41">
        <f t="shared" si="31"/>
        <v>1082</v>
      </c>
      <c r="C66" s="41">
        <v>524</v>
      </c>
      <c r="D66" s="41">
        <v>558</v>
      </c>
      <c r="E66" s="41">
        <v>157</v>
      </c>
      <c r="F66" s="53">
        <v>6.8917197452229297</v>
      </c>
      <c r="G66" s="41">
        <f>SUM(H66:I66)</f>
        <v>1148</v>
      </c>
      <c r="H66" s="41">
        <v>531</v>
      </c>
      <c r="I66" s="41">
        <v>617</v>
      </c>
      <c r="J66" s="64">
        <f t="shared" si="32"/>
        <v>0.98355676865589692</v>
      </c>
      <c r="K66" s="42">
        <f t="shared" si="33"/>
        <v>1071</v>
      </c>
      <c r="L66" s="41">
        <v>454</v>
      </c>
      <c r="M66" s="41">
        <v>617</v>
      </c>
      <c r="N66" s="210">
        <f t="shared" si="1"/>
        <v>73.58184764991897</v>
      </c>
      <c r="O66" s="84">
        <f t="shared" si="34"/>
        <v>-0.81680595802074007</v>
      </c>
      <c r="P66" s="41">
        <v>1094</v>
      </c>
      <c r="Q66" s="41">
        <v>480</v>
      </c>
      <c r="R66" s="41">
        <v>614</v>
      </c>
      <c r="S66" s="42">
        <v>1057</v>
      </c>
      <c r="T66" s="41">
        <v>449</v>
      </c>
      <c r="U66" s="157">
        <v>608</v>
      </c>
      <c r="V66" s="41">
        <v>37</v>
      </c>
      <c r="W66" s="41">
        <v>31</v>
      </c>
      <c r="X66" s="157">
        <v>6</v>
      </c>
      <c r="Y66" s="41"/>
      <c r="Z66" s="162">
        <v>86.92</v>
      </c>
      <c r="AA66" s="162">
        <f t="shared" ref="AA66:AA73" si="40">Z66/100</f>
        <v>0.86919999999999997</v>
      </c>
      <c r="AB66" s="174">
        <f t="shared" ref="AB66:AB73" si="41">K66/AA66</f>
        <v>1232.1675103543489</v>
      </c>
      <c r="AC66" s="174">
        <f t="shared" ref="AC66:AC73" si="42">P66/AA66</f>
        <v>1258.6286240220893</v>
      </c>
      <c r="AD66" s="41">
        <v>232</v>
      </c>
      <c r="AE66" s="158">
        <f t="shared" si="38"/>
        <v>4.7155172413793105</v>
      </c>
      <c r="AF66" s="42">
        <f t="shared" si="39"/>
        <v>1590</v>
      </c>
      <c r="AG66" s="43">
        <v>775</v>
      </c>
      <c r="AH66" s="43">
        <v>815</v>
      </c>
      <c r="AI66" s="188" t="s">
        <v>111</v>
      </c>
      <c r="AJ66" s="71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</row>
    <row r="67" spans="1:95" s="14" customFormat="1" ht="14.25">
      <c r="A67" s="60" t="s">
        <v>112</v>
      </c>
      <c r="B67" s="41">
        <f t="shared" si="31"/>
        <v>465</v>
      </c>
      <c r="C67" s="41">
        <v>207</v>
      </c>
      <c r="D67" s="41">
        <v>258</v>
      </c>
      <c r="E67" s="41">
        <v>87</v>
      </c>
      <c r="F67" s="53">
        <v>5.3448275862068968</v>
      </c>
      <c r="G67" s="41">
        <f t="shared" ref="G67:G80" si="43">SUM(H67:I67)</f>
        <v>412</v>
      </c>
      <c r="H67" s="41">
        <v>174</v>
      </c>
      <c r="I67" s="41">
        <v>238</v>
      </c>
      <c r="J67" s="64">
        <f t="shared" si="32"/>
        <v>-2.0102002697313948</v>
      </c>
      <c r="K67" s="42">
        <f t="shared" si="33"/>
        <v>337</v>
      </c>
      <c r="L67" s="41">
        <v>153</v>
      </c>
      <c r="M67" s="41">
        <v>184</v>
      </c>
      <c r="N67" s="210">
        <f t="shared" si="1"/>
        <v>83.152173913043484</v>
      </c>
      <c r="O67" s="84">
        <f t="shared" si="34"/>
        <v>-2.364004929378408</v>
      </c>
      <c r="P67" s="41">
        <v>348</v>
      </c>
      <c r="Q67" s="41">
        <v>161</v>
      </c>
      <c r="R67" s="41">
        <v>187</v>
      </c>
      <c r="S67" s="42">
        <v>337</v>
      </c>
      <c r="T67" s="41">
        <v>153</v>
      </c>
      <c r="U67" s="157">
        <v>184</v>
      </c>
      <c r="V67" s="41">
        <v>11</v>
      </c>
      <c r="W67" s="41">
        <v>8</v>
      </c>
      <c r="X67" s="157">
        <v>3</v>
      </c>
      <c r="Y67" s="41"/>
      <c r="Z67" s="162">
        <v>39.96</v>
      </c>
      <c r="AA67" s="162">
        <f t="shared" si="40"/>
        <v>0.39960000000000001</v>
      </c>
      <c r="AB67" s="174">
        <f t="shared" si="41"/>
        <v>843.34334334334335</v>
      </c>
      <c r="AC67" s="174">
        <f t="shared" si="42"/>
        <v>870.87087087087082</v>
      </c>
      <c r="AD67" s="41">
        <v>76</v>
      </c>
      <c r="AE67" s="158">
        <f t="shared" si="38"/>
        <v>4.5789473684210522</v>
      </c>
      <c r="AF67" s="42">
        <f t="shared" si="39"/>
        <v>507</v>
      </c>
      <c r="AG67" s="43">
        <v>270</v>
      </c>
      <c r="AH67" s="43">
        <v>237</v>
      </c>
      <c r="AI67" s="188" t="s">
        <v>113</v>
      </c>
      <c r="AJ67" s="71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</row>
    <row r="68" spans="1:95" s="14" customFormat="1" ht="14.25">
      <c r="A68" s="60" t="s">
        <v>114</v>
      </c>
      <c r="B68" s="41">
        <f t="shared" si="31"/>
        <v>437</v>
      </c>
      <c r="C68" s="41">
        <v>199</v>
      </c>
      <c r="D68" s="41">
        <v>238</v>
      </c>
      <c r="E68" s="41">
        <v>88</v>
      </c>
      <c r="F68" s="53">
        <v>4.9659090909090908</v>
      </c>
      <c r="G68" s="41">
        <f t="shared" si="43"/>
        <v>416</v>
      </c>
      <c r="H68" s="41">
        <v>180</v>
      </c>
      <c r="I68" s="41">
        <v>236</v>
      </c>
      <c r="J68" s="64">
        <f t="shared" si="32"/>
        <v>-0.81807200721473128</v>
      </c>
      <c r="K68" s="42">
        <f t="shared" si="33"/>
        <v>497</v>
      </c>
      <c r="L68" s="41">
        <v>229</v>
      </c>
      <c r="M68" s="41">
        <v>268</v>
      </c>
      <c r="N68" s="210">
        <f t="shared" si="1"/>
        <v>85.447761194029852</v>
      </c>
      <c r="O68" s="84">
        <f t="shared" si="34"/>
        <v>2.0929972451219472</v>
      </c>
      <c r="P68" s="41">
        <v>515</v>
      </c>
      <c r="Q68" s="41">
        <v>240</v>
      </c>
      <c r="R68" s="41">
        <v>275</v>
      </c>
      <c r="S68" s="42">
        <v>496</v>
      </c>
      <c r="T68" s="41">
        <v>228</v>
      </c>
      <c r="U68" s="157">
        <v>268</v>
      </c>
      <c r="V68" s="41">
        <v>19</v>
      </c>
      <c r="W68" s="41">
        <v>12</v>
      </c>
      <c r="X68" s="157">
        <v>7</v>
      </c>
      <c r="Y68" s="41"/>
      <c r="Z68" s="162">
        <v>97.4</v>
      </c>
      <c r="AA68" s="162">
        <f t="shared" si="40"/>
        <v>0.97400000000000009</v>
      </c>
      <c r="AB68" s="174">
        <f t="shared" si="41"/>
        <v>510.26694045174531</v>
      </c>
      <c r="AC68" s="174">
        <f t="shared" si="42"/>
        <v>528.74743326488704</v>
      </c>
      <c r="AD68" s="41">
        <v>113</v>
      </c>
      <c r="AE68" s="158">
        <f t="shared" si="38"/>
        <v>4.5575221238938051</v>
      </c>
      <c r="AF68" s="42">
        <f t="shared" si="39"/>
        <v>748</v>
      </c>
      <c r="AG68" s="43">
        <v>396</v>
      </c>
      <c r="AH68" s="43">
        <v>352</v>
      </c>
      <c r="AI68" s="188" t="s">
        <v>115</v>
      </c>
      <c r="AJ68" s="74"/>
      <c r="AK68" s="56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</row>
    <row r="69" spans="1:95" s="14" customFormat="1" ht="14.25">
      <c r="A69" s="60" t="s">
        <v>116</v>
      </c>
      <c r="B69" s="41">
        <f t="shared" si="31"/>
        <v>657</v>
      </c>
      <c r="C69" s="41">
        <v>298</v>
      </c>
      <c r="D69" s="41">
        <v>359</v>
      </c>
      <c r="E69" s="41">
        <v>142</v>
      </c>
      <c r="F69" s="53">
        <v>4.626760563380282</v>
      </c>
      <c r="G69" s="41">
        <f t="shared" si="43"/>
        <v>695</v>
      </c>
      <c r="H69" s="41">
        <v>324</v>
      </c>
      <c r="I69" s="41">
        <v>371</v>
      </c>
      <c r="J69" s="64">
        <f t="shared" si="32"/>
        <v>0.93401706113258687</v>
      </c>
      <c r="K69" s="42">
        <f t="shared" si="33"/>
        <v>723</v>
      </c>
      <c r="L69" s="41">
        <v>325</v>
      </c>
      <c r="M69" s="41">
        <v>398</v>
      </c>
      <c r="N69" s="210">
        <f t="shared" si="1"/>
        <v>81.658291457286438</v>
      </c>
      <c r="O69" s="84">
        <f t="shared" si="34"/>
        <v>0.46467501875261741</v>
      </c>
      <c r="P69" s="41">
        <v>741</v>
      </c>
      <c r="Q69" s="41">
        <v>335</v>
      </c>
      <c r="R69" s="41">
        <v>406</v>
      </c>
      <c r="S69" s="42">
        <v>721</v>
      </c>
      <c r="T69" s="41">
        <v>323</v>
      </c>
      <c r="U69" s="157">
        <v>398</v>
      </c>
      <c r="V69" s="41">
        <v>20</v>
      </c>
      <c r="W69" s="41">
        <v>12</v>
      </c>
      <c r="X69" s="157">
        <v>8</v>
      </c>
      <c r="Y69" s="41"/>
      <c r="Z69" s="162">
        <v>89.45</v>
      </c>
      <c r="AA69" s="162">
        <f t="shared" si="40"/>
        <v>0.89450000000000007</v>
      </c>
      <c r="AB69" s="174">
        <f t="shared" si="41"/>
        <v>808.27277808831741</v>
      </c>
      <c r="AC69" s="174">
        <f t="shared" si="42"/>
        <v>828.39575181665725</v>
      </c>
      <c r="AD69" s="41">
        <v>181</v>
      </c>
      <c r="AE69" s="158">
        <f t="shared" si="38"/>
        <v>4.0939226519337018</v>
      </c>
      <c r="AF69" s="42">
        <f t="shared" si="39"/>
        <v>1256</v>
      </c>
      <c r="AG69" s="43">
        <v>645</v>
      </c>
      <c r="AH69" s="43">
        <v>611</v>
      </c>
      <c r="AI69" s="188" t="s">
        <v>117</v>
      </c>
      <c r="AJ69" s="71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</row>
    <row r="70" spans="1:95" s="14" customFormat="1" ht="14.25">
      <c r="A70" s="60" t="s">
        <v>118</v>
      </c>
      <c r="B70" s="41">
        <f t="shared" si="31"/>
        <v>696</v>
      </c>
      <c r="C70" s="41">
        <v>328</v>
      </c>
      <c r="D70" s="41">
        <v>368</v>
      </c>
      <c r="E70" s="41">
        <v>131</v>
      </c>
      <c r="F70" s="53">
        <v>5.3129770992366412</v>
      </c>
      <c r="G70" s="41">
        <f t="shared" si="43"/>
        <v>746</v>
      </c>
      <c r="H70" s="41">
        <v>350</v>
      </c>
      <c r="I70" s="41">
        <v>396</v>
      </c>
      <c r="J70" s="64">
        <f t="shared" si="32"/>
        <v>1.1524242503212834</v>
      </c>
      <c r="K70" s="42">
        <f t="shared" si="33"/>
        <v>613</v>
      </c>
      <c r="L70" s="41">
        <v>270</v>
      </c>
      <c r="M70" s="41">
        <v>343</v>
      </c>
      <c r="N70" s="210">
        <f t="shared" si="1"/>
        <v>78.717201166180757</v>
      </c>
      <c r="O70" s="84">
        <f t="shared" si="34"/>
        <v>-2.3101254619711704</v>
      </c>
      <c r="P70" s="41">
        <v>660</v>
      </c>
      <c r="Q70" s="41">
        <v>313</v>
      </c>
      <c r="R70" s="41">
        <v>347</v>
      </c>
      <c r="S70" s="42">
        <v>613</v>
      </c>
      <c r="T70" s="41">
        <v>270</v>
      </c>
      <c r="U70" s="157">
        <v>343</v>
      </c>
      <c r="V70" s="41">
        <v>47</v>
      </c>
      <c r="W70" s="41">
        <v>43</v>
      </c>
      <c r="X70" s="157">
        <v>4</v>
      </c>
      <c r="Y70" s="41"/>
      <c r="Z70" s="162">
        <v>87.03</v>
      </c>
      <c r="AA70" s="162">
        <f t="shared" si="40"/>
        <v>0.87029999999999996</v>
      </c>
      <c r="AB70" s="174">
        <f t="shared" si="41"/>
        <v>704.35482017695051</v>
      </c>
      <c r="AC70" s="174">
        <f t="shared" si="42"/>
        <v>758.35918648741813</v>
      </c>
      <c r="AD70" s="41">
        <v>159</v>
      </c>
      <c r="AE70" s="158">
        <f t="shared" si="38"/>
        <v>4.1509433962264151</v>
      </c>
      <c r="AF70" s="42">
        <f t="shared" si="39"/>
        <v>1138</v>
      </c>
      <c r="AG70" s="43">
        <v>563</v>
      </c>
      <c r="AH70" s="43">
        <v>575</v>
      </c>
      <c r="AI70" s="188" t="s">
        <v>119</v>
      </c>
      <c r="AJ70" s="71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</row>
    <row r="71" spans="1:95" s="14" customFormat="1" ht="14.25">
      <c r="A71" s="60" t="s">
        <v>120</v>
      </c>
      <c r="B71" s="41">
        <f t="shared" si="31"/>
        <v>451</v>
      </c>
      <c r="C71" s="41">
        <v>237</v>
      </c>
      <c r="D71" s="41">
        <v>214</v>
      </c>
      <c r="E71" s="41">
        <v>93</v>
      </c>
      <c r="F71" s="53">
        <v>4.849462365591398</v>
      </c>
      <c r="G71" s="41">
        <f t="shared" si="43"/>
        <v>398</v>
      </c>
      <c r="H71" s="41">
        <v>175</v>
      </c>
      <c r="I71" s="41">
        <v>223</v>
      </c>
      <c r="J71" s="64">
        <f t="shared" si="32"/>
        <v>-2.0766666813661248</v>
      </c>
      <c r="K71" s="42">
        <f t="shared" si="33"/>
        <v>465</v>
      </c>
      <c r="L71" s="41">
        <v>223</v>
      </c>
      <c r="M71" s="41">
        <v>242</v>
      </c>
      <c r="N71" s="210">
        <f t="shared" si="1"/>
        <v>92.148760330578511</v>
      </c>
      <c r="O71" s="84">
        <f t="shared" si="34"/>
        <v>1.8304164741519826</v>
      </c>
      <c r="P71" s="41">
        <v>484</v>
      </c>
      <c r="Q71" s="41">
        <v>236</v>
      </c>
      <c r="R71" s="41">
        <v>248</v>
      </c>
      <c r="S71" s="42">
        <v>465</v>
      </c>
      <c r="T71" s="41">
        <v>223</v>
      </c>
      <c r="U71" s="157">
        <v>242</v>
      </c>
      <c r="V71" s="41">
        <v>19</v>
      </c>
      <c r="W71" s="41">
        <v>13</v>
      </c>
      <c r="X71" s="157">
        <v>6</v>
      </c>
      <c r="Y71" s="41"/>
      <c r="Z71" s="162">
        <v>62.44</v>
      </c>
      <c r="AA71" s="162">
        <f t="shared" si="40"/>
        <v>0.62439999999999996</v>
      </c>
      <c r="AB71" s="174">
        <f t="shared" si="41"/>
        <v>744.71492632927618</v>
      </c>
      <c r="AC71" s="174">
        <f t="shared" si="42"/>
        <v>775.14413837283803</v>
      </c>
      <c r="AD71" s="41">
        <v>103</v>
      </c>
      <c r="AE71" s="158">
        <f t="shared" si="38"/>
        <v>4.6990291262135919</v>
      </c>
      <c r="AF71" s="42">
        <f t="shared" si="39"/>
        <v>719</v>
      </c>
      <c r="AG71" s="43">
        <v>368</v>
      </c>
      <c r="AH71" s="43">
        <v>351</v>
      </c>
      <c r="AI71" s="188" t="s">
        <v>121</v>
      </c>
      <c r="AJ71" s="71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</row>
    <row r="72" spans="1:95" s="14" customFormat="1" ht="14.25">
      <c r="A72" s="60" t="s">
        <v>122</v>
      </c>
      <c r="B72" s="41">
        <f t="shared" si="31"/>
        <v>1061</v>
      </c>
      <c r="C72" s="41">
        <v>487</v>
      </c>
      <c r="D72" s="41">
        <v>574</v>
      </c>
      <c r="E72" s="41">
        <v>172</v>
      </c>
      <c r="F72" s="53">
        <v>6.1686046511627906</v>
      </c>
      <c r="G72" s="41">
        <f t="shared" si="43"/>
        <v>1201</v>
      </c>
      <c r="H72" s="41">
        <v>566</v>
      </c>
      <c r="I72" s="41">
        <v>635</v>
      </c>
      <c r="J72" s="64">
        <f t="shared" si="32"/>
        <v>2.0588485625581465</v>
      </c>
      <c r="K72" s="42">
        <f t="shared" si="33"/>
        <v>1320</v>
      </c>
      <c r="L72" s="41">
        <v>607</v>
      </c>
      <c r="M72" s="41">
        <v>713</v>
      </c>
      <c r="N72" s="210">
        <f t="shared" si="1"/>
        <v>85.133239831697054</v>
      </c>
      <c r="O72" s="84">
        <f t="shared" si="34"/>
        <v>1.1114963941227403</v>
      </c>
      <c r="P72" s="41">
        <v>1366</v>
      </c>
      <c r="Q72" s="41">
        <v>641</v>
      </c>
      <c r="R72" s="41">
        <v>725</v>
      </c>
      <c r="S72" s="42">
        <v>1319</v>
      </c>
      <c r="T72" s="41">
        <v>606</v>
      </c>
      <c r="U72" s="157">
        <v>713</v>
      </c>
      <c r="V72" s="41">
        <v>47</v>
      </c>
      <c r="W72" s="41">
        <v>35</v>
      </c>
      <c r="X72" s="157">
        <v>12</v>
      </c>
      <c r="Y72" s="41"/>
      <c r="Z72" s="162">
        <v>67.540000000000006</v>
      </c>
      <c r="AA72" s="162">
        <f t="shared" si="40"/>
        <v>0.67540000000000011</v>
      </c>
      <c r="AB72" s="174">
        <f t="shared" si="41"/>
        <v>1954.3973941368074</v>
      </c>
      <c r="AC72" s="174">
        <f t="shared" si="42"/>
        <v>2022.5051821143022</v>
      </c>
      <c r="AD72" s="41">
        <v>232</v>
      </c>
      <c r="AE72" s="158">
        <f t="shared" si="38"/>
        <v>5.8879310344827589</v>
      </c>
      <c r="AF72" s="42">
        <f t="shared" si="39"/>
        <v>1836</v>
      </c>
      <c r="AG72" s="43">
        <v>920</v>
      </c>
      <c r="AH72" s="43">
        <v>916</v>
      </c>
      <c r="AI72" s="188" t="s">
        <v>123</v>
      </c>
      <c r="AJ72" s="71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</row>
    <row r="73" spans="1:95" s="14" customFormat="1" ht="14.25">
      <c r="A73" s="60" t="s">
        <v>124</v>
      </c>
      <c r="B73" s="41">
        <f t="shared" si="31"/>
        <v>406</v>
      </c>
      <c r="C73" s="41">
        <v>197</v>
      </c>
      <c r="D73" s="41">
        <v>209</v>
      </c>
      <c r="E73" s="41">
        <v>65</v>
      </c>
      <c r="F73" s="53">
        <v>6.2461538461538462</v>
      </c>
      <c r="G73" s="41">
        <f t="shared" si="43"/>
        <v>426</v>
      </c>
      <c r="H73" s="41">
        <v>202</v>
      </c>
      <c r="I73" s="41">
        <v>224</v>
      </c>
      <c r="J73" s="64">
        <f t="shared" si="32"/>
        <v>0.79877386491092572</v>
      </c>
      <c r="K73" s="42">
        <f t="shared" si="33"/>
        <v>472</v>
      </c>
      <c r="L73" s="41">
        <v>218</v>
      </c>
      <c r="M73" s="41">
        <v>254</v>
      </c>
      <c r="N73" s="210">
        <f t="shared" si="1"/>
        <v>85.826771653543304</v>
      </c>
      <c r="O73" s="84">
        <f t="shared" si="34"/>
        <v>1.20634869783747</v>
      </c>
      <c r="P73" s="41">
        <v>491</v>
      </c>
      <c r="Q73" s="41">
        <v>230</v>
      </c>
      <c r="R73" s="41">
        <v>261</v>
      </c>
      <c r="S73" s="42">
        <v>471</v>
      </c>
      <c r="T73" s="41">
        <v>217</v>
      </c>
      <c r="U73" s="157">
        <v>254</v>
      </c>
      <c r="V73" s="41">
        <v>20</v>
      </c>
      <c r="W73" s="41">
        <v>13</v>
      </c>
      <c r="X73" s="157">
        <v>7</v>
      </c>
      <c r="Y73" s="41"/>
      <c r="Z73" s="162">
        <v>42.88</v>
      </c>
      <c r="AA73" s="162">
        <f t="shared" si="40"/>
        <v>0.42880000000000001</v>
      </c>
      <c r="AB73" s="174">
        <f t="shared" si="41"/>
        <v>1100.7462686567164</v>
      </c>
      <c r="AC73" s="174">
        <f t="shared" si="42"/>
        <v>1145.0559701492537</v>
      </c>
      <c r="AD73" s="41">
        <v>90</v>
      </c>
      <c r="AE73" s="158">
        <f t="shared" si="38"/>
        <v>5.4555555555555557</v>
      </c>
      <c r="AF73" s="42">
        <f t="shared" si="39"/>
        <v>639</v>
      </c>
      <c r="AG73" s="43">
        <v>337</v>
      </c>
      <c r="AH73" s="43">
        <v>302</v>
      </c>
      <c r="AI73" s="188" t="s">
        <v>125</v>
      </c>
      <c r="AJ73" s="71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</row>
    <row r="74" spans="1:95" s="14" customFormat="1">
      <c r="A74" s="60" t="s">
        <v>463</v>
      </c>
      <c r="B74" s="41">
        <f t="shared" si="31"/>
        <v>1606</v>
      </c>
      <c r="C74" s="41">
        <v>766</v>
      </c>
      <c r="D74" s="41">
        <v>840</v>
      </c>
      <c r="E74" s="41">
        <v>239</v>
      </c>
      <c r="F74" s="53">
        <v>6.7196652719665275</v>
      </c>
      <c r="G74" s="41" t="s">
        <v>33</v>
      </c>
      <c r="H74" s="41" t="s">
        <v>33</v>
      </c>
      <c r="I74" s="41" t="s">
        <v>33</v>
      </c>
      <c r="J74" s="66" t="s">
        <v>30</v>
      </c>
      <c r="K74" s="42" t="s">
        <v>33</v>
      </c>
      <c r="L74" s="41" t="s">
        <v>33</v>
      </c>
      <c r="M74" s="41" t="s">
        <v>33</v>
      </c>
      <c r="N74" s="210" t="s">
        <v>33</v>
      </c>
      <c r="O74" s="203" t="s">
        <v>33</v>
      </c>
      <c r="P74" s="41" t="s">
        <v>33</v>
      </c>
      <c r="Q74" s="41" t="s">
        <v>33</v>
      </c>
      <c r="R74" s="41" t="s">
        <v>33</v>
      </c>
      <c r="S74" s="42" t="s">
        <v>33</v>
      </c>
      <c r="T74" s="41" t="s">
        <v>33</v>
      </c>
      <c r="U74" s="157" t="s">
        <v>33</v>
      </c>
      <c r="V74" s="41" t="s">
        <v>33</v>
      </c>
      <c r="W74" s="41" t="s">
        <v>33</v>
      </c>
      <c r="X74" s="157" t="s">
        <v>33</v>
      </c>
      <c r="Y74" s="41"/>
      <c r="Z74" s="155" t="s">
        <v>33</v>
      </c>
      <c r="AA74" s="155" t="s">
        <v>33</v>
      </c>
      <c r="AB74" s="173" t="s">
        <v>33</v>
      </c>
      <c r="AC74" s="173" t="s">
        <v>33</v>
      </c>
      <c r="AD74" s="41" t="s">
        <v>33</v>
      </c>
      <c r="AE74" s="41" t="s">
        <v>33</v>
      </c>
      <c r="AF74" s="42" t="s">
        <v>33</v>
      </c>
      <c r="AG74" s="41" t="s">
        <v>33</v>
      </c>
      <c r="AH74" s="41" t="s">
        <v>33</v>
      </c>
      <c r="AI74" s="188" t="s">
        <v>500</v>
      </c>
      <c r="AJ74" s="71"/>
      <c r="AK74" s="13"/>
      <c r="AL74" s="41"/>
      <c r="AM74" s="41"/>
      <c r="AN74" s="41"/>
      <c r="AO74" s="53"/>
      <c r="AP74" s="41"/>
      <c r="AQ74" s="41"/>
      <c r="AR74" s="41"/>
      <c r="AS74" s="76"/>
      <c r="AT74" s="41"/>
      <c r="AU74" s="41"/>
      <c r="AV74" s="41"/>
      <c r="AW74" s="41"/>
      <c r="AX74" s="65"/>
      <c r="AY74" s="41"/>
      <c r="AZ74" s="43"/>
      <c r="BA74" s="4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</row>
    <row r="75" spans="1:95" s="14" customFormat="1" ht="14.25">
      <c r="A75" s="60" t="s">
        <v>126</v>
      </c>
      <c r="B75" s="41">
        <f>SUM(C75:D75)</f>
        <v>608</v>
      </c>
      <c r="C75" s="41">
        <v>277</v>
      </c>
      <c r="D75" s="41">
        <v>331</v>
      </c>
      <c r="E75" s="41">
        <v>118</v>
      </c>
      <c r="F75" s="53">
        <v>5.1525423728813555</v>
      </c>
      <c r="G75" s="41">
        <f t="shared" si="43"/>
        <v>495</v>
      </c>
      <c r="H75" s="41">
        <v>231</v>
      </c>
      <c r="I75" s="41">
        <v>264</v>
      </c>
      <c r="J75" s="64">
        <f>LN(G75/B75)/6.02*100</f>
        <v>-3.4155667673999446</v>
      </c>
      <c r="K75" s="42">
        <f>SUM(L75:M75)</f>
        <v>426</v>
      </c>
      <c r="L75" s="41">
        <v>186</v>
      </c>
      <c r="M75" s="41">
        <v>240</v>
      </c>
      <c r="N75" s="210">
        <f t="shared" si="1"/>
        <v>77.5</v>
      </c>
      <c r="O75" s="84">
        <f>LN(K75/G75)/8.5*100</f>
        <v>-1.7660990152861162</v>
      </c>
      <c r="P75" s="41">
        <v>439</v>
      </c>
      <c r="Q75" s="41">
        <v>195</v>
      </c>
      <c r="R75" s="41">
        <v>244</v>
      </c>
      <c r="S75" s="42">
        <v>425</v>
      </c>
      <c r="T75" s="41">
        <v>186</v>
      </c>
      <c r="U75" s="157">
        <v>239</v>
      </c>
      <c r="V75" s="41">
        <v>14</v>
      </c>
      <c r="W75" s="41">
        <v>9</v>
      </c>
      <c r="X75" s="157">
        <v>5</v>
      </c>
      <c r="Y75" s="41"/>
      <c r="Z75" s="162">
        <v>29.21</v>
      </c>
      <c r="AA75" s="162">
        <f t="shared" ref="AA75:AA76" si="44">Z75/100</f>
        <v>0.29210000000000003</v>
      </c>
      <c r="AB75" s="174">
        <f>K75/AA75</f>
        <v>1458.4046559397466</v>
      </c>
      <c r="AC75" s="174">
        <f>P75/AA75</f>
        <v>1502.9099623416637</v>
      </c>
      <c r="AD75" s="41">
        <v>114</v>
      </c>
      <c r="AE75" s="158">
        <f>P75/AD75</f>
        <v>3.8508771929824563</v>
      </c>
      <c r="AF75" s="42">
        <f>SUM(AG75:AH75)</f>
        <v>974</v>
      </c>
      <c r="AG75" s="43">
        <v>482</v>
      </c>
      <c r="AH75" s="43">
        <v>492</v>
      </c>
      <c r="AI75" s="188" t="s">
        <v>127</v>
      </c>
      <c r="AJ75" s="71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</row>
    <row r="76" spans="1:95" s="14" customFormat="1" ht="14.25">
      <c r="A76" s="60" t="s">
        <v>128</v>
      </c>
      <c r="B76" s="41">
        <f t="shared" si="31"/>
        <v>493</v>
      </c>
      <c r="C76" s="41">
        <v>215</v>
      </c>
      <c r="D76" s="41">
        <v>278</v>
      </c>
      <c r="E76" s="41">
        <v>88</v>
      </c>
      <c r="F76" s="53">
        <v>5.6022727272727275</v>
      </c>
      <c r="G76" s="41">
        <f t="shared" si="43"/>
        <v>529</v>
      </c>
      <c r="H76" s="41">
        <v>245</v>
      </c>
      <c r="I76" s="41">
        <v>284</v>
      </c>
      <c r="J76" s="64">
        <f>LN(G76/B76)/6.02*100</f>
        <v>1.1707517909569654</v>
      </c>
      <c r="K76" s="42">
        <f>SUM(L76:M76)</f>
        <v>562</v>
      </c>
      <c r="L76" s="41">
        <v>269</v>
      </c>
      <c r="M76" s="41">
        <v>293</v>
      </c>
      <c r="N76" s="210">
        <f t="shared" si="1"/>
        <v>91.808873720136518</v>
      </c>
      <c r="O76" s="84">
        <f>LN(K76/G76)/8.5*100</f>
        <v>0.71192256512225449</v>
      </c>
      <c r="P76" s="41">
        <v>597</v>
      </c>
      <c r="Q76" s="41">
        <v>298</v>
      </c>
      <c r="R76" s="41">
        <v>299</v>
      </c>
      <c r="S76" s="42">
        <v>562</v>
      </c>
      <c r="T76" s="41">
        <v>269</v>
      </c>
      <c r="U76" s="157">
        <v>293</v>
      </c>
      <c r="V76" s="41">
        <v>35</v>
      </c>
      <c r="W76" s="41">
        <v>29</v>
      </c>
      <c r="X76" s="157">
        <v>6</v>
      </c>
      <c r="Y76" s="41"/>
      <c r="Z76" s="162">
        <v>44.67</v>
      </c>
      <c r="AA76" s="162">
        <f t="shared" si="44"/>
        <v>0.44670000000000004</v>
      </c>
      <c r="AB76" s="174">
        <f>K76/AA76</f>
        <v>1258.1150660398478</v>
      </c>
      <c r="AC76" s="174">
        <f>P76/AA76</f>
        <v>1336.4674278038951</v>
      </c>
      <c r="AD76" s="41">
        <v>123</v>
      </c>
      <c r="AE76" s="158">
        <f>P76/AD76</f>
        <v>4.8536585365853657</v>
      </c>
      <c r="AF76" s="42">
        <f>SUM(AG76:AH76)</f>
        <v>827</v>
      </c>
      <c r="AG76" s="43">
        <v>433</v>
      </c>
      <c r="AH76" s="43">
        <v>394</v>
      </c>
      <c r="AI76" s="188" t="s">
        <v>129</v>
      </c>
      <c r="AJ76" s="71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</row>
    <row r="77" spans="1:95" s="14" customFormat="1">
      <c r="A77" s="60" t="s">
        <v>464</v>
      </c>
      <c r="B77" s="41">
        <f t="shared" si="31"/>
        <v>413</v>
      </c>
      <c r="C77" s="41">
        <v>192</v>
      </c>
      <c r="D77" s="41">
        <v>221</v>
      </c>
      <c r="E77" s="41">
        <v>67</v>
      </c>
      <c r="F77" s="53">
        <v>6.1641791044776122</v>
      </c>
      <c r="G77" s="41">
        <f t="shared" si="43"/>
        <v>0</v>
      </c>
      <c r="H77" s="77">
        <v>0</v>
      </c>
      <c r="I77" s="78">
        <v>0</v>
      </c>
      <c r="J77" s="66" t="s">
        <v>30</v>
      </c>
      <c r="K77" s="42" t="s">
        <v>33</v>
      </c>
      <c r="L77" s="41" t="s">
        <v>33</v>
      </c>
      <c r="M77" s="41" t="s">
        <v>33</v>
      </c>
      <c r="N77" s="210" t="s">
        <v>33</v>
      </c>
      <c r="O77" s="203" t="s">
        <v>33</v>
      </c>
      <c r="P77" s="41" t="s">
        <v>33</v>
      </c>
      <c r="Q77" s="41" t="s">
        <v>33</v>
      </c>
      <c r="R77" s="41" t="s">
        <v>33</v>
      </c>
      <c r="S77" s="42" t="s">
        <v>33</v>
      </c>
      <c r="T77" s="41" t="s">
        <v>33</v>
      </c>
      <c r="U77" s="157" t="s">
        <v>33</v>
      </c>
      <c r="V77" s="41" t="s">
        <v>33</v>
      </c>
      <c r="W77" s="41" t="s">
        <v>33</v>
      </c>
      <c r="X77" s="157" t="s">
        <v>33</v>
      </c>
      <c r="Y77" s="41"/>
      <c r="Z77" s="155" t="s">
        <v>33</v>
      </c>
      <c r="AA77" s="155" t="s">
        <v>33</v>
      </c>
      <c r="AB77" s="173" t="s">
        <v>33</v>
      </c>
      <c r="AC77" s="173" t="s">
        <v>33</v>
      </c>
      <c r="AD77" s="41" t="s">
        <v>33</v>
      </c>
      <c r="AE77" s="41" t="s">
        <v>33</v>
      </c>
      <c r="AF77" s="42" t="s">
        <v>33</v>
      </c>
      <c r="AG77" s="41" t="s">
        <v>33</v>
      </c>
      <c r="AH77" s="41" t="s">
        <v>33</v>
      </c>
      <c r="AI77" s="188" t="s">
        <v>501</v>
      </c>
      <c r="AJ77" s="71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</row>
    <row r="78" spans="1:95" s="14" customFormat="1" ht="14.25">
      <c r="A78" s="60" t="s">
        <v>130</v>
      </c>
      <c r="B78" s="41">
        <f t="shared" si="31"/>
        <v>1525</v>
      </c>
      <c r="C78" s="41">
        <v>758</v>
      </c>
      <c r="D78" s="41">
        <v>767</v>
      </c>
      <c r="E78" s="41">
        <v>261</v>
      </c>
      <c r="F78" s="53">
        <v>5.842911877394636</v>
      </c>
      <c r="G78" s="41">
        <f t="shared" si="43"/>
        <v>1333</v>
      </c>
      <c r="H78" s="41">
        <v>644</v>
      </c>
      <c r="I78" s="41">
        <v>689</v>
      </c>
      <c r="J78" s="64">
        <f>LN(G78/B78)/6.02*100</f>
        <v>-2.2352552967243091</v>
      </c>
      <c r="K78" s="42">
        <f>SUM(L78:M78)</f>
        <v>1063</v>
      </c>
      <c r="L78" s="41">
        <v>507</v>
      </c>
      <c r="M78" s="41">
        <v>556</v>
      </c>
      <c r="N78" s="210">
        <f t="shared" ref="N78:N140" si="45">L78/M78*100</f>
        <v>91.187050359712231</v>
      </c>
      <c r="O78" s="84">
        <f>LN(K78/G78)/8.5*100</f>
        <v>-2.6627875510207146</v>
      </c>
      <c r="P78" s="41">
        <v>1111</v>
      </c>
      <c r="Q78" s="41">
        <v>541</v>
      </c>
      <c r="R78" s="41">
        <v>570</v>
      </c>
      <c r="S78" s="42">
        <v>1054</v>
      </c>
      <c r="T78" s="41">
        <v>501</v>
      </c>
      <c r="U78" s="157">
        <v>553</v>
      </c>
      <c r="V78" s="41">
        <v>57</v>
      </c>
      <c r="W78" s="41">
        <v>40</v>
      </c>
      <c r="X78" s="157">
        <v>17</v>
      </c>
      <c r="Y78" s="41"/>
      <c r="Z78" s="162">
        <v>10.36</v>
      </c>
      <c r="AA78" s="162">
        <f t="shared" ref="AA78:AA81" si="46">Z78/100</f>
        <v>0.1036</v>
      </c>
      <c r="AB78" s="174">
        <f>K78/AA78</f>
        <v>10260.617760617761</v>
      </c>
      <c r="AC78" s="174">
        <f>P78/AA78</f>
        <v>10723.938223938225</v>
      </c>
      <c r="AD78" s="41">
        <v>263</v>
      </c>
      <c r="AE78" s="158">
        <f>P78/AD78</f>
        <v>4.2243346007604563</v>
      </c>
      <c r="AF78" s="42">
        <f>SUM(AG78:AH78)</f>
        <v>1879</v>
      </c>
      <c r="AG78" s="43">
        <v>950</v>
      </c>
      <c r="AH78" s="43">
        <v>929</v>
      </c>
      <c r="AI78" s="188" t="s">
        <v>131</v>
      </c>
      <c r="AJ78" s="71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</row>
    <row r="79" spans="1:95" s="14" customFormat="1" ht="14.25">
      <c r="A79" s="60" t="s">
        <v>132</v>
      </c>
      <c r="B79" s="41">
        <f t="shared" si="31"/>
        <v>692</v>
      </c>
      <c r="C79" s="41">
        <v>329</v>
      </c>
      <c r="D79" s="41">
        <v>363</v>
      </c>
      <c r="E79" s="41">
        <v>143</v>
      </c>
      <c r="F79" s="53">
        <v>4.8391608391608392</v>
      </c>
      <c r="G79" s="41">
        <f t="shared" si="43"/>
        <v>795</v>
      </c>
      <c r="H79" s="41">
        <v>381</v>
      </c>
      <c r="I79" s="41">
        <v>414</v>
      </c>
      <c r="J79" s="64">
        <f>LN(G79/B79)/6.02*100</f>
        <v>2.3049195853266187</v>
      </c>
      <c r="K79" s="42">
        <f>SUM(L79:M79)</f>
        <v>774</v>
      </c>
      <c r="L79" s="41">
        <v>351</v>
      </c>
      <c r="M79" s="41">
        <v>423</v>
      </c>
      <c r="N79" s="210">
        <f t="shared" si="45"/>
        <v>82.978723404255319</v>
      </c>
      <c r="O79" s="84">
        <f>LN(K79/G79)/8.5*100</f>
        <v>-0.31494401252476212</v>
      </c>
      <c r="P79" s="41">
        <v>802</v>
      </c>
      <c r="Q79" s="41">
        <v>372</v>
      </c>
      <c r="R79" s="41">
        <v>430</v>
      </c>
      <c r="S79" s="42">
        <v>774</v>
      </c>
      <c r="T79" s="41">
        <v>351</v>
      </c>
      <c r="U79" s="157">
        <v>423</v>
      </c>
      <c r="V79" s="41">
        <v>28</v>
      </c>
      <c r="W79" s="41">
        <v>21</v>
      </c>
      <c r="X79" s="157">
        <v>7</v>
      </c>
      <c r="Y79" s="41"/>
      <c r="Z79" s="162">
        <v>29.27</v>
      </c>
      <c r="AA79" s="162">
        <f t="shared" si="46"/>
        <v>0.29270000000000002</v>
      </c>
      <c r="AB79" s="174">
        <f>K79/AA79</f>
        <v>2644.3457464981207</v>
      </c>
      <c r="AC79" s="174">
        <f>P79/AA79</f>
        <v>2740.0068329347455</v>
      </c>
      <c r="AD79" s="41">
        <v>194</v>
      </c>
      <c r="AE79" s="158">
        <f>P79/AD79</f>
        <v>4.1340206185567014</v>
      </c>
      <c r="AF79" s="42">
        <f>SUM(AG79:AH79)</f>
        <v>1179</v>
      </c>
      <c r="AG79" s="43">
        <v>623</v>
      </c>
      <c r="AH79" s="43">
        <v>556</v>
      </c>
      <c r="AI79" s="188" t="s">
        <v>133</v>
      </c>
      <c r="AJ79" s="71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</row>
    <row r="80" spans="1:95" s="14" customFormat="1" ht="14.25">
      <c r="A80" s="60" t="s">
        <v>134</v>
      </c>
      <c r="B80" s="41">
        <f t="shared" si="31"/>
        <v>799</v>
      </c>
      <c r="C80" s="41">
        <v>395</v>
      </c>
      <c r="D80" s="41">
        <v>404</v>
      </c>
      <c r="E80" s="41">
        <v>141</v>
      </c>
      <c r="F80" s="53">
        <v>5.666666666666667</v>
      </c>
      <c r="G80" s="41">
        <f t="shared" si="43"/>
        <v>1599</v>
      </c>
      <c r="H80" s="41">
        <v>767</v>
      </c>
      <c r="I80" s="41">
        <v>832</v>
      </c>
      <c r="J80" s="64">
        <f>LN(G80/B80)/6.02*100</f>
        <v>11.524464569230556</v>
      </c>
      <c r="K80" s="42">
        <f>SUM(L80:M80)</f>
        <v>2019</v>
      </c>
      <c r="L80" s="41">
        <v>940</v>
      </c>
      <c r="M80" s="41">
        <v>1079</v>
      </c>
      <c r="N80" s="210">
        <f t="shared" si="45"/>
        <v>87.117701575532905</v>
      </c>
      <c r="O80" s="84">
        <f>LN(K80/G80)/8.5*100</f>
        <v>2.743810652692745</v>
      </c>
      <c r="P80" s="41">
        <v>2104</v>
      </c>
      <c r="Q80" s="41">
        <v>999</v>
      </c>
      <c r="R80" s="41">
        <v>1105</v>
      </c>
      <c r="S80" s="42">
        <v>2015</v>
      </c>
      <c r="T80" s="41">
        <v>937</v>
      </c>
      <c r="U80" s="157">
        <v>1078</v>
      </c>
      <c r="V80" s="41">
        <v>89</v>
      </c>
      <c r="W80" s="41">
        <v>62</v>
      </c>
      <c r="X80" s="157">
        <v>27</v>
      </c>
      <c r="Y80" s="41"/>
      <c r="Z80" s="162">
        <v>88.85</v>
      </c>
      <c r="AA80" s="162">
        <f t="shared" si="46"/>
        <v>0.88849999999999996</v>
      </c>
      <c r="AB80" s="174">
        <f>K80/AA80</f>
        <v>2272.3691615081598</v>
      </c>
      <c r="AC80" s="174">
        <f>P80/AA80</f>
        <v>2368.0360157568939</v>
      </c>
      <c r="AD80" s="41">
        <v>401</v>
      </c>
      <c r="AE80" s="158">
        <f>P80/AD80</f>
        <v>5.2468827930174564</v>
      </c>
      <c r="AF80" s="42">
        <f>SUM(AG80:AH80)</f>
        <v>2622</v>
      </c>
      <c r="AG80" s="43">
        <v>1278</v>
      </c>
      <c r="AH80" s="43">
        <v>1344</v>
      </c>
      <c r="AI80" s="188" t="s">
        <v>135</v>
      </c>
      <c r="AJ80" s="71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</row>
    <row r="81" spans="1:95" s="14" customFormat="1">
      <c r="A81" s="60" t="s">
        <v>465</v>
      </c>
      <c r="B81" s="41" t="s">
        <v>33</v>
      </c>
      <c r="C81" s="41" t="s">
        <v>33</v>
      </c>
      <c r="D81" s="41" t="s">
        <v>33</v>
      </c>
      <c r="E81" s="41" t="s">
        <v>33</v>
      </c>
      <c r="F81" s="53" t="s">
        <v>33</v>
      </c>
      <c r="G81" s="41">
        <v>1637</v>
      </c>
      <c r="H81" s="41">
        <v>765</v>
      </c>
      <c r="I81" s="41">
        <v>872</v>
      </c>
      <c r="J81" s="66" t="s">
        <v>30</v>
      </c>
      <c r="K81" s="42">
        <f>SUM(L81:M81)</f>
        <v>1785</v>
      </c>
      <c r="L81" s="41">
        <v>785</v>
      </c>
      <c r="M81" s="41">
        <v>1000</v>
      </c>
      <c r="N81" s="210">
        <f t="shared" si="45"/>
        <v>78.5</v>
      </c>
      <c r="O81" s="84">
        <f>LN(K81/G81)/8.5*100</f>
        <v>1.018271962854171</v>
      </c>
      <c r="P81" s="41">
        <v>1884</v>
      </c>
      <c r="Q81" s="41">
        <v>868</v>
      </c>
      <c r="R81" s="41">
        <v>1016</v>
      </c>
      <c r="S81" s="42">
        <v>1782</v>
      </c>
      <c r="T81" s="41">
        <v>784</v>
      </c>
      <c r="U81" s="157">
        <v>998</v>
      </c>
      <c r="V81" s="41">
        <v>102</v>
      </c>
      <c r="W81" s="41">
        <v>84</v>
      </c>
      <c r="X81" s="157">
        <v>18</v>
      </c>
      <c r="Y81" s="41"/>
      <c r="Z81" s="162">
        <v>135.02000000000001</v>
      </c>
      <c r="AA81" s="162">
        <f t="shared" si="46"/>
        <v>1.3502000000000001</v>
      </c>
      <c r="AB81" s="174">
        <f>K81/AA81</f>
        <v>1322.0263664642275</v>
      </c>
      <c r="AC81" s="174">
        <f>P81/AA81</f>
        <v>1395.3488372093022</v>
      </c>
      <c r="AD81" s="41">
        <v>343</v>
      </c>
      <c r="AE81" s="158">
        <f>P81/AD81</f>
        <v>5.4927113702623904</v>
      </c>
      <c r="AF81" s="42">
        <f>SUM(AG81:AH81)</f>
        <v>2535</v>
      </c>
      <c r="AG81" s="43">
        <v>1366</v>
      </c>
      <c r="AH81" s="43">
        <v>1169</v>
      </c>
      <c r="AI81" s="190" t="s">
        <v>502</v>
      </c>
      <c r="AJ81" s="71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</row>
    <row r="82" spans="1:95" s="14" customFormat="1" ht="17.25">
      <c r="K82" s="163"/>
      <c r="L82" s="13"/>
      <c r="M82" s="13"/>
      <c r="N82" s="211"/>
      <c r="O82" s="164"/>
      <c r="P82" s="13"/>
      <c r="Q82" s="13"/>
      <c r="R82" s="13"/>
      <c r="S82" s="163"/>
      <c r="T82" s="13"/>
      <c r="U82" s="164"/>
      <c r="V82" s="13"/>
      <c r="W82" s="13"/>
      <c r="X82" s="164"/>
      <c r="Z82" s="165"/>
      <c r="AA82" s="165"/>
      <c r="AB82" s="175" t="s">
        <v>33</v>
      </c>
      <c r="AC82" s="175" t="s">
        <v>33</v>
      </c>
      <c r="AE82" s="166"/>
      <c r="AF82" s="42"/>
      <c r="AG82" s="13"/>
      <c r="AH82" s="13"/>
      <c r="AI82" s="191"/>
      <c r="AJ82" s="72"/>
      <c r="AK82" s="58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</row>
    <row r="83" spans="1:95" s="35" customFormat="1" ht="14.25">
      <c r="A83" s="62" t="s">
        <v>136</v>
      </c>
      <c r="B83" s="31">
        <f t="shared" ref="B83:B96" si="47">SUM(C83:D83)</f>
        <v>10429</v>
      </c>
      <c r="C83" s="31">
        <f>SUM(C84:C96)</f>
        <v>4806</v>
      </c>
      <c r="D83" s="31">
        <f>SUM(D84:D96)</f>
        <v>5623</v>
      </c>
      <c r="E83" s="31">
        <v>1764</v>
      </c>
      <c r="F83" s="30">
        <v>5.9121315192743769</v>
      </c>
      <c r="G83" s="31">
        <f>SUM(H83:I83)</f>
        <v>10015</v>
      </c>
      <c r="H83" s="31">
        <f>SUM(H84:H96)</f>
        <v>4589</v>
      </c>
      <c r="I83" s="31">
        <f>SUM(I84:I96)</f>
        <v>5426</v>
      </c>
      <c r="J83" s="36">
        <f t="shared" ref="J83:J96" si="48">LN(G83/B83)/6.02*100</f>
        <v>-0.67286408673246223</v>
      </c>
      <c r="K83" s="33">
        <f t="shared" ref="K83:K96" si="49">SUM(L83:M83)</f>
        <v>10556</v>
      </c>
      <c r="L83" s="31">
        <f>SUM(L84:L96)</f>
        <v>4825</v>
      </c>
      <c r="M83" s="31">
        <f>SUM(M84:M96)</f>
        <v>5731</v>
      </c>
      <c r="N83" s="209">
        <f t="shared" si="45"/>
        <v>84.191240621183042</v>
      </c>
      <c r="O83" s="202">
        <f t="shared" ref="O83:O96" si="50">LN(K83/G83)/8.5*100</f>
        <v>0.61894646497995365</v>
      </c>
      <c r="P83" s="31">
        <f t="shared" ref="P83" si="51">SUM(Q83:R83)</f>
        <v>11229</v>
      </c>
      <c r="Q83" s="31">
        <f>SUM(Q84:Q96)</f>
        <v>5403</v>
      </c>
      <c r="R83" s="31">
        <f>SUM(R84:R96)</f>
        <v>5826</v>
      </c>
      <c r="S83" s="33">
        <f t="shared" ref="S83" si="52">SUM(T83:U83)</f>
        <v>10483</v>
      </c>
      <c r="T83" s="31">
        <f>SUM(T84:T96)</f>
        <v>4782</v>
      </c>
      <c r="U83" s="154">
        <f>SUM(U84:U96)</f>
        <v>5701</v>
      </c>
      <c r="V83" s="31">
        <f t="shared" ref="V83" si="53">SUM(W83:X83)</f>
        <v>746</v>
      </c>
      <c r="W83" s="31">
        <f>SUM(W84:W96)</f>
        <v>621</v>
      </c>
      <c r="X83" s="154">
        <f>SUM(X84:X96)</f>
        <v>125</v>
      </c>
      <c r="Y83" s="31"/>
      <c r="Z83" s="155" t="s">
        <v>33</v>
      </c>
      <c r="AA83" s="155" t="s">
        <v>33</v>
      </c>
      <c r="AB83" s="173" t="s">
        <v>33</v>
      </c>
      <c r="AC83" s="173" t="s">
        <v>33</v>
      </c>
      <c r="AD83" s="31">
        <f>SUM(AD84:AD96)</f>
        <v>2259</v>
      </c>
      <c r="AE83" s="156">
        <f t="shared" ref="AE83:AE96" si="54">P83/AD83</f>
        <v>4.9707835325365206</v>
      </c>
      <c r="AF83" s="33">
        <f t="shared" ref="AF83:AF96" si="55">SUM(AG83:AH83)</f>
        <v>17034</v>
      </c>
      <c r="AG83" s="38">
        <f>SUM(AG84:AG96)</f>
        <v>8638</v>
      </c>
      <c r="AH83" s="38">
        <f>SUM(AH84:AH96)</f>
        <v>8396</v>
      </c>
      <c r="AI83" s="147" t="s">
        <v>137</v>
      </c>
      <c r="AJ83" s="12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</row>
    <row r="84" spans="1:95" s="14" customFormat="1" ht="14.25">
      <c r="A84" s="60" t="s">
        <v>138</v>
      </c>
      <c r="B84" s="41">
        <f t="shared" si="47"/>
        <v>417</v>
      </c>
      <c r="C84" s="41">
        <v>171</v>
      </c>
      <c r="D84" s="41">
        <v>246</v>
      </c>
      <c r="E84" s="41">
        <v>81</v>
      </c>
      <c r="F84" s="53">
        <v>5.1481481481481479</v>
      </c>
      <c r="G84" s="41">
        <f>SUM(H84:I84)</f>
        <v>396</v>
      </c>
      <c r="H84" s="41">
        <v>160</v>
      </c>
      <c r="I84" s="41">
        <v>236</v>
      </c>
      <c r="J84" s="64">
        <f t="shared" si="48"/>
        <v>-0.85833904558672636</v>
      </c>
      <c r="K84" s="42">
        <f t="shared" si="49"/>
        <v>478</v>
      </c>
      <c r="L84" s="41">
        <v>182</v>
      </c>
      <c r="M84" s="41">
        <v>296</v>
      </c>
      <c r="N84" s="210">
        <f t="shared" si="45"/>
        <v>61.486486486486491</v>
      </c>
      <c r="O84" s="84">
        <f t="shared" si="50"/>
        <v>2.214076720435004</v>
      </c>
      <c r="P84" s="41">
        <v>491</v>
      </c>
      <c r="Q84" s="41">
        <v>187</v>
      </c>
      <c r="R84" s="41">
        <v>304</v>
      </c>
      <c r="S84" s="42">
        <v>475</v>
      </c>
      <c r="T84" s="41">
        <v>181</v>
      </c>
      <c r="U84" s="157">
        <v>294</v>
      </c>
      <c r="V84" s="41">
        <v>16</v>
      </c>
      <c r="W84" s="41">
        <v>6</v>
      </c>
      <c r="X84" s="157">
        <v>10</v>
      </c>
      <c r="Y84" s="41"/>
      <c r="Z84" s="162">
        <v>13.71</v>
      </c>
      <c r="AA84" s="162">
        <f t="shared" ref="AA84:AA96" si="56">Z84/100</f>
        <v>0.1371</v>
      </c>
      <c r="AB84" s="174">
        <f t="shared" ref="AB84:AB96" si="57">K84/AA84</f>
        <v>3486.506199854121</v>
      </c>
      <c r="AC84" s="174">
        <f t="shared" ref="AC84:AC96" si="58">P84/AA84</f>
        <v>3581.3274981765135</v>
      </c>
      <c r="AD84" s="41">
        <v>112</v>
      </c>
      <c r="AE84" s="158">
        <f t="shared" si="54"/>
        <v>4.3839285714285712</v>
      </c>
      <c r="AF84" s="42">
        <f t="shared" si="55"/>
        <v>772</v>
      </c>
      <c r="AG84" s="43">
        <v>384</v>
      </c>
      <c r="AH84" s="43">
        <v>388</v>
      </c>
      <c r="AI84" s="188" t="s">
        <v>139</v>
      </c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</row>
    <row r="85" spans="1:95" s="14" customFormat="1" ht="14.25">
      <c r="A85" s="60" t="s">
        <v>140</v>
      </c>
      <c r="B85" s="41">
        <f t="shared" si="47"/>
        <v>1114</v>
      </c>
      <c r="C85" s="41">
        <v>507</v>
      </c>
      <c r="D85" s="41">
        <v>607</v>
      </c>
      <c r="E85" s="41">
        <v>191</v>
      </c>
      <c r="F85" s="53">
        <v>5.832460732984293</v>
      </c>
      <c r="G85" s="41">
        <f t="shared" ref="G85:G96" si="59">SUM(H85:I85)</f>
        <v>1204</v>
      </c>
      <c r="H85" s="41">
        <v>565</v>
      </c>
      <c r="I85" s="41">
        <v>639</v>
      </c>
      <c r="J85" s="64">
        <f t="shared" si="48"/>
        <v>1.2905681957065944</v>
      </c>
      <c r="K85" s="42">
        <f t="shared" si="49"/>
        <v>1288</v>
      </c>
      <c r="L85" s="41">
        <v>564</v>
      </c>
      <c r="M85" s="41">
        <v>724</v>
      </c>
      <c r="N85" s="210">
        <f t="shared" si="45"/>
        <v>77.900552486187848</v>
      </c>
      <c r="O85" s="84">
        <f t="shared" si="50"/>
        <v>0.79342683288861748</v>
      </c>
      <c r="P85" s="41">
        <v>1326</v>
      </c>
      <c r="Q85" s="41">
        <v>592</v>
      </c>
      <c r="R85" s="41">
        <v>734</v>
      </c>
      <c r="S85" s="42">
        <v>1285</v>
      </c>
      <c r="T85" s="41">
        <v>561</v>
      </c>
      <c r="U85" s="157">
        <v>724</v>
      </c>
      <c r="V85" s="41">
        <v>41</v>
      </c>
      <c r="W85" s="41">
        <v>31</v>
      </c>
      <c r="X85" s="157">
        <v>10</v>
      </c>
      <c r="Y85" s="41"/>
      <c r="Z85" s="162">
        <v>204.6</v>
      </c>
      <c r="AA85" s="162">
        <f t="shared" si="56"/>
        <v>2.0459999999999998</v>
      </c>
      <c r="AB85" s="174">
        <f t="shared" si="57"/>
        <v>629.52101661779091</v>
      </c>
      <c r="AC85" s="174">
        <f t="shared" si="58"/>
        <v>648.09384164222877</v>
      </c>
      <c r="AD85" s="41">
        <v>244</v>
      </c>
      <c r="AE85" s="158">
        <f t="shared" si="54"/>
        <v>5.4344262295081966</v>
      </c>
      <c r="AF85" s="42">
        <f t="shared" si="55"/>
        <v>1926</v>
      </c>
      <c r="AG85" s="43">
        <v>970</v>
      </c>
      <c r="AH85" s="43">
        <v>956</v>
      </c>
      <c r="AI85" s="188" t="s">
        <v>141</v>
      </c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</row>
    <row r="86" spans="1:95" s="14" customFormat="1" ht="14.25">
      <c r="A86" s="60" t="s">
        <v>142</v>
      </c>
      <c r="B86" s="41">
        <f t="shared" si="47"/>
        <v>569</v>
      </c>
      <c r="C86" s="41">
        <v>276</v>
      </c>
      <c r="D86" s="41">
        <v>293</v>
      </c>
      <c r="E86" s="41">
        <v>100</v>
      </c>
      <c r="F86" s="53">
        <v>5.69</v>
      </c>
      <c r="G86" s="41">
        <f t="shared" si="59"/>
        <v>561</v>
      </c>
      <c r="H86" s="41">
        <v>278</v>
      </c>
      <c r="I86" s="41">
        <v>283</v>
      </c>
      <c r="J86" s="64">
        <f t="shared" si="48"/>
        <v>-0.23520811633944544</v>
      </c>
      <c r="K86" s="42">
        <f t="shared" si="49"/>
        <v>633</v>
      </c>
      <c r="L86" s="41">
        <v>305</v>
      </c>
      <c r="M86" s="41">
        <v>328</v>
      </c>
      <c r="N86" s="210">
        <f t="shared" si="45"/>
        <v>92.987804878048792</v>
      </c>
      <c r="O86" s="84">
        <f t="shared" si="50"/>
        <v>1.4205825484879993</v>
      </c>
      <c r="P86" s="41">
        <v>666</v>
      </c>
      <c r="Q86" s="41">
        <v>324</v>
      </c>
      <c r="R86" s="41">
        <v>342</v>
      </c>
      <c r="S86" s="42">
        <v>633</v>
      </c>
      <c r="T86" s="41">
        <v>305</v>
      </c>
      <c r="U86" s="157">
        <v>328</v>
      </c>
      <c r="V86" s="41">
        <v>33</v>
      </c>
      <c r="W86" s="41">
        <v>19</v>
      </c>
      <c r="X86" s="157">
        <v>14</v>
      </c>
      <c r="Y86" s="41"/>
      <c r="Z86" s="162">
        <v>38.799999999999997</v>
      </c>
      <c r="AA86" s="162">
        <f t="shared" si="56"/>
        <v>0.38799999999999996</v>
      </c>
      <c r="AB86" s="174">
        <f t="shared" si="57"/>
        <v>1631.4432989690724</v>
      </c>
      <c r="AC86" s="174">
        <f t="shared" si="58"/>
        <v>1716.4948453608249</v>
      </c>
      <c r="AD86" s="41">
        <v>151</v>
      </c>
      <c r="AE86" s="158">
        <f t="shared" si="54"/>
        <v>4.4105960264900661</v>
      </c>
      <c r="AF86" s="42">
        <f t="shared" si="55"/>
        <v>926</v>
      </c>
      <c r="AG86" s="43">
        <v>462</v>
      </c>
      <c r="AH86" s="43">
        <v>464</v>
      </c>
      <c r="AI86" s="188" t="s">
        <v>143</v>
      </c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</row>
    <row r="87" spans="1:95" s="14" customFormat="1" ht="14.25">
      <c r="A87" s="60" t="s">
        <v>144</v>
      </c>
      <c r="B87" s="41">
        <f t="shared" si="47"/>
        <v>396</v>
      </c>
      <c r="C87" s="41">
        <v>191</v>
      </c>
      <c r="D87" s="41">
        <v>205</v>
      </c>
      <c r="E87" s="41">
        <v>78</v>
      </c>
      <c r="F87" s="53">
        <v>5.0769230769230766</v>
      </c>
      <c r="G87" s="41">
        <f t="shared" si="59"/>
        <v>373</v>
      </c>
      <c r="H87" s="41">
        <v>166</v>
      </c>
      <c r="I87" s="41">
        <v>207</v>
      </c>
      <c r="J87" s="64">
        <f t="shared" si="48"/>
        <v>-0.99395002675523247</v>
      </c>
      <c r="K87" s="42">
        <f t="shared" si="49"/>
        <v>415</v>
      </c>
      <c r="L87" s="41">
        <v>195</v>
      </c>
      <c r="M87" s="41">
        <v>220</v>
      </c>
      <c r="N87" s="210">
        <f t="shared" si="45"/>
        <v>88.63636363636364</v>
      </c>
      <c r="O87" s="84">
        <f t="shared" si="50"/>
        <v>1.255295301022151</v>
      </c>
      <c r="P87" s="41">
        <v>453</v>
      </c>
      <c r="Q87" s="41">
        <v>226</v>
      </c>
      <c r="R87" s="41">
        <v>227</v>
      </c>
      <c r="S87" s="42">
        <v>414</v>
      </c>
      <c r="T87" s="41">
        <v>195</v>
      </c>
      <c r="U87" s="157">
        <v>219</v>
      </c>
      <c r="V87" s="41">
        <v>39</v>
      </c>
      <c r="W87" s="41">
        <v>31</v>
      </c>
      <c r="X87" s="157">
        <v>8</v>
      </c>
      <c r="Y87" s="41"/>
      <c r="Z87" s="162">
        <v>27.66</v>
      </c>
      <c r="AA87" s="162">
        <f t="shared" si="56"/>
        <v>0.27660000000000001</v>
      </c>
      <c r="AB87" s="174">
        <f t="shared" si="57"/>
        <v>1500.3615328994938</v>
      </c>
      <c r="AC87" s="174">
        <f t="shared" si="58"/>
        <v>1637.7440347071583</v>
      </c>
      <c r="AD87" s="41">
        <v>103</v>
      </c>
      <c r="AE87" s="158">
        <f t="shared" si="54"/>
        <v>4.3980582524271847</v>
      </c>
      <c r="AF87" s="42">
        <f t="shared" si="55"/>
        <v>869</v>
      </c>
      <c r="AG87" s="43">
        <v>461</v>
      </c>
      <c r="AH87" s="43">
        <v>408</v>
      </c>
      <c r="AI87" s="188" t="s">
        <v>145</v>
      </c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</row>
    <row r="88" spans="1:95" s="14" customFormat="1" ht="14.25">
      <c r="A88" s="60" t="s">
        <v>146</v>
      </c>
      <c r="B88" s="41">
        <f t="shared" si="47"/>
        <v>653</v>
      </c>
      <c r="C88" s="41">
        <v>280</v>
      </c>
      <c r="D88" s="41">
        <v>373</v>
      </c>
      <c r="E88" s="41">
        <v>126</v>
      </c>
      <c r="F88" s="53">
        <v>5.1825396825396828</v>
      </c>
      <c r="G88" s="41">
        <f t="shared" si="59"/>
        <v>582</v>
      </c>
      <c r="H88" s="41">
        <v>258</v>
      </c>
      <c r="I88" s="41">
        <v>324</v>
      </c>
      <c r="J88" s="64">
        <f t="shared" si="48"/>
        <v>-1.9120711220098543</v>
      </c>
      <c r="K88" s="42">
        <f t="shared" si="49"/>
        <v>652</v>
      </c>
      <c r="L88" s="41">
        <v>284</v>
      </c>
      <c r="M88" s="41">
        <v>368</v>
      </c>
      <c r="N88" s="210">
        <f t="shared" si="45"/>
        <v>77.173913043478265</v>
      </c>
      <c r="O88" s="84">
        <f t="shared" si="50"/>
        <v>1.3361660493554721</v>
      </c>
      <c r="P88" s="41">
        <v>665</v>
      </c>
      <c r="Q88" s="41">
        <v>292</v>
      </c>
      <c r="R88" s="41">
        <v>373</v>
      </c>
      <c r="S88" s="42">
        <v>652</v>
      </c>
      <c r="T88" s="41">
        <v>284</v>
      </c>
      <c r="U88" s="157">
        <v>368</v>
      </c>
      <c r="V88" s="41">
        <v>13</v>
      </c>
      <c r="W88" s="41">
        <v>8</v>
      </c>
      <c r="X88" s="157">
        <v>5</v>
      </c>
      <c r="Y88" s="41"/>
      <c r="Z88" s="162">
        <v>86.3</v>
      </c>
      <c r="AA88" s="162">
        <f t="shared" si="56"/>
        <v>0.86299999999999999</v>
      </c>
      <c r="AB88" s="174">
        <f t="shared" si="57"/>
        <v>755.50405561993045</v>
      </c>
      <c r="AC88" s="174">
        <f t="shared" si="58"/>
        <v>770.5677867902665</v>
      </c>
      <c r="AD88" s="41">
        <v>152</v>
      </c>
      <c r="AE88" s="158">
        <f t="shared" si="54"/>
        <v>4.375</v>
      </c>
      <c r="AF88" s="42">
        <f t="shared" si="55"/>
        <v>1094</v>
      </c>
      <c r="AG88" s="43">
        <v>532</v>
      </c>
      <c r="AH88" s="43">
        <v>562</v>
      </c>
      <c r="AI88" s="188" t="s">
        <v>147</v>
      </c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</row>
    <row r="89" spans="1:95" s="14" customFormat="1" ht="14.25">
      <c r="A89" s="60" t="s">
        <v>148</v>
      </c>
      <c r="B89" s="41">
        <f t="shared" si="47"/>
        <v>758</v>
      </c>
      <c r="C89" s="41">
        <v>323</v>
      </c>
      <c r="D89" s="41">
        <v>435</v>
      </c>
      <c r="E89" s="41">
        <v>120</v>
      </c>
      <c r="F89" s="53">
        <v>6.3166666666666664</v>
      </c>
      <c r="G89" s="41">
        <f t="shared" si="59"/>
        <v>710</v>
      </c>
      <c r="H89" s="41">
        <v>305</v>
      </c>
      <c r="I89" s="41">
        <v>405</v>
      </c>
      <c r="J89" s="64">
        <f t="shared" si="48"/>
        <v>-1.0866846446347269</v>
      </c>
      <c r="K89" s="42">
        <f t="shared" si="49"/>
        <v>697</v>
      </c>
      <c r="L89" s="41">
        <v>319</v>
      </c>
      <c r="M89" s="41">
        <v>378</v>
      </c>
      <c r="N89" s="210">
        <f t="shared" si="45"/>
        <v>84.391534391534393</v>
      </c>
      <c r="O89" s="84">
        <f t="shared" si="50"/>
        <v>-0.21740657970396701</v>
      </c>
      <c r="P89" s="41">
        <v>715</v>
      </c>
      <c r="Q89" s="41">
        <v>331</v>
      </c>
      <c r="R89" s="41">
        <v>384</v>
      </c>
      <c r="S89" s="42">
        <v>697</v>
      </c>
      <c r="T89" s="41">
        <v>319</v>
      </c>
      <c r="U89" s="157">
        <v>378</v>
      </c>
      <c r="V89" s="41">
        <v>18</v>
      </c>
      <c r="W89" s="41">
        <v>12</v>
      </c>
      <c r="X89" s="157">
        <v>6</v>
      </c>
      <c r="Y89" s="41"/>
      <c r="Z89" s="162">
        <v>123.26</v>
      </c>
      <c r="AA89" s="162">
        <f t="shared" si="56"/>
        <v>1.2326000000000001</v>
      </c>
      <c r="AB89" s="174">
        <f t="shared" si="57"/>
        <v>565.47136134999187</v>
      </c>
      <c r="AC89" s="174">
        <f t="shared" si="58"/>
        <v>580.07463897452533</v>
      </c>
      <c r="AD89" s="41">
        <v>157</v>
      </c>
      <c r="AE89" s="158">
        <f t="shared" si="54"/>
        <v>4.5541401273885347</v>
      </c>
      <c r="AF89" s="42">
        <f t="shared" si="55"/>
        <v>1218</v>
      </c>
      <c r="AG89" s="43">
        <v>587</v>
      </c>
      <c r="AH89" s="43">
        <v>631</v>
      </c>
      <c r="AI89" s="188" t="s">
        <v>149</v>
      </c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</row>
    <row r="90" spans="1:95" s="14" customFormat="1" ht="14.25">
      <c r="A90" s="60" t="s">
        <v>150</v>
      </c>
      <c r="B90" s="41">
        <f t="shared" si="47"/>
        <v>526</v>
      </c>
      <c r="C90" s="41">
        <v>242</v>
      </c>
      <c r="D90" s="41">
        <v>284</v>
      </c>
      <c r="E90" s="41">
        <v>88</v>
      </c>
      <c r="F90" s="53">
        <v>5.9772727272727275</v>
      </c>
      <c r="G90" s="41">
        <f t="shared" si="59"/>
        <v>552</v>
      </c>
      <c r="H90" s="41">
        <v>272</v>
      </c>
      <c r="I90" s="41">
        <v>280</v>
      </c>
      <c r="J90" s="64">
        <f t="shared" si="48"/>
        <v>0.80144241759776635</v>
      </c>
      <c r="K90" s="42">
        <f t="shared" si="49"/>
        <v>576</v>
      </c>
      <c r="L90" s="41">
        <v>278</v>
      </c>
      <c r="M90" s="41">
        <v>298</v>
      </c>
      <c r="N90" s="210">
        <f t="shared" si="45"/>
        <v>93.288590604026851</v>
      </c>
      <c r="O90" s="84">
        <f t="shared" si="50"/>
        <v>0.50070134610348127</v>
      </c>
      <c r="P90" s="41">
        <v>615</v>
      </c>
      <c r="Q90" s="41">
        <v>313</v>
      </c>
      <c r="R90" s="41">
        <v>302</v>
      </c>
      <c r="S90" s="42">
        <v>571</v>
      </c>
      <c r="T90" s="41">
        <v>275</v>
      </c>
      <c r="U90" s="157">
        <v>296</v>
      </c>
      <c r="V90" s="41">
        <v>44</v>
      </c>
      <c r="W90" s="41">
        <v>38</v>
      </c>
      <c r="X90" s="157">
        <v>6</v>
      </c>
      <c r="Y90" s="41"/>
      <c r="Z90" s="162">
        <v>41.47</v>
      </c>
      <c r="AA90" s="162">
        <f t="shared" si="56"/>
        <v>0.41470000000000001</v>
      </c>
      <c r="AB90" s="174">
        <f t="shared" si="57"/>
        <v>1388.9558717144923</v>
      </c>
      <c r="AC90" s="174">
        <f t="shared" si="58"/>
        <v>1482.9997588618278</v>
      </c>
      <c r="AD90" s="41">
        <v>114</v>
      </c>
      <c r="AE90" s="158">
        <f t="shared" si="54"/>
        <v>5.3947368421052628</v>
      </c>
      <c r="AF90" s="42">
        <f t="shared" si="55"/>
        <v>945</v>
      </c>
      <c r="AG90" s="43">
        <v>491</v>
      </c>
      <c r="AH90" s="43">
        <v>454</v>
      </c>
      <c r="AI90" s="188" t="s">
        <v>151</v>
      </c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</row>
    <row r="91" spans="1:95" s="14" customFormat="1" ht="14.25">
      <c r="A91" s="60" t="s">
        <v>152</v>
      </c>
      <c r="B91" s="41">
        <f t="shared" si="47"/>
        <v>811</v>
      </c>
      <c r="C91" s="41">
        <v>375</v>
      </c>
      <c r="D91" s="41">
        <v>436</v>
      </c>
      <c r="E91" s="41">
        <v>138</v>
      </c>
      <c r="F91" s="53">
        <v>5.8768115942028984</v>
      </c>
      <c r="G91" s="41">
        <f t="shared" si="59"/>
        <v>784</v>
      </c>
      <c r="H91" s="41">
        <v>336</v>
      </c>
      <c r="I91" s="41">
        <v>448</v>
      </c>
      <c r="J91" s="64">
        <f t="shared" si="48"/>
        <v>-0.5624424213455983</v>
      </c>
      <c r="K91" s="42">
        <f t="shared" si="49"/>
        <v>799</v>
      </c>
      <c r="L91" s="41">
        <v>338</v>
      </c>
      <c r="M91" s="41">
        <v>461</v>
      </c>
      <c r="N91" s="210">
        <f t="shared" si="45"/>
        <v>73.31887201735357</v>
      </c>
      <c r="O91" s="84">
        <f t="shared" si="50"/>
        <v>0.22296382842196366</v>
      </c>
      <c r="P91" s="41">
        <v>819</v>
      </c>
      <c r="Q91" s="41">
        <v>354</v>
      </c>
      <c r="R91" s="41">
        <v>465</v>
      </c>
      <c r="S91" s="42">
        <v>799</v>
      </c>
      <c r="T91" s="41">
        <v>338</v>
      </c>
      <c r="U91" s="157">
        <v>461</v>
      </c>
      <c r="V91" s="41">
        <v>20</v>
      </c>
      <c r="W91" s="41">
        <v>16</v>
      </c>
      <c r="X91" s="157">
        <v>4</v>
      </c>
      <c r="Y91" s="41"/>
      <c r="Z91" s="162">
        <v>22.84</v>
      </c>
      <c r="AA91" s="162">
        <f t="shared" si="56"/>
        <v>0.22839999999999999</v>
      </c>
      <c r="AB91" s="174">
        <f t="shared" si="57"/>
        <v>3498.2486865148862</v>
      </c>
      <c r="AC91" s="174">
        <f t="shared" si="58"/>
        <v>3585.8143607705779</v>
      </c>
      <c r="AD91" s="41">
        <v>159</v>
      </c>
      <c r="AE91" s="158">
        <f t="shared" si="54"/>
        <v>5.1509433962264151</v>
      </c>
      <c r="AF91" s="42">
        <f t="shared" si="55"/>
        <v>1509</v>
      </c>
      <c r="AG91" s="43">
        <v>752</v>
      </c>
      <c r="AH91" s="43">
        <v>757</v>
      </c>
      <c r="AI91" s="188" t="s">
        <v>153</v>
      </c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</row>
    <row r="92" spans="1:95" s="14" customFormat="1" ht="14.25">
      <c r="A92" s="60" t="s">
        <v>154</v>
      </c>
      <c r="B92" s="41">
        <f t="shared" si="47"/>
        <v>242</v>
      </c>
      <c r="C92" s="41">
        <v>123</v>
      </c>
      <c r="D92" s="41">
        <v>119</v>
      </c>
      <c r="E92" s="41">
        <v>36</v>
      </c>
      <c r="F92" s="53">
        <v>6.7222222222222223</v>
      </c>
      <c r="G92" s="41">
        <f t="shared" si="59"/>
        <v>209</v>
      </c>
      <c r="H92" s="41">
        <v>92</v>
      </c>
      <c r="I92" s="41">
        <v>117</v>
      </c>
      <c r="J92" s="64">
        <f t="shared" si="48"/>
        <v>-2.435273657672349</v>
      </c>
      <c r="K92" s="42">
        <f t="shared" si="49"/>
        <v>255</v>
      </c>
      <c r="L92" s="41">
        <v>125</v>
      </c>
      <c r="M92" s="41">
        <v>130</v>
      </c>
      <c r="N92" s="210">
        <f t="shared" si="45"/>
        <v>96.15384615384616</v>
      </c>
      <c r="O92" s="84">
        <f t="shared" si="50"/>
        <v>2.3403446258072376</v>
      </c>
      <c r="P92" s="41">
        <v>255</v>
      </c>
      <c r="Q92" s="41">
        <v>125</v>
      </c>
      <c r="R92" s="41">
        <v>130</v>
      </c>
      <c r="S92" s="42">
        <v>252</v>
      </c>
      <c r="T92" s="41">
        <v>123</v>
      </c>
      <c r="U92" s="157">
        <v>129</v>
      </c>
      <c r="V92" s="41">
        <v>3</v>
      </c>
      <c r="W92" s="41">
        <v>2</v>
      </c>
      <c r="X92" s="157">
        <v>1</v>
      </c>
      <c r="Y92" s="41"/>
      <c r="Z92" s="162">
        <v>37.15</v>
      </c>
      <c r="AA92" s="162">
        <f t="shared" si="56"/>
        <v>0.3715</v>
      </c>
      <c r="AB92" s="174">
        <f t="shared" si="57"/>
        <v>686.40646029609695</v>
      </c>
      <c r="AC92" s="174">
        <f t="shared" si="58"/>
        <v>686.40646029609695</v>
      </c>
      <c r="AD92" s="41">
        <v>49</v>
      </c>
      <c r="AE92" s="158">
        <f t="shared" si="54"/>
        <v>5.204081632653061</v>
      </c>
      <c r="AF92" s="42">
        <f t="shared" si="55"/>
        <v>426</v>
      </c>
      <c r="AG92" s="43">
        <v>225</v>
      </c>
      <c r="AH92" s="43">
        <v>201</v>
      </c>
      <c r="AI92" s="188" t="s">
        <v>155</v>
      </c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</row>
    <row r="93" spans="1:95" s="14" customFormat="1" ht="14.25">
      <c r="A93" s="60" t="s">
        <v>156</v>
      </c>
      <c r="B93" s="41">
        <f t="shared" si="47"/>
        <v>1239</v>
      </c>
      <c r="C93" s="41">
        <v>613</v>
      </c>
      <c r="D93" s="41">
        <v>626</v>
      </c>
      <c r="E93" s="41">
        <v>191</v>
      </c>
      <c r="F93" s="53">
        <v>6.4869109947643979</v>
      </c>
      <c r="G93" s="41">
        <f t="shared" si="59"/>
        <v>1201</v>
      </c>
      <c r="H93" s="41">
        <v>565</v>
      </c>
      <c r="I93" s="41">
        <v>636</v>
      </c>
      <c r="J93" s="64">
        <f t="shared" si="48"/>
        <v>-0.51744284965380227</v>
      </c>
      <c r="K93" s="42">
        <f t="shared" si="49"/>
        <v>1311</v>
      </c>
      <c r="L93" s="41">
        <v>629</v>
      </c>
      <c r="M93" s="41">
        <v>682</v>
      </c>
      <c r="N93" s="210">
        <f t="shared" si="45"/>
        <v>92.228739002932542</v>
      </c>
      <c r="O93" s="84">
        <f t="shared" si="50"/>
        <v>1.0310077845143091</v>
      </c>
      <c r="P93" s="41">
        <v>1397</v>
      </c>
      <c r="Q93" s="41">
        <v>697</v>
      </c>
      <c r="R93" s="41">
        <v>700</v>
      </c>
      <c r="S93" s="42">
        <v>1295</v>
      </c>
      <c r="T93" s="41">
        <v>618</v>
      </c>
      <c r="U93" s="157">
        <v>677</v>
      </c>
      <c r="V93" s="41">
        <v>102</v>
      </c>
      <c r="W93" s="41">
        <v>79</v>
      </c>
      <c r="X93" s="157">
        <v>23</v>
      </c>
      <c r="Y93" s="41"/>
      <c r="Z93" s="162">
        <v>106.53</v>
      </c>
      <c r="AA93" s="162">
        <f t="shared" si="56"/>
        <v>1.0652999999999999</v>
      </c>
      <c r="AB93" s="174">
        <f t="shared" si="57"/>
        <v>1230.6392565474516</v>
      </c>
      <c r="AC93" s="174">
        <f t="shared" si="58"/>
        <v>1311.3676898526237</v>
      </c>
      <c r="AD93" s="41">
        <v>250</v>
      </c>
      <c r="AE93" s="158">
        <f t="shared" si="54"/>
        <v>5.5880000000000001</v>
      </c>
      <c r="AF93" s="42">
        <f t="shared" si="55"/>
        <v>1987</v>
      </c>
      <c r="AG93" s="43">
        <v>1028</v>
      </c>
      <c r="AH93" s="43">
        <v>959</v>
      </c>
      <c r="AI93" s="188" t="s">
        <v>157</v>
      </c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</row>
    <row r="94" spans="1:95" s="14" customFormat="1" ht="14.25">
      <c r="A94" s="60" t="s">
        <v>158</v>
      </c>
      <c r="B94" s="41">
        <f t="shared" si="47"/>
        <v>1562</v>
      </c>
      <c r="C94" s="41">
        <v>713</v>
      </c>
      <c r="D94" s="41">
        <v>849</v>
      </c>
      <c r="E94" s="41">
        <v>257</v>
      </c>
      <c r="F94" s="53">
        <v>6.0778210116731515</v>
      </c>
      <c r="G94" s="41">
        <f t="shared" si="59"/>
        <v>1527</v>
      </c>
      <c r="H94" s="41">
        <v>680</v>
      </c>
      <c r="I94" s="41">
        <v>847</v>
      </c>
      <c r="J94" s="64">
        <f t="shared" si="48"/>
        <v>-0.37644560101326979</v>
      </c>
      <c r="K94" s="42">
        <f t="shared" si="49"/>
        <v>1515</v>
      </c>
      <c r="L94" s="41">
        <v>658</v>
      </c>
      <c r="M94" s="41">
        <v>857</v>
      </c>
      <c r="N94" s="210">
        <f t="shared" si="45"/>
        <v>76.779463243873977</v>
      </c>
      <c r="O94" s="84">
        <f t="shared" si="50"/>
        <v>-9.2818673825446271E-2</v>
      </c>
      <c r="P94" s="41">
        <v>1638</v>
      </c>
      <c r="Q94" s="41">
        <v>764</v>
      </c>
      <c r="R94" s="41">
        <v>874</v>
      </c>
      <c r="S94" s="42">
        <v>1508</v>
      </c>
      <c r="T94" s="41">
        <v>651</v>
      </c>
      <c r="U94" s="157">
        <v>857</v>
      </c>
      <c r="V94" s="41">
        <v>130</v>
      </c>
      <c r="W94" s="41">
        <v>113</v>
      </c>
      <c r="X94" s="157">
        <v>17</v>
      </c>
      <c r="Y94" s="41"/>
      <c r="Z94" s="162">
        <v>20.100000000000001</v>
      </c>
      <c r="AA94" s="162">
        <f t="shared" si="56"/>
        <v>0.20100000000000001</v>
      </c>
      <c r="AB94" s="174">
        <f t="shared" si="57"/>
        <v>7537.3134328358201</v>
      </c>
      <c r="AC94" s="174">
        <f t="shared" si="58"/>
        <v>8149.2537313432831</v>
      </c>
      <c r="AD94" s="41">
        <v>329</v>
      </c>
      <c r="AE94" s="158">
        <f t="shared" si="54"/>
        <v>4.9787234042553195</v>
      </c>
      <c r="AF94" s="42">
        <f t="shared" si="55"/>
        <v>2213</v>
      </c>
      <c r="AG94" s="43">
        <v>1130</v>
      </c>
      <c r="AH94" s="43">
        <v>1083</v>
      </c>
      <c r="AI94" s="188" t="s">
        <v>159</v>
      </c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</row>
    <row r="95" spans="1:95" s="14" customFormat="1" ht="14.25">
      <c r="A95" s="60" t="s">
        <v>160</v>
      </c>
      <c r="B95" s="41">
        <f t="shared" si="47"/>
        <v>276</v>
      </c>
      <c r="C95" s="41">
        <v>132</v>
      </c>
      <c r="D95" s="41">
        <v>144</v>
      </c>
      <c r="E95" s="41">
        <v>54</v>
      </c>
      <c r="F95" s="53">
        <v>5.1111111111111107</v>
      </c>
      <c r="G95" s="41">
        <f t="shared" si="59"/>
        <v>200</v>
      </c>
      <c r="H95" s="41">
        <v>90</v>
      </c>
      <c r="I95" s="41">
        <v>110</v>
      </c>
      <c r="J95" s="64">
        <f t="shared" si="48"/>
        <v>-5.3502242386895906</v>
      </c>
      <c r="K95" s="42">
        <f t="shared" si="49"/>
        <v>215</v>
      </c>
      <c r="L95" s="41">
        <v>100</v>
      </c>
      <c r="M95" s="41">
        <v>115</v>
      </c>
      <c r="N95" s="210">
        <f t="shared" si="45"/>
        <v>86.956521739130437</v>
      </c>
      <c r="O95" s="84">
        <f t="shared" si="50"/>
        <v>0.85083131270148327</v>
      </c>
      <c r="P95" s="41">
        <v>228</v>
      </c>
      <c r="Q95" s="41">
        <v>110</v>
      </c>
      <c r="R95" s="41">
        <v>118</v>
      </c>
      <c r="S95" s="42">
        <v>215</v>
      </c>
      <c r="T95" s="41">
        <v>100</v>
      </c>
      <c r="U95" s="157">
        <v>115</v>
      </c>
      <c r="V95" s="41">
        <v>13</v>
      </c>
      <c r="W95" s="41">
        <v>10</v>
      </c>
      <c r="X95" s="157">
        <v>3</v>
      </c>
      <c r="Y95" s="41"/>
      <c r="Z95" s="162">
        <v>26.35</v>
      </c>
      <c r="AA95" s="162">
        <f t="shared" si="56"/>
        <v>0.26350000000000001</v>
      </c>
      <c r="AB95" s="174">
        <f t="shared" si="57"/>
        <v>815.93927893738135</v>
      </c>
      <c r="AC95" s="174">
        <f t="shared" si="58"/>
        <v>865.27514231499049</v>
      </c>
      <c r="AD95" s="41">
        <v>49</v>
      </c>
      <c r="AE95" s="158">
        <f t="shared" si="54"/>
        <v>4.6530612244897958</v>
      </c>
      <c r="AF95" s="42">
        <f t="shared" si="55"/>
        <v>480</v>
      </c>
      <c r="AG95" s="43">
        <v>244</v>
      </c>
      <c r="AH95" s="43">
        <v>236</v>
      </c>
      <c r="AI95" s="188" t="s">
        <v>161</v>
      </c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</row>
    <row r="96" spans="1:95" s="14" customFormat="1" ht="14.25">
      <c r="A96" s="60" t="s">
        <v>162</v>
      </c>
      <c r="B96" s="41">
        <f t="shared" si="47"/>
        <v>1866</v>
      </c>
      <c r="C96" s="41">
        <v>860</v>
      </c>
      <c r="D96" s="41">
        <v>1006</v>
      </c>
      <c r="E96" s="41">
        <v>304</v>
      </c>
      <c r="F96" s="53">
        <v>6.1381578947368425</v>
      </c>
      <c r="G96" s="41">
        <f t="shared" si="59"/>
        <v>1716</v>
      </c>
      <c r="H96" s="41">
        <v>822</v>
      </c>
      <c r="I96" s="41">
        <v>894</v>
      </c>
      <c r="J96" s="64">
        <f t="shared" si="48"/>
        <v>-1.3920448730794273</v>
      </c>
      <c r="K96" s="42">
        <f t="shared" si="49"/>
        <v>1722</v>
      </c>
      <c r="L96" s="41">
        <v>848</v>
      </c>
      <c r="M96" s="41">
        <v>874</v>
      </c>
      <c r="N96" s="210">
        <f t="shared" si="45"/>
        <v>97.025171624713963</v>
      </c>
      <c r="O96" s="84">
        <f t="shared" si="50"/>
        <v>4.1063587526689031E-2</v>
      </c>
      <c r="P96" s="41">
        <v>1961</v>
      </c>
      <c r="Q96" s="41">
        <v>1088</v>
      </c>
      <c r="R96" s="41">
        <v>873</v>
      </c>
      <c r="S96" s="42">
        <v>1687</v>
      </c>
      <c r="T96" s="41">
        <v>832</v>
      </c>
      <c r="U96" s="157">
        <v>855</v>
      </c>
      <c r="V96" s="41">
        <v>274</v>
      </c>
      <c r="W96" s="41">
        <v>256</v>
      </c>
      <c r="X96" s="157">
        <v>18</v>
      </c>
      <c r="Y96" s="41"/>
      <c r="Z96" s="162">
        <v>43.76</v>
      </c>
      <c r="AA96" s="162">
        <f t="shared" si="56"/>
        <v>0.43759999999999999</v>
      </c>
      <c r="AB96" s="174">
        <f t="shared" si="57"/>
        <v>3935.1005484460698</v>
      </c>
      <c r="AC96" s="174">
        <f t="shared" si="58"/>
        <v>4481.2614259597804</v>
      </c>
      <c r="AD96" s="41">
        <v>390</v>
      </c>
      <c r="AE96" s="158">
        <f t="shared" si="54"/>
        <v>5.0282051282051281</v>
      </c>
      <c r="AF96" s="42">
        <f t="shared" si="55"/>
        <v>2669</v>
      </c>
      <c r="AG96" s="43">
        <v>1372</v>
      </c>
      <c r="AH96" s="43">
        <v>1297</v>
      </c>
      <c r="AI96" s="188" t="s">
        <v>163</v>
      </c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</row>
    <row r="97" spans="1:95" s="14" customFormat="1" ht="14.25">
      <c r="A97" s="60"/>
      <c r="B97" s="41"/>
      <c r="C97" s="41"/>
      <c r="D97" s="41"/>
      <c r="E97" s="41"/>
      <c r="F97" s="53"/>
      <c r="G97" s="41"/>
      <c r="H97" s="41"/>
      <c r="I97" s="41"/>
      <c r="J97" s="53"/>
      <c r="K97" s="42"/>
      <c r="L97" s="41"/>
      <c r="M97" s="41"/>
      <c r="N97" s="210"/>
      <c r="O97" s="84"/>
      <c r="P97" s="41"/>
      <c r="Q97" s="41"/>
      <c r="R97" s="41"/>
      <c r="S97" s="42"/>
      <c r="T97" s="41"/>
      <c r="U97" s="157"/>
      <c r="V97" s="41"/>
      <c r="W97" s="41"/>
      <c r="X97" s="157"/>
      <c r="Y97" s="41"/>
      <c r="Z97" s="162"/>
      <c r="AA97" s="162"/>
      <c r="AB97" s="174"/>
      <c r="AC97" s="174"/>
      <c r="AD97" s="41"/>
      <c r="AE97" s="158"/>
      <c r="AF97" s="42"/>
      <c r="AG97" s="79"/>
      <c r="AH97" s="79"/>
      <c r="AI97" s="189"/>
      <c r="AJ97" s="74"/>
      <c r="AK97" s="74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</row>
    <row r="98" spans="1:95" s="35" customFormat="1" ht="14.25">
      <c r="A98" s="62" t="s">
        <v>164</v>
      </c>
      <c r="B98" s="31">
        <f>SUM(C98:D98)</f>
        <v>14424</v>
      </c>
      <c r="C98" s="31">
        <f>SUM(C99:C114)</f>
        <v>7045</v>
      </c>
      <c r="D98" s="31">
        <f>SUM(D99:D114)</f>
        <v>7379</v>
      </c>
      <c r="E98" s="31">
        <f>SUM(E99:E114)</f>
        <v>2389</v>
      </c>
      <c r="F98" s="30">
        <v>6.061087866108787</v>
      </c>
      <c r="G98" s="31">
        <f>SUM(H98:I98)</f>
        <v>14643</v>
      </c>
      <c r="H98" s="31">
        <f>SUM(H99:H114)</f>
        <v>7024</v>
      </c>
      <c r="I98" s="31">
        <f>SUM(I99:I114)</f>
        <v>7619</v>
      </c>
      <c r="J98" s="36">
        <f t="shared" ref="J98:J103" si="60">LN(G98/B98)/6.02*100</f>
        <v>0.25031428026750963</v>
      </c>
      <c r="K98" s="33">
        <f t="shared" ref="K98:K103" si="61">SUM(L98:M98)</f>
        <v>14934</v>
      </c>
      <c r="L98" s="31">
        <f>SUM(L99:L114)</f>
        <v>7119</v>
      </c>
      <c r="M98" s="31">
        <f>SUM(M99:M114)</f>
        <v>7815</v>
      </c>
      <c r="N98" s="209">
        <f t="shared" si="45"/>
        <v>91.094049904030712</v>
      </c>
      <c r="O98" s="202">
        <f t="shared" ref="O98:O103" si="62">LN(K98/G98)/8.5*100</f>
        <v>0.23150690635752608</v>
      </c>
      <c r="P98" s="31">
        <f t="shared" ref="P98" si="63">SUM(Q98:R98)</f>
        <v>15819</v>
      </c>
      <c r="Q98" s="31">
        <f>SUM(Q99:Q114)</f>
        <v>7823</v>
      </c>
      <c r="R98" s="31">
        <f>SUM(R99:R114)</f>
        <v>7996</v>
      </c>
      <c r="S98" s="33">
        <f t="shared" ref="S98" si="64">SUM(T98:U98)</f>
        <v>14862</v>
      </c>
      <c r="T98" s="31">
        <f>SUM(T99:T114)</f>
        <v>7069</v>
      </c>
      <c r="U98" s="154">
        <f>SUM(U99:U114)</f>
        <v>7793</v>
      </c>
      <c r="V98" s="31">
        <f t="shared" ref="V98" si="65">SUM(W98:X98)</f>
        <v>957</v>
      </c>
      <c r="W98" s="31">
        <f>SUM(W99:W114)</f>
        <v>754</v>
      </c>
      <c r="X98" s="154">
        <f>SUM(X99:X114)</f>
        <v>203</v>
      </c>
      <c r="Y98" s="31"/>
      <c r="Z98" s="155" t="s">
        <v>33</v>
      </c>
      <c r="AA98" s="155" t="s">
        <v>33</v>
      </c>
      <c r="AB98" s="173" t="s">
        <v>33</v>
      </c>
      <c r="AC98" s="173" t="s">
        <v>33</v>
      </c>
      <c r="AD98" s="31">
        <f>SUM(AD99:AD114)</f>
        <v>3256</v>
      </c>
      <c r="AE98" s="156">
        <f t="shared" ref="AE98:AE103" si="66">P98/AD98</f>
        <v>4.8584152334152337</v>
      </c>
      <c r="AF98" s="33">
        <f t="shared" ref="AF98:AF104" si="67">SUM(AG98:AH98)</f>
        <v>23987</v>
      </c>
      <c r="AG98" s="38">
        <f>SUM(AG99:AG114)</f>
        <v>12361</v>
      </c>
      <c r="AH98" s="38">
        <f>SUM(AH99:AH114)</f>
        <v>11626</v>
      </c>
      <c r="AI98" s="147" t="s">
        <v>165</v>
      </c>
      <c r="AJ98" s="74"/>
      <c r="AK98" s="7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</row>
    <row r="99" spans="1:95" s="14" customFormat="1" ht="14.25">
      <c r="A99" s="60" t="s">
        <v>166</v>
      </c>
      <c r="B99" s="41">
        <f t="shared" ref="B99:B114" si="68">SUM(C99:D99)</f>
        <v>1737</v>
      </c>
      <c r="C99" s="41">
        <v>825</v>
      </c>
      <c r="D99" s="41">
        <v>912</v>
      </c>
      <c r="E99" s="41">
        <v>286</v>
      </c>
      <c r="F99" s="53">
        <v>6.0734265734265733</v>
      </c>
      <c r="G99" s="41">
        <f>SUM(H99:I99)</f>
        <v>1974</v>
      </c>
      <c r="H99" s="41">
        <v>939</v>
      </c>
      <c r="I99" s="41">
        <v>1035</v>
      </c>
      <c r="J99" s="64">
        <f t="shared" si="60"/>
        <v>2.12462547761332</v>
      </c>
      <c r="K99" s="42">
        <f t="shared" si="61"/>
        <v>1578</v>
      </c>
      <c r="L99" s="41">
        <v>732</v>
      </c>
      <c r="M99" s="41">
        <v>846</v>
      </c>
      <c r="N99" s="210">
        <f t="shared" si="45"/>
        <v>86.524822695035468</v>
      </c>
      <c r="O99" s="84">
        <f t="shared" si="62"/>
        <v>-2.6341613951483209</v>
      </c>
      <c r="P99" s="41">
        <v>1804</v>
      </c>
      <c r="Q99" s="41">
        <v>939</v>
      </c>
      <c r="R99" s="41">
        <v>865</v>
      </c>
      <c r="S99" s="42">
        <v>1571</v>
      </c>
      <c r="T99" s="41">
        <v>726</v>
      </c>
      <c r="U99" s="157">
        <v>845</v>
      </c>
      <c r="V99" s="41">
        <v>233</v>
      </c>
      <c r="W99" s="41">
        <v>213</v>
      </c>
      <c r="X99" s="157">
        <v>20</v>
      </c>
      <c r="Y99" s="41"/>
      <c r="Z99" s="162">
        <v>58.24</v>
      </c>
      <c r="AA99" s="162">
        <f t="shared" ref="AA99:AA103" si="69">Z99/100</f>
        <v>0.58240000000000003</v>
      </c>
      <c r="AB99" s="174">
        <f>K99/AA99</f>
        <v>2709.4780219780218</v>
      </c>
      <c r="AC99" s="174">
        <f>P99/AA99</f>
        <v>3097.5274725274726</v>
      </c>
      <c r="AD99" s="41">
        <v>358</v>
      </c>
      <c r="AE99" s="158">
        <f t="shared" si="66"/>
        <v>5.039106145251397</v>
      </c>
      <c r="AF99" s="42">
        <f t="shared" si="67"/>
        <v>2856</v>
      </c>
      <c r="AG99" s="43">
        <v>1452</v>
      </c>
      <c r="AH99" s="43">
        <v>1404</v>
      </c>
      <c r="AI99" s="188" t="s">
        <v>167</v>
      </c>
      <c r="AJ99" s="71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</row>
    <row r="100" spans="1:95" s="14" customFormat="1" ht="14.25">
      <c r="A100" s="60" t="s">
        <v>168</v>
      </c>
      <c r="B100" s="41">
        <f t="shared" si="68"/>
        <v>319</v>
      </c>
      <c r="C100" s="41">
        <v>149</v>
      </c>
      <c r="D100" s="41">
        <v>170</v>
      </c>
      <c r="E100" s="41">
        <v>64</v>
      </c>
      <c r="F100" s="53">
        <v>4.984375</v>
      </c>
      <c r="G100" s="41">
        <f t="shared" ref="G100:G114" si="70">SUM(H100:I100)</f>
        <v>320</v>
      </c>
      <c r="H100" s="41">
        <v>141</v>
      </c>
      <c r="I100" s="41">
        <v>179</v>
      </c>
      <c r="J100" s="64">
        <f t="shared" si="60"/>
        <v>5.1991578221388134E-2</v>
      </c>
      <c r="K100" s="42">
        <f t="shared" si="61"/>
        <v>375</v>
      </c>
      <c r="L100" s="41">
        <v>177</v>
      </c>
      <c r="M100" s="41">
        <v>198</v>
      </c>
      <c r="N100" s="210">
        <f t="shared" si="45"/>
        <v>89.393939393939391</v>
      </c>
      <c r="O100" s="84">
        <f t="shared" si="62"/>
        <v>1.8659415314898655</v>
      </c>
      <c r="P100" s="41">
        <v>398</v>
      </c>
      <c r="Q100" s="41">
        <v>190</v>
      </c>
      <c r="R100" s="41">
        <v>208</v>
      </c>
      <c r="S100" s="42">
        <v>375</v>
      </c>
      <c r="T100" s="41">
        <v>177</v>
      </c>
      <c r="U100" s="157">
        <v>198</v>
      </c>
      <c r="V100" s="41">
        <v>23</v>
      </c>
      <c r="W100" s="41">
        <v>13</v>
      </c>
      <c r="X100" s="157">
        <v>10</v>
      </c>
      <c r="Y100" s="41"/>
      <c r="Z100" s="162">
        <v>37.14</v>
      </c>
      <c r="AA100" s="162">
        <f t="shared" si="69"/>
        <v>0.37140000000000001</v>
      </c>
      <c r="AB100" s="174">
        <f>K100/AA100</f>
        <v>1009.6930533117932</v>
      </c>
      <c r="AC100" s="174">
        <f>P100/AA100</f>
        <v>1071.6208939149165</v>
      </c>
      <c r="AD100" s="41">
        <v>90</v>
      </c>
      <c r="AE100" s="158">
        <f t="shared" si="66"/>
        <v>4.4222222222222225</v>
      </c>
      <c r="AF100" s="42">
        <f t="shared" si="67"/>
        <v>611</v>
      </c>
      <c r="AG100" s="43">
        <v>310</v>
      </c>
      <c r="AH100" s="43">
        <v>301</v>
      </c>
      <c r="AI100" s="188" t="s">
        <v>169</v>
      </c>
      <c r="AJ100" s="74"/>
      <c r="AK100" s="56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</row>
    <row r="101" spans="1:95" s="14" customFormat="1" ht="14.25">
      <c r="A101" s="60" t="s">
        <v>170</v>
      </c>
      <c r="B101" s="41">
        <f t="shared" si="68"/>
        <v>587</v>
      </c>
      <c r="C101" s="41">
        <v>288</v>
      </c>
      <c r="D101" s="41">
        <v>299</v>
      </c>
      <c r="E101" s="41">
        <v>124</v>
      </c>
      <c r="F101" s="53">
        <v>4.7338709677419351</v>
      </c>
      <c r="G101" s="41">
        <f t="shared" si="70"/>
        <v>504</v>
      </c>
      <c r="H101" s="41">
        <v>236</v>
      </c>
      <c r="I101" s="41">
        <v>268</v>
      </c>
      <c r="J101" s="64">
        <f t="shared" si="60"/>
        <v>-2.5323679693808612</v>
      </c>
      <c r="K101" s="42">
        <f t="shared" si="61"/>
        <v>487</v>
      </c>
      <c r="L101" s="41">
        <v>223</v>
      </c>
      <c r="M101" s="41">
        <v>264</v>
      </c>
      <c r="N101" s="210">
        <f t="shared" si="45"/>
        <v>84.469696969696969</v>
      </c>
      <c r="O101" s="84">
        <f t="shared" si="62"/>
        <v>-0.40367229398563309</v>
      </c>
      <c r="P101" s="41">
        <v>509</v>
      </c>
      <c r="Q101" s="41">
        <v>237</v>
      </c>
      <c r="R101" s="41">
        <v>272</v>
      </c>
      <c r="S101" s="42">
        <v>484</v>
      </c>
      <c r="T101" s="41">
        <v>221</v>
      </c>
      <c r="U101" s="157">
        <v>263</v>
      </c>
      <c r="V101" s="41">
        <v>25</v>
      </c>
      <c r="W101" s="41">
        <v>16</v>
      </c>
      <c r="X101" s="157">
        <v>9</v>
      </c>
      <c r="Y101" s="41"/>
      <c r="Z101" s="162">
        <v>38.340000000000003</v>
      </c>
      <c r="AA101" s="162">
        <f t="shared" si="69"/>
        <v>0.38340000000000002</v>
      </c>
      <c r="AB101" s="174">
        <f>K101/AA101</f>
        <v>1270.2138758476785</v>
      </c>
      <c r="AC101" s="174">
        <f>P101/AA101</f>
        <v>1327.5952008346374</v>
      </c>
      <c r="AD101" s="41">
        <v>132</v>
      </c>
      <c r="AE101" s="158">
        <f t="shared" si="66"/>
        <v>3.856060606060606</v>
      </c>
      <c r="AF101" s="42">
        <f t="shared" si="67"/>
        <v>958</v>
      </c>
      <c r="AG101" s="43">
        <v>479</v>
      </c>
      <c r="AH101" s="43">
        <v>479</v>
      </c>
      <c r="AI101" s="188" t="s">
        <v>171</v>
      </c>
      <c r="AJ101" s="74"/>
      <c r="AK101" s="56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</row>
    <row r="102" spans="1:95" s="14" customFormat="1" ht="14.25">
      <c r="A102" s="60" t="s">
        <v>172</v>
      </c>
      <c r="B102" s="41">
        <f t="shared" si="68"/>
        <v>345</v>
      </c>
      <c r="C102" s="41">
        <v>168</v>
      </c>
      <c r="D102" s="41">
        <v>177</v>
      </c>
      <c r="E102" s="41">
        <v>65</v>
      </c>
      <c r="F102" s="53">
        <v>5.3076923076923075</v>
      </c>
      <c r="G102" s="41">
        <f t="shared" si="70"/>
        <v>272</v>
      </c>
      <c r="H102" s="41">
        <v>111</v>
      </c>
      <c r="I102" s="41">
        <v>161</v>
      </c>
      <c r="J102" s="64">
        <f t="shared" si="60"/>
        <v>-3.9492084839761201</v>
      </c>
      <c r="K102" s="42">
        <f t="shared" si="61"/>
        <v>373</v>
      </c>
      <c r="L102" s="41">
        <v>180</v>
      </c>
      <c r="M102" s="41">
        <v>193</v>
      </c>
      <c r="N102" s="210">
        <f t="shared" si="45"/>
        <v>93.264248704663217</v>
      </c>
      <c r="O102" s="84">
        <f t="shared" si="62"/>
        <v>3.7150159217390377</v>
      </c>
      <c r="P102" s="41">
        <v>403</v>
      </c>
      <c r="Q102" s="41">
        <v>201</v>
      </c>
      <c r="R102" s="41">
        <v>202</v>
      </c>
      <c r="S102" s="42">
        <v>373</v>
      </c>
      <c r="T102" s="41">
        <v>180</v>
      </c>
      <c r="U102" s="157">
        <v>193</v>
      </c>
      <c r="V102" s="41">
        <v>30</v>
      </c>
      <c r="W102" s="41">
        <v>21</v>
      </c>
      <c r="X102" s="157">
        <v>9</v>
      </c>
      <c r="Y102" s="41"/>
      <c r="Z102" s="162">
        <v>38.97</v>
      </c>
      <c r="AA102" s="162">
        <f t="shared" si="69"/>
        <v>0.38969999999999999</v>
      </c>
      <c r="AB102" s="174">
        <f>K102/AA102</f>
        <v>957.1465229663844</v>
      </c>
      <c r="AC102" s="174">
        <f>P102/AA102</f>
        <v>1034.1288170387477</v>
      </c>
      <c r="AD102" s="41">
        <v>78</v>
      </c>
      <c r="AE102" s="158">
        <f t="shared" si="66"/>
        <v>5.166666666666667</v>
      </c>
      <c r="AF102" s="42">
        <f t="shared" si="67"/>
        <v>533</v>
      </c>
      <c r="AG102" s="43">
        <v>258</v>
      </c>
      <c r="AH102" s="43">
        <v>275</v>
      </c>
      <c r="AI102" s="188" t="s">
        <v>173</v>
      </c>
      <c r="AJ102" s="74"/>
      <c r="AK102" s="56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</row>
    <row r="103" spans="1:95" s="14" customFormat="1" ht="14.25">
      <c r="A103" s="60" t="s">
        <v>174</v>
      </c>
      <c r="B103" s="41">
        <f t="shared" si="68"/>
        <v>1089</v>
      </c>
      <c r="C103" s="41">
        <v>548</v>
      </c>
      <c r="D103" s="41">
        <v>541</v>
      </c>
      <c r="E103" s="41">
        <v>153</v>
      </c>
      <c r="F103" s="53">
        <v>7.117647058823529</v>
      </c>
      <c r="G103" s="41">
        <f t="shared" si="70"/>
        <v>2988</v>
      </c>
      <c r="H103" s="41">
        <v>1471</v>
      </c>
      <c r="I103" s="41">
        <v>1517</v>
      </c>
      <c r="J103" s="64">
        <f t="shared" si="60"/>
        <v>16.766518659796471</v>
      </c>
      <c r="K103" s="42">
        <f t="shared" si="61"/>
        <v>1388</v>
      </c>
      <c r="L103" s="41">
        <v>663</v>
      </c>
      <c r="M103" s="41">
        <v>725</v>
      </c>
      <c r="N103" s="210">
        <f t="shared" si="45"/>
        <v>91.448275862068968</v>
      </c>
      <c r="O103" s="84">
        <f t="shared" si="62"/>
        <v>-9.0204753551289194</v>
      </c>
      <c r="P103" s="41">
        <v>1501</v>
      </c>
      <c r="Q103" s="41">
        <v>729</v>
      </c>
      <c r="R103" s="41">
        <v>772</v>
      </c>
      <c r="S103" s="42">
        <v>1384</v>
      </c>
      <c r="T103" s="41">
        <v>659</v>
      </c>
      <c r="U103" s="157">
        <v>725</v>
      </c>
      <c r="V103" s="41">
        <v>117</v>
      </c>
      <c r="W103" s="41">
        <v>70</v>
      </c>
      <c r="X103" s="157">
        <v>47</v>
      </c>
      <c r="Y103" s="41"/>
      <c r="Z103" s="162">
        <v>33.049999999999997</v>
      </c>
      <c r="AA103" s="162">
        <f t="shared" si="69"/>
        <v>0.33049999999999996</v>
      </c>
      <c r="AB103" s="174">
        <f>K103/AA103</f>
        <v>4199.697428139184</v>
      </c>
      <c r="AC103" s="174">
        <f>P103/AA103</f>
        <v>4541.6036308623306</v>
      </c>
      <c r="AD103" s="41">
        <v>291</v>
      </c>
      <c r="AE103" s="158">
        <f t="shared" si="66"/>
        <v>5.1580756013745708</v>
      </c>
      <c r="AF103" s="42">
        <f t="shared" si="67"/>
        <v>1752</v>
      </c>
      <c r="AG103" s="43">
        <v>906</v>
      </c>
      <c r="AH103" s="43">
        <v>846</v>
      </c>
      <c r="AI103" s="188" t="s">
        <v>175</v>
      </c>
      <c r="AJ103" s="74"/>
      <c r="AK103" s="56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</row>
    <row r="104" spans="1:95" s="14" customFormat="1">
      <c r="A104" s="60" t="s">
        <v>466</v>
      </c>
      <c r="B104" s="41">
        <f>SUM(C104:D104)</f>
        <v>2717</v>
      </c>
      <c r="C104" s="41">
        <v>1289</v>
      </c>
      <c r="D104" s="41">
        <v>1428</v>
      </c>
      <c r="E104" s="41">
        <v>413</v>
      </c>
      <c r="F104" s="53">
        <v>6.5786924939467308</v>
      </c>
      <c r="G104" s="41">
        <f>SUM(H104:I104)</f>
        <v>0</v>
      </c>
      <c r="H104" s="41">
        <v>0</v>
      </c>
      <c r="I104" s="41">
        <v>0</v>
      </c>
      <c r="J104" s="66" t="s">
        <v>30</v>
      </c>
      <c r="K104" s="42" t="s">
        <v>33</v>
      </c>
      <c r="L104" s="41" t="s">
        <v>33</v>
      </c>
      <c r="M104" s="41" t="s">
        <v>33</v>
      </c>
      <c r="N104" s="210" t="s">
        <v>33</v>
      </c>
      <c r="O104" s="203" t="s">
        <v>33</v>
      </c>
      <c r="P104" s="41" t="s">
        <v>33</v>
      </c>
      <c r="Q104" s="41" t="s">
        <v>33</v>
      </c>
      <c r="R104" s="41" t="s">
        <v>33</v>
      </c>
      <c r="S104" s="42" t="s">
        <v>33</v>
      </c>
      <c r="T104" s="41" t="s">
        <v>33</v>
      </c>
      <c r="U104" s="157" t="s">
        <v>33</v>
      </c>
      <c r="V104" s="41" t="s">
        <v>33</v>
      </c>
      <c r="W104" s="41" t="s">
        <v>33</v>
      </c>
      <c r="X104" s="157" t="s">
        <v>33</v>
      </c>
      <c r="Y104" s="41"/>
      <c r="Z104" s="155" t="s">
        <v>33</v>
      </c>
      <c r="AA104" s="155" t="s">
        <v>33</v>
      </c>
      <c r="AB104" s="173" t="s">
        <v>33</v>
      </c>
      <c r="AC104" s="173" t="s">
        <v>33</v>
      </c>
      <c r="AD104" s="41" t="s">
        <v>33</v>
      </c>
      <c r="AE104" s="41" t="s">
        <v>33</v>
      </c>
      <c r="AF104" s="42">
        <f t="shared" si="67"/>
        <v>4821</v>
      </c>
      <c r="AG104" s="43">
        <v>2486</v>
      </c>
      <c r="AH104" s="43">
        <v>2335</v>
      </c>
      <c r="AI104" s="190" t="s">
        <v>503</v>
      </c>
      <c r="AJ104" s="80"/>
      <c r="AK104" s="81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</row>
    <row r="105" spans="1:95">
      <c r="A105" s="60" t="s">
        <v>467</v>
      </c>
      <c r="B105" s="41" t="s">
        <v>33</v>
      </c>
      <c r="C105" s="41" t="s">
        <v>33</v>
      </c>
      <c r="D105" s="41" t="s">
        <v>33</v>
      </c>
      <c r="E105" s="41" t="s">
        <v>33</v>
      </c>
      <c r="F105" s="53" t="s">
        <v>33</v>
      </c>
      <c r="G105" s="41" t="s">
        <v>33</v>
      </c>
      <c r="H105" s="41" t="s">
        <v>33</v>
      </c>
      <c r="I105" s="41" t="s">
        <v>33</v>
      </c>
      <c r="J105" s="66" t="s">
        <v>33</v>
      </c>
      <c r="K105" s="42">
        <v>2924</v>
      </c>
      <c r="L105" s="41">
        <v>1376</v>
      </c>
      <c r="M105" s="41">
        <v>1548</v>
      </c>
      <c r="N105" s="210">
        <f t="shared" si="45"/>
        <v>88.888888888888886</v>
      </c>
      <c r="O105" s="204" t="s">
        <v>33</v>
      </c>
      <c r="P105" s="41">
        <v>3016</v>
      </c>
      <c r="Q105" s="41">
        <v>1448</v>
      </c>
      <c r="R105" s="41">
        <v>1568</v>
      </c>
      <c r="S105" s="42">
        <v>2920</v>
      </c>
      <c r="T105" s="41">
        <v>1372</v>
      </c>
      <c r="U105" s="157">
        <v>1548</v>
      </c>
      <c r="V105" s="41">
        <v>96</v>
      </c>
      <c r="W105" s="41">
        <v>76</v>
      </c>
      <c r="X105" s="157">
        <v>20</v>
      </c>
      <c r="Y105" s="41"/>
      <c r="Z105" s="159">
        <v>47.77</v>
      </c>
      <c r="AA105" s="162">
        <f t="shared" ref="AA105:AA114" si="71">Z105/100</f>
        <v>0.47770000000000001</v>
      </c>
      <c r="AB105" s="174">
        <f t="shared" ref="AB105:AB114" si="72">K105/AA105</f>
        <v>6120.9964412811387</v>
      </c>
      <c r="AC105" s="174">
        <f t="shared" ref="AC105:AC114" si="73">P105/AA105</f>
        <v>6313.5859325936781</v>
      </c>
      <c r="AD105" s="41">
        <v>614</v>
      </c>
      <c r="AE105" s="158">
        <f t="shared" ref="AE105:AE114" si="74">P105/AD105</f>
        <v>4.9120521172638441</v>
      </c>
      <c r="AF105" s="42" t="s">
        <v>33</v>
      </c>
      <c r="AG105" s="41" t="s">
        <v>33</v>
      </c>
      <c r="AH105" s="41" t="s">
        <v>33</v>
      </c>
      <c r="AI105" s="188" t="s">
        <v>504</v>
      </c>
      <c r="AJ105" s="74"/>
      <c r="AK105" s="56"/>
    </row>
    <row r="106" spans="1:95" s="14" customFormat="1" ht="14.25">
      <c r="A106" s="60" t="s">
        <v>176</v>
      </c>
      <c r="B106" s="41">
        <f t="shared" si="68"/>
        <v>810</v>
      </c>
      <c r="C106" s="41">
        <v>388</v>
      </c>
      <c r="D106" s="41">
        <v>422</v>
      </c>
      <c r="E106" s="41">
        <v>138</v>
      </c>
      <c r="F106" s="53">
        <v>5.8695652173913047</v>
      </c>
      <c r="G106" s="41">
        <f t="shared" si="70"/>
        <v>877</v>
      </c>
      <c r="H106" s="41">
        <v>413</v>
      </c>
      <c r="I106" s="41">
        <v>464</v>
      </c>
      <c r="J106" s="64">
        <f t="shared" ref="J106:J114" si="75">LN(G106/B106)/6.02*100</f>
        <v>1.3201452608920048</v>
      </c>
      <c r="K106" s="42">
        <f t="shared" ref="K106:K114" si="76">SUM(L106:M106)</f>
        <v>769</v>
      </c>
      <c r="L106" s="41">
        <v>375</v>
      </c>
      <c r="M106" s="41">
        <v>394</v>
      </c>
      <c r="N106" s="210">
        <f t="shared" si="45"/>
        <v>95.17766497461929</v>
      </c>
      <c r="O106" s="84">
        <f t="shared" ref="O106:O114" si="77">LN(K106/G106)/8.5*100</f>
        <v>-1.546070857253401</v>
      </c>
      <c r="P106" s="41">
        <v>798</v>
      </c>
      <c r="Q106" s="41">
        <v>393</v>
      </c>
      <c r="R106" s="41">
        <v>405</v>
      </c>
      <c r="S106" s="42">
        <v>765</v>
      </c>
      <c r="T106" s="41">
        <v>372</v>
      </c>
      <c r="U106" s="157">
        <v>393</v>
      </c>
      <c r="V106" s="41">
        <v>33</v>
      </c>
      <c r="W106" s="41">
        <v>21</v>
      </c>
      <c r="X106" s="157">
        <v>12</v>
      </c>
      <c r="Y106" s="41"/>
      <c r="Z106" s="162">
        <v>49.09</v>
      </c>
      <c r="AA106" s="162">
        <f t="shared" si="71"/>
        <v>0.49090000000000006</v>
      </c>
      <c r="AB106" s="174">
        <f t="shared" si="72"/>
        <v>1566.5104909350171</v>
      </c>
      <c r="AC106" s="174">
        <f t="shared" si="73"/>
        <v>1625.5856589936848</v>
      </c>
      <c r="AD106" s="41">
        <v>170</v>
      </c>
      <c r="AE106" s="158">
        <f t="shared" si="74"/>
        <v>4.6941176470588237</v>
      </c>
      <c r="AF106" s="42">
        <f t="shared" ref="AF106:AF114" si="78">SUM(AG106:AH106)</f>
        <v>1344</v>
      </c>
      <c r="AG106" s="43">
        <v>687</v>
      </c>
      <c r="AH106" s="43">
        <v>657</v>
      </c>
      <c r="AI106" s="188" t="s">
        <v>177</v>
      </c>
      <c r="AJ106" s="74"/>
      <c r="AK106" s="56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</row>
    <row r="107" spans="1:95" s="14" customFormat="1" ht="14.25">
      <c r="A107" s="60" t="s">
        <v>178</v>
      </c>
      <c r="B107" s="41">
        <f t="shared" si="68"/>
        <v>544</v>
      </c>
      <c r="C107" s="41">
        <v>269</v>
      </c>
      <c r="D107" s="41">
        <v>275</v>
      </c>
      <c r="E107" s="41">
        <v>116</v>
      </c>
      <c r="F107" s="53">
        <v>4.6896551724137927</v>
      </c>
      <c r="G107" s="41">
        <f t="shared" si="70"/>
        <v>487</v>
      </c>
      <c r="H107" s="41">
        <v>242</v>
      </c>
      <c r="I107" s="41">
        <v>245</v>
      </c>
      <c r="J107" s="64">
        <f t="shared" si="75"/>
        <v>-1.8386233184942327</v>
      </c>
      <c r="K107" s="42">
        <f t="shared" si="76"/>
        <v>496</v>
      </c>
      <c r="L107" s="41">
        <v>249</v>
      </c>
      <c r="M107" s="41">
        <v>247</v>
      </c>
      <c r="N107" s="210">
        <f t="shared" si="45"/>
        <v>100.8097165991903</v>
      </c>
      <c r="O107" s="84">
        <f t="shared" si="77"/>
        <v>0.21543298402750222</v>
      </c>
      <c r="P107" s="41">
        <v>516</v>
      </c>
      <c r="Q107" s="41">
        <v>266</v>
      </c>
      <c r="R107" s="41">
        <v>250</v>
      </c>
      <c r="S107" s="42">
        <v>494</v>
      </c>
      <c r="T107" s="41">
        <v>248</v>
      </c>
      <c r="U107" s="157">
        <v>246</v>
      </c>
      <c r="V107" s="41">
        <v>22</v>
      </c>
      <c r="W107" s="41">
        <v>18</v>
      </c>
      <c r="X107" s="157">
        <v>4</v>
      </c>
      <c r="Y107" s="41"/>
      <c r="Z107" s="162">
        <v>26.45</v>
      </c>
      <c r="AA107" s="162">
        <f t="shared" si="71"/>
        <v>0.26450000000000001</v>
      </c>
      <c r="AB107" s="174">
        <f t="shared" si="72"/>
        <v>1875.2362948960301</v>
      </c>
      <c r="AC107" s="174">
        <f t="shared" si="73"/>
        <v>1950.8506616257089</v>
      </c>
      <c r="AD107" s="41">
        <v>123</v>
      </c>
      <c r="AE107" s="158">
        <f t="shared" si="74"/>
        <v>4.1951219512195124</v>
      </c>
      <c r="AF107" s="42">
        <f t="shared" si="78"/>
        <v>885</v>
      </c>
      <c r="AG107" s="43">
        <v>480</v>
      </c>
      <c r="AH107" s="43">
        <v>405</v>
      </c>
      <c r="AI107" s="188" t="s">
        <v>179</v>
      </c>
      <c r="AJ107" s="74"/>
      <c r="AK107" s="56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</row>
    <row r="108" spans="1:95" s="14" customFormat="1" ht="14.25">
      <c r="A108" s="60" t="s">
        <v>180</v>
      </c>
      <c r="B108" s="41">
        <f t="shared" si="68"/>
        <v>492</v>
      </c>
      <c r="C108" s="41">
        <v>230</v>
      </c>
      <c r="D108" s="41">
        <v>262</v>
      </c>
      <c r="E108" s="41">
        <v>101</v>
      </c>
      <c r="F108" s="53">
        <v>4.8712871287128712</v>
      </c>
      <c r="G108" s="41">
        <f t="shared" si="70"/>
        <v>537</v>
      </c>
      <c r="H108" s="41">
        <v>266</v>
      </c>
      <c r="I108" s="41">
        <v>271</v>
      </c>
      <c r="J108" s="64">
        <f t="shared" si="75"/>
        <v>1.4538102660557586</v>
      </c>
      <c r="K108" s="42">
        <f t="shared" si="76"/>
        <v>504</v>
      </c>
      <c r="L108" s="41">
        <v>257</v>
      </c>
      <c r="M108" s="41">
        <v>247</v>
      </c>
      <c r="N108" s="210">
        <f t="shared" si="45"/>
        <v>104.04858299595141</v>
      </c>
      <c r="O108" s="84">
        <f t="shared" si="77"/>
        <v>-0.74613913455877723</v>
      </c>
      <c r="P108" s="41">
        <v>577</v>
      </c>
      <c r="Q108" s="41">
        <v>324</v>
      </c>
      <c r="R108" s="41">
        <v>253</v>
      </c>
      <c r="S108" s="42">
        <v>504</v>
      </c>
      <c r="T108" s="41">
        <v>257</v>
      </c>
      <c r="U108" s="157">
        <v>247</v>
      </c>
      <c r="V108" s="41">
        <v>73</v>
      </c>
      <c r="W108" s="41">
        <v>67</v>
      </c>
      <c r="X108" s="157">
        <v>6</v>
      </c>
      <c r="Y108" s="41"/>
      <c r="Z108" s="162">
        <v>34.159999999999997</v>
      </c>
      <c r="AA108" s="162">
        <f t="shared" si="71"/>
        <v>0.34159999999999996</v>
      </c>
      <c r="AB108" s="174">
        <f t="shared" si="72"/>
        <v>1475.4098360655739</v>
      </c>
      <c r="AC108" s="174">
        <f t="shared" si="73"/>
        <v>1689.1100702576114</v>
      </c>
      <c r="AD108" s="41">
        <v>138</v>
      </c>
      <c r="AE108" s="158">
        <f t="shared" si="74"/>
        <v>4.1811594202898554</v>
      </c>
      <c r="AF108" s="42">
        <f t="shared" si="78"/>
        <v>882</v>
      </c>
      <c r="AG108" s="43">
        <v>465</v>
      </c>
      <c r="AH108" s="43">
        <v>417</v>
      </c>
      <c r="AI108" s="188" t="s">
        <v>181</v>
      </c>
      <c r="AJ108" s="74"/>
      <c r="AK108" s="56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</row>
    <row r="109" spans="1:95" s="14" customFormat="1" ht="14.25">
      <c r="A109" s="60" t="s">
        <v>182</v>
      </c>
      <c r="B109" s="41">
        <f t="shared" si="68"/>
        <v>1530</v>
      </c>
      <c r="C109" s="41">
        <v>774</v>
      </c>
      <c r="D109" s="41">
        <v>756</v>
      </c>
      <c r="E109" s="41">
        <v>233</v>
      </c>
      <c r="F109" s="53">
        <v>6.5665236051502145</v>
      </c>
      <c r="G109" s="41">
        <f t="shared" si="70"/>
        <v>1558</v>
      </c>
      <c r="H109" s="41">
        <v>745</v>
      </c>
      <c r="I109" s="41">
        <v>813</v>
      </c>
      <c r="J109" s="64">
        <f t="shared" si="75"/>
        <v>0.30124936950518871</v>
      </c>
      <c r="K109" s="42">
        <f t="shared" si="76"/>
        <v>1398</v>
      </c>
      <c r="L109" s="41">
        <v>701</v>
      </c>
      <c r="M109" s="41">
        <v>697</v>
      </c>
      <c r="N109" s="210">
        <f t="shared" si="45"/>
        <v>100.57388809182211</v>
      </c>
      <c r="O109" s="84">
        <f t="shared" si="77"/>
        <v>-1.2748271016110349</v>
      </c>
      <c r="P109" s="41">
        <v>1449</v>
      </c>
      <c r="Q109" s="41">
        <v>744</v>
      </c>
      <c r="R109" s="41">
        <v>705</v>
      </c>
      <c r="S109" s="42">
        <v>1390</v>
      </c>
      <c r="T109" s="41">
        <v>696</v>
      </c>
      <c r="U109" s="157">
        <v>694</v>
      </c>
      <c r="V109" s="41">
        <v>59</v>
      </c>
      <c r="W109" s="41">
        <v>48</v>
      </c>
      <c r="X109" s="157">
        <v>11</v>
      </c>
      <c r="Y109" s="41"/>
      <c r="Z109" s="162">
        <v>21.1</v>
      </c>
      <c r="AA109" s="162">
        <f t="shared" si="71"/>
        <v>0.21100000000000002</v>
      </c>
      <c r="AB109" s="174">
        <f t="shared" si="72"/>
        <v>6625.5924170616108</v>
      </c>
      <c r="AC109" s="174">
        <f t="shared" si="73"/>
        <v>6867.298578199051</v>
      </c>
      <c r="AD109" s="41">
        <v>298</v>
      </c>
      <c r="AE109" s="158">
        <f t="shared" si="74"/>
        <v>4.8624161073825505</v>
      </c>
      <c r="AF109" s="42">
        <f t="shared" si="78"/>
        <v>2487</v>
      </c>
      <c r="AG109" s="43">
        <v>1310</v>
      </c>
      <c r="AH109" s="43">
        <v>1177</v>
      </c>
      <c r="AI109" s="188" t="s">
        <v>183</v>
      </c>
      <c r="AJ109" s="74"/>
      <c r="AK109" s="56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</row>
    <row r="110" spans="1:95" s="14" customFormat="1" ht="14.25">
      <c r="A110" s="60" t="s">
        <v>184</v>
      </c>
      <c r="B110" s="41">
        <f t="shared" si="68"/>
        <v>1274</v>
      </c>
      <c r="C110" s="41">
        <v>614</v>
      </c>
      <c r="D110" s="41">
        <v>660</v>
      </c>
      <c r="E110" s="41">
        <v>198</v>
      </c>
      <c r="F110" s="53">
        <v>6.4343434343434343</v>
      </c>
      <c r="G110" s="41">
        <f t="shared" si="70"/>
        <v>1278</v>
      </c>
      <c r="H110" s="41">
        <v>614</v>
      </c>
      <c r="I110" s="41">
        <v>664</v>
      </c>
      <c r="J110" s="64">
        <f t="shared" si="75"/>
        <v>5.2073069856669076E-2</v>
      </c>
      <c r="K110" s="42">
        <f t="shared" si="76"/>
        <v>1134</v>
      </c>
      <c r="L110" s="41">
        <v>513</v>
      </c>
      <c r="M110" s="41">
        <v>621</v>
      </c>
      <c r="N110" s="210">
        <f t="shared" si="45"/>
        <v>82.608695652173907</v>
      </c>
      <c r="O110" s="84">
        <f t="shared" si="77"/>
        <v>-1.4064135370562669</v>
      </c>
      <c r="P110" s="41">
        <v>1209</v>
      </c>
      <c r="Q110" s="41">
        <v>586</v>
      </c>
      <c r="R110" s="41">
        <v>623</v>
      </c>
      <c r="S110" s="42">
        <v>1123</v>
      </c>
      <c r="T110" s="41">
        <v>508</v>
      </c>
      <c r="U110" s="157">
        <v>615</v>
      </c>
      <c r="V110" s="41">
        <v>86</v>
      </c>
      <c r="W110" s="41">
        <v>78</v>
      </c>
      <c r="X110" s="157">
        <v>8</v>
      </c>
      <c r="Y110" s="41"/>
      <c r="Z110" s="162">
        <v>44.64</v>
      </c>
      <c r="AA110" s="162">
        <f t="shared" si="71"/>
        <v>0.44640000000000002</v>
      </c>
      <c r="AB110" s="174">
        <f t="shared" si="72"/>
        <v>2540.322580645161</v>
      </c>
      <c r="AC110" s="174">
        <f t="shared" si="73"/>
        <v>2708.333333333333</v>
      </c>
      <c r="AD110" s="41">
        <v>265</v>
      </c>
      <c r="AE110" s="158">
        <f t="shared" si="74"/>
        <v>4.5622641509433963</v>
      </c>
      <c r="AF110" s="42">
        <f t="shared" si="78"/>
        <v>2023</v>
      </c>
      <c r="AG110" s="43">
        <v>1021</v>
      </c>
      <c r="AH110" s="43">
        <v>1002</v>
      </c>
      <c r="AI110" s="188" t="s">
        <v>185</v>
      </c>
      <c r="AJ110" s="74"/>
      <c r="AK110" s="56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</row>
    <row r="111" spans="1:95" s="14" customFormat="1" ht="14.25">
      <c r="A111" s="60" t="s">
        <v>186</v>
      </c>
      <c r="B111" s="41">
        <f t="shared" si="68"/>
        <v>249</v>
      </c>
      <c r="C111" s="41">
        <v>108</v>
      </c>
      <c r="D111" s="41">
        <v>141</v>
      </c>
      <c r="E111" s="41">
        <v>42</v>
      </c>
      <c r="F111" s="53">
        <v>5.9285714285714288</v>
      </c>
      <c r="G111" s="41">
        <f t="shared" si="70"/>
        <v>251</v>
      </c>
      <c r="H111" s="41">
        <v>120</v>
      </c>
      <c r="I111" s="41">
        <v>131</v>
      </c>
      <c r="J111" s="64">
        <f t="shared" si="75"/>
        <v>0.13289107420392643</v>
      </c>
      <c r="K111" s="42">
        <f t="shared" si="76"/>
        <v>304</v>
      </c>
      <c r="L111" s="41">
        <v>149</v>
      </c>
      <c r="M111" s="41">
        <v>155</v>
      </c>
      <c r="N111" s="210">
        <f t="shared" si="45"/>
        <v>96.129032258064512</v>
      </c>
      <c r="O111" s="84">
        <f t="shared" si="77"/>
        <v>2.2538207326404454</v>
      </c>
      <c r="P111" s="41">
        <v>318</v>
      </c>
      <c r="Q111" s="41">
        <v>158</v>
      </c>
      <c r="R111" s="41">
        <v>160</v>
      </c>
      <c r="S111" s="42">
        <v>304</v>
      </c>
      <c r="T111" s="41">
        <v>149</v>
      </c>
      <c r="U111" s="157">
        <v>155</v>
      </c>
      <c r="V111" s="41">
        <v>14</v>
      </c>
      <c r="W111" s="41">
        <v>9</v>
      </c>
      <c r="X111" s="157">
        <v>5</v>
      </c>
      <c r="Y111" s="41"/>
      <c r="Z111" s="162">
        <v>58.76</v>
      </c>
      <c r="AA111" s="162">
        <f t="shared" si="71"/>
        <v>0.58760000000000001</v>
      </c>
      <c r="AB111" s="174">
        <f t="shared" si="72"/>
        <v>517.35874744724299</v>
      </c>
      <c r="AC111" s="174">
        <f t="shared" si="73"/>
        <v>541.18447923757662</v>
      </c>
      <c r="AD111" s="41">
        <v>62</v>
      </c>
      <c r="AE111" s="158">
        <f t="shared" si="74"/>
        <v>5.129032258064516</v>
      </c>
      <c r="AF111" s="42">
        <f t="shared" si="78"/>
        <v>471</v>
      </c>
      <c r="AG111" s="43">
        <v>252</v>
      </c>
      <c r="AH111" s="43">
        <v>219</v>
      </c>
      <c r="AI111" s="188" t="s">
        <v>187</v>
      </c>
      <c r="AJ111" s="74"/>
      <c r="AK111" s="56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</row>
    <row r="112" spans="1:95" s="14" customFormat="1" ht="14.25">
      <c r="A112" s="60" t="s">
        <v>188</v>
      </c>
      <c r="B112" s="41">
        <f t="shared" si="68"/>
        <v>1430</v>
      </c>
      <c r="C112" s="41">
        <v>778</v>
      </c>
      <c r="D112" s="41">
        <v>652</v>
      </c>
      <c r="E112" s="41">
        <v>210</v>
      </c>
      <c r="F112" s="53">
        <v>6.8095238095238093</v>
      </c>
      <c r="G112" s="41">
        <f t="shared" si="70"/>
        <v>1736</v>
      </c>
      <c r="H112" s="41">
        <v>838</v>
      </c>
      <c r="I112" s="41">
        <v>898</v>
      </c>
      <c r="J112" s="64">
        <f t="shared" si="75"/>
        <v>3.2210825908030309</v>
      </c>
      <c r="K112" s="42">
        <f t="shared" si="76"/>
        <v>1669</v>
      </c>
      <c r="L112" s="41">
        <v>807</v>
      </c>
      <c r="M112" s="41">
        <v>862</v>
      </c>
      <c r="N112" s="210">
        <f t="shared" si="45"/>
        <v>93.619489559164734</v>
      </c>
      <c r="O112" s="84">
        <f t="shared" si="77"/>
        <v>-0.4630467242171814</v>
      </c>
      <c r="P112" s="41">
        <v>1726</v>
      </c>
      <c r="Q112" s="41">
        <v>857</v>
      </c>
      <c r="R112" s="41">
        <v>869</v>
      </c>
      <c r="S112" s="42">
        <v>1664</v>
      </c>
      <c r="T112" s="41">
        <v>805</v>
      </c>
      <c r="U112" s="157">
        <v>859</v>
      </c>
      <c r="V112" s="41">
        <v>62</v>
      </c>
      <c r="W112" s="41">
        <v>52</v>
      </c>
      <c r="X112" s="157">
        <v>10</v>
      </c>
      <c r="Y112" s="41"/>
      <c r="Z112" s="162">
        <v>34.53</v>
      </c>
      <c r="AA112" s="162">
        <f t="shared" si="71"/>
        <v>0.3453</v>
      </c>
      <c r="AB112" s="174">
        <f t="shared" si="72"/>
        <v>4833.4781349551113</v>
      </c>
      <c r="AC112" s="174">
        <f t="shared" si="73"/>
        <v>4998.5519837822185</v>
      </c>
      <c r="AD112" s="41">
        <v>300</v>
      </c>
      <c r="AE112" s="158">
        <f t="shared" si="74"/>
        <v>5.753333333333333</v>
      </c>
      <c r="AF112" s="42">
        <f t="shared" si="78"/>
        <v>2165</v>
      </c>
      <c r="AG112" s="43">
        <v>1141</v>
      </c>
      <c r="AH112" s="43">
        <v>1024</v>
      </c>
      <c r="AI112" s="188" t="s">
        <v>189</v>
      </c>
      <c r="AJ112" s="74"/>
      <c r="AK112" s="56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</row>
    <row r="113" spans="1:95" s="14" customFormat="1" ht="14.25">
      <c r="A113" s="60" t="s">
        <v>190</v>
      </c>
      <c r="B113" s="41">
        <f t="shared" si="68"/>
        <v>362</v>
      </c>
      <c r="C113" s="41">
        <v>164</v>
      </c>
      <c r="D113" s="41">
        <v>198</v>
      </c>
      <c r="E113" s="41">
        <v>62</v>
      </c>
      <c r="F113" s="53">
        <v>5.838709677419355</v>
      </c>
      <c r="G113" s="41">
        <f t="shared" si="70"/>
        <v>345</v>
      </c>
      <c r="H113" s="41">
        <v>163</v>
      </c>
      <c r="I113" s="41">
        <v>182</v>
      </c>
      <c r="J113" s="64">
        <f t="shared" si="75"/>
        <v>-0.79899991352842781</v>
      </c>
      <c r="K113" s="42">
        <f t="shared" si="76"/>
        <v>432</v>
      </c>
      <c r="L113" s="41">
        <v>206</v>
      </c>
      <c r="M113" s="41">
        <v>226</v>
      </c>
      <c r="N113" s="210">
        <f t="shared" si="45"/>
        <v>91.150442477876098</v>
      </c>
      <c r="O113" s="84">
        <f t="shared" si="77"/>
        <v>2.6456608377970663</v>
      </c>
      <c r="P113" s="41">
        <v>464</v>
      </c>
      <c r="Q113" s="41">
        <v>231</v>
      </c>
      <c r="R113" s="41">
        <v>233</v>
      </c>
      <c r="S113" s="42">
        <v>432</v>
      </c>
      <c r="T113" s="41">
        <v>206</v>
      </c>
      <c r="U113" s="157">
        <v>226</v>
      </c>
      <c r="V113" s="41">
        <v>32</v>
      </c>
      <c r="W113" s="41">
        <v>25</v>
      </c>
      <c r="X113" s="157">
        <v>7</v>
      </c>
      <c r="Y113" s="41"/>
      <c r="Z113" s="162">
        <v>53.25</v>
      </c>
      <c r="AA113" s="162">
        <f t="shared" si="71"/>
        <v>0.53249999999999997</v>
      </c>
      <c r="AB113" s="174">
        <f t="shared" si="72"/>
        <v>811.26760563380287</v>
      </c>
      <c r="AC113" s="174">
        <f t="shared" si="73"/>
        <v>871.36150234741785</v>
      </c>
      <c r="AD113" s="41">
        <v>89</v>
      </c>
      <c r="AE113" s="158">
        <f t="shared" si="74"/>
        <v>5.213483146067416</v>
      </c>
      <c r="AF113" s="42">
        <f t="shared" si="78"/>
        <v>646</v>
      </c>
      <c r="AG113" s="43">
        <v>328</v>
      </c>
      <c r="AH113" s="43">
        <v>318</v>
      </c>
      <c r="AI113" s="188" t="s">
        <v>191</v>
      </c>
      <c r="AJ113" s="74"/>
      <c r="AK113" s="56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</row>
    <row r="114" spans="1:95" s="14" customFormat="1" ht="14.25">
      <c r="A114" s="60" t="s">
        <v>192</v>
      </c>
      <c r="B114" s="41">
        <f t="shared" si="68"/>
        <v>939</v>
      </c>
      <c r="C114" s="41">
        <v>453</v>
      </c>
      <c r="D114" s="41">
        <v>486</v>
      </c>
      <c r="E114" s="41">
        <v>184</v>
      </c>
      <c r="F114" s="53">
        <v>5.1032608695652177</v>
      </c>
      <c r="G114" s="41">
        <f t="shared" si="70"/>
        <v>1516</v>
      </c>
      <c r="H114" s="41">
        <v>725</v>
      </c>
      <c r="I114" s="41">
        <v>791</v>
      </c>
      <c r="J114" s="64">
        <f t="shared" si="75"/>
        <v>7.9570612457484078</v>
      </c>
      <c r="K114" s="42">
        <f t="shared" si="76"/>
        <v>1103</v>
      </c>
      <c r="L114" s="41">
        <v>511</v>
      </c>
      <c r="M114" s="41">
        <v>592</v>
      </c>
      <c r="N114" s="210">
        <f t="shared" si="45"/>
        <v>86.317567567567565</v>
      </c>
      <c r="O114" s="84">
        <f t="shared" si="77"/>
        <v>-3.7416652582213472</v>
      </c>
      <c r="P114" s="41">
        <v>1131</v>
      </c>
      <c r="Q114" s="41">
        <v>520</v>
      </c>
      <c r="R114" s="41">
        <v>611</v>
      </c>
      <c r="S114" s="42">
        <v>1079</v>
      </c>
      <c r="T114" s="41">
        <v>493</v>
      </c>
      <c r="U114" s="157">
        <v>586</v>
      </c>
      <c r="V114" s="41">
        <v>52</v>
      </c>
      <c r="W114" s="41">
        <v>27</v>
      </c>
      <c r="X114" s="157">
        <v>25</v>
      </c>
      <c r="Y114" s="41"/>
      <c r="Z114" s="162">
        <v>58.57</v>
      </c>
      <c r="AA114" s="162">
        <f t="shared" si="71"/>
        <v>0.5857</v>
      </c>
      <c r="AB114" s="174">
        <f t="shared" si="72"/>
        <v>1883.2166638210688</v>
      </c>
      <c r="AC114" s="174">
        <f t="shared" si="73"/>
        <v>1931.0227078709238</v>
      </c>
      <c r="AD114" s="41">
        <v>248</v>
      </c>
      <c r="AE114" s="158">
        <f t="shared" si="74"/>
        <v>4.560483870967742</v>
      </c>
      <c r="AF114" s="42">
        <f t="shared" si="78"/>
        <v>1553</v>
      </c>
      <c r="AG114" s="43">
        <v>786</v>
      </c>
      <c r="AH114" s="43">
        <v>767</v>
      </c>
      <c r="AI114" s="188" t="s">
        <v>193</v>
      </c>
      <c r="AJ114" s="74"/>
      <c r="AK114" s="56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</row>
    <row r="115" spans="1:95" s="14" customFormat="1" ht="14.25">
      <c r="A115" s="60"/>
      <c r="B115" s="41"/>
      <c r="C115" s="41"/>
      <c r="D115" s="41"/>
      <c r="E115" s="41"/>
      <c r="F115" s="53"/>
      <c r="G115" s="41"/>
      <c r="H115" s="41"/>
      <c r="I115" s="41"/>
      <c r="J115" s="66"/>
      <c r="K115" s="42"/>
      <c r="L115" s="41"/>
      <c r="M115" s="41"/>
      <c r="N115" s="210"/>
      <c r="O115" s="84"/>
      <c r="P115" s="41"/>
      <c r="Q115" s="41"/>
      <c r="R115" s="41"/>
      <c r="S115" s="42"/>
      <c r="T115" s="41"/>
      <c r="U115" s="157"/>
      <c r="V115" s="41"/>
      <c r="W115" s="41"/>
      <c r="X115" s="157"/>
      <c r="Y115" s="41"/>
      <c r="Z115" s="162"/>
      <c r="AA115" s="162"/>
      <c r="AB115" s="174"/>
      <c r="AC115" s="174"/>
      <c r="AD115" s="41"/>
      <c r="AE115" s="158"/>
      <c r="AF115" s="42"/>
      <c r="AG115" s="43"/>
      <c r="AH115" s="43"/>
      <c r="AI115" s="189"/>
      <c r="AJ115" s="74"/>
      <c r="AK115" s="56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</row>
    <row r="116" spans="1:95" s="35" customFormat="1" ht="14.25">
      <c r="A116" s="62" t="s">
        <v>194</v>
      </c>
      <c r="B116" s="31">
        <f t="shared" ref="B116:B129" si="79">SUM(C116:D116)</f>
        <v>9172</v>
      </c>
      <c r="C116" s="31">
        <f>SUM(C117:C129)</f>
        <v>4561</v>
      </c>
      <c r="D116" s="31">
        <f>SUM(D117:D129)</f>
        <v>4611</v>
      </c>
      <c r="E116" s="31">
        <f>SUM(E117:E129)</f>
        <v>1478</v>
      </c>
      <c r="F116" s="30">
        <v>6.4770889487870624</v>
      </c>
      <c r="G116" s="31">
        <f>SUM(H116:I116)</f>
        <v>8893</v>
      </c>
      <c r="H116" s="31">
        <f>SUM(H117:H129)</f>
        <v>4316</v>
      </c>
      <c r="I116" s="31">
        <f>SUM(I117:I129)</f>
        <v>4577</v>
      </c>
      <c r="J116" s="36">
        <f t="shared" ref="J116:J129" si="80">LN(G116/B116)/6.02*100</f>
        <v>-0.51313811591619674</v>
      </c>
      <c r="K116" s="33">
        <f t="shared" ref="K116:K129" si="81">SUM(L116:M116)</f>
        <v>8919</v>
      </c>
      <c r="L116" s="31">
        <f>SUM(L117:L129)</f>
        <v>4303</v>
      </c>
      <c r="M116" s="31">
        <f>SUM(M117:M129)</f>
        <v>4616</v>
      </c>
      <c r="N116" s="209">
        <f t="shared" si="45"/>
        <v>93.219237435008665</v>
      </c>
      <c r="O116" s="202">
        <f t="shared" ref="O116:O129" si="82">LN(K116/G116)/8.5*100</f>
        <v>3.4345673724320312E-2</v>
      </c>
      <c r="P116" s="31">
        <f t="shared" ref="P116" si="83">SUM(Q116:R116)</f>
        <v>9601</v>
      </c>
      <c r="Q116" s="31">
        <f>SUM(Q117:Q129)</f>
        <v>4904</v>
      </c>
      <c r="R116" s="31">
        <f>SUM(R117:R129)</f>
        <v>4697</v>
      </c>
      <c r="S116" s="33">
        <f t="shared" ref="S116" si="84">SUM(T116:U116)</f>
        <v>8878</v>
      </c>
      <c r="T116" s="31">
        <f>SUM(T117:T129)</f>
        <v>4280</v>
      </c>
      <c r="U116" s="154">
        <f>SUM(U117:U129)</f>
        <v>4598</v>
      </c>
      <c r="V116" s="31">
        <f t="shared" ref="V116" si="85">SUM(W116:X116)</f>
        <v>723</v>
      </c>
      <c r="W116" s="31">
        <f>SUM(W117:W129)</f>
        <v>624</v>
      </c>
      <c r="X116" s="154">
        <f>SUM(X117:X129)</f>
        <v>99</v>
      </c>
      <c r="Y116" s="31"/>
      <c r="Z116" s="155" t="s">
        <v>33</v>
      </c>
      <c r="AA116" s="155" t="s">
        <v>33</v>
      </c>
      <c r="AB116" s="173" t="s">
        <v>33</v>
      </c>
      <c r="AC116" s="173" t="s">
        <v>33</v>
      </c>
      <c r="AD116" s="31">
        <f>SUM(AD117:AD129)</f>
        <v>1919</v>
      </c>
      <c r="AE116" s="156">
        <f t="shared" ref="AE116:AE129" si="86">P116/AD116</f>
        <v>5.0031266284523186</v>
      </c>
      <c r="AF116" s="33">
        <f t="shared" ref="AF116:AF129" si="87">SUM(AG116:AH116)</f>
        <v>14759</v>
      </c>
      <c r="AG116" s="38">
        <f>SUM(AG117:AG129)</f>
        <v>7581</v>
      </c>
      <c r="AH116" s="38">
        <f>SUM(AH117:AH129)</f>
        <v>7178</v>
      </c>
      <c r="AI116" s="147" t="s">
        <v>195</v>
      </c>
      <c r="AJ116" s="72"/>
      <c r="AK116" s="16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</row>
    <row r="117" spans="1:95" s="14" customFormat="1" ht="14.25">
      <c r="A117" s="60" t="s">
        <v>196</v>
      </c>
      <c r="B117" s="41">
        <f t="shared" si="79"/>
        <v>388</v>
      </c>
      <c r="C117" s="41">
        <v>184</v>
      </c>
      <c r="D117" s="41">
        <v>204</v>
      </c>
      <c r="E117" s="41">
        <v>63</v>
      </c>
      <c r="F117" s="53">
        <v>6.1587301587301591</v>
      </c>
      <c r="G117" s="41">
        <f>SUM(H117:I117)</f>
        <v>355</v>
      </c>
      <c r="H117" s="77">
        <v>159</v>
      </c>
      <c r="I117" s="77">
        <v>196</v>
      </c>
      <c r="J117" s="64">
        <f t="shared" si="80"/>
        <v>-1.4765373778713902</v>
      </c>
      <c r="K117" s="42">
        <f t="shared" si="81"/>
        <v>410</v>
      </c>
      <c r="L117" s="41">
        <v>197</v>
      </c>
      <c r="M117" s="41">
        <v>213</v>
      </c>
      <c r="N117" s="210">
        <f t="shared" si="45"/>
        <v>92.488262910798127</v>
      </c>
      <c r="O117" s="84">
        <f t="shared" si="82"/>
        <v>1.6945808261522082</v>
      </c>
      <c r="P117" s="41">
        <v>428</v>
      </c>
      <c r="Q117" s="41">
        <v>213</v>
      </c>
      <c r="R117" s="41">
        <v>215</v>
      </c>
      <c r="S117" s="42">
        <v>410</v>
      </c>
      <c r="T117" s="41">
        <v>197</v>
      </c>
      <c r="U117" s="157">
        <v>213</v>
      </c>
      <c r="V117" s="41">
        <v>18</v>
      </c>
      <c r="W117" s="41">
        <v>16</v>
      </c>
      <c r="X117" s="157">
        <v>2</v>
      </c>
      <c r="Y117" s="41"/>
      <c r="Z117" s="162">
        <v>18.309999999999999</v>
      </c>
      <c r="AA117" s="162">
        <f t="shared" ref="AA117:AA129" si="88">Z117/100</f>
        <v>0.18309999999999998</v>
      </c>
      <c r="AB117" s="174">
        <f t="shared" ref="AB117:AB129" si="89">K117/AA117</f>
        <v>2239.2135445111962</v>
      </c>
      <c r="AC117" s="174">
        <f t="shared" ref="AC117:AC129" si="90">P117/AA117</f>
        <v>2337.5204806116876</v>
      </c>
      <c r="AD117" s="41">
        <v>85</v>
      </c>
      <c r="AE117" s="158">
        <f t="shared" si="86"/>
        <v>5.0352941176470587</v>
      </c>
      <c r="AF117" s="42">
        <f t="shared" si="87"/>
        <v>649</v>
      </c>
      <c r="AG117" s="43">
        <v>327</v>
      </c>
      <c r="AH117" s="43">
        <v>322</v>
      </c>
      <c r="AI117" s="188" t="s">
        <v>197</v>
      </c>
      <c r="AJ117" s="74"/>
      <c r="AK117" s="56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</row>
    <row r="118" spans="1:95" s="14" customFormat="1" ht="14.25">
      <c r="A118" s="60" t="s">
        <v>198</v>
      </c>
      <c r="B118" s="41">
        <f t="shared" si="79"/>
        <v>257</v>
      </c>
      <c r="C118" s="41">
        <v>140</v>
      </c>
      <c r="D118" s="41">
        <v>117</v>
      </c>
      <c r="E118" s="41">
        <v>56</v>
      </c>
      <c r="F118" s="53">
        <v>4.5892857142857144</v>
      </c>
      <c r="G118" s="41">
        <f t="shared" ref="G118:G129" si="91">SUM(H118:I118)</f>
        <v>231</v>
      </c>
      <c r="H118" s="77">
        <v>117</v>
      </c>
      <c r="I118" s="77">
        <v>114</v>
      </c>
      <c r="J118" s="64">
        <f t="shared" si="80"/>
        <v>-1.7717337935785091</v>
      </c>
      <c r="K118" s="42">
        <f t="shared" si="81"/>
        <v>354</v>
      </c>
      <c r="L118" s="41">
        <v>198</v>
      </c>
      <c r="M118" s="41">
        <v>156</v>
      </c>
      <c r="N118" s="210">
        <f t="shared" si="45"/>
        <v>126.92307692307692</v>
      </c>
      <c r="O118" s="84">
        <f t="shared" si="82"/>
        <v>5.0221082660233058</v>
      </c>
      <c r="P118" s="41">
        <v>495</v>
      </c>
      <c r="Q118" s="41">
        <v>331</v>
      </c>
      <c r="R118" s="41">
        <v>164</v>
      </c>
      <c r="S118" s="42">
        <v>353</v>
      </c>
      <c r="T118" s="41">
        <v>197</v>
      </c>
      <c r="U118" s="157">
        <v>156</v>
      </c>
      <c r="V118" s="41">
        <v>142</v>
      </c>
      <c r="W118" s="41">
        <v>134</v>
      </c>
      <c r="X118" s="157">
        <v>8</v>
      </c>
      <c r="Y118" s="41"/>
      <c r="Z118" s="162">
        <v>20.32</v>
      </c>
      <c r="AA118" s="162">
        <f t="shared" si="88"/>
        <v>0.20319999999999999</v>
      </c>
      <c r="AB118" s="174">
        <f t="shared" si="89"/>
        <v>1742.1259842519685</v>
      </c>
      <c r="AC118" s="174">
        <f t="shared" si="90"/>
        <v>2436.0236220472443</v>
      </c>
      <c r="AD118" s="41">
        <v>95</v>
      </c>
      <c r="AE118" s="158">
        <f t="shared" si="86"/>
        <v>5.2105263157894735</v>
      </c>
      <c r="AF118" s="42">
        <f t="shared" si="87"/>
        <v>547</v>
      </c>
      <c r="AG118" s="43">
        <v>274</v>
      </c>
      <c r="AH118" s="43">
        <v>273</v>
      </c>
      <c r="AI118" s="188" t="s">
        <v>199</v>
      </c>
      <c r="AJ118" s="74"/>
      <c r="AK118" s="56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</row>
    <row r="119" spans="1:95" s="14" customFormat="1" ht="14.25">
      <c r="A119" s="60" t="s">
        <v>200</v>
      </c>
      <c r="B119" s="41">
        <f t="shared" si="79"/>
        <v>758</v>
      </c>
      <c r="C119" s="41">
        <v>380</v>
      </c>
      <c r="D119" s="41">
        <v>378</v>
      </c>
      <c r="E119" s="41">
        <v>116</v>
      </c>
      <c r="F119" s="53">
        <v>6.5344827586206895</v>
      </c>
      <c r="G119" s="41">
        <f t="shared" si="91"/>
        <v>858</v>
      </c>
      <c r="H119" s="77">
        <v>435</v>
      </c>
      <c r="I119" s="77">
        <v>423</v>
      </c>
      <c r="J119" s="64">
        <f t="shared" si="80"/>
        <v>2.0584836186975202</v>
      </c>
      <c r="K119" s="42">
        <f t="shared" si="81"/>
        <v>830</v>
      </c>
      <c r="L119" s="41">
        <v>425</v>
      </c>
      <c r="M119" s="41">
        <v>405</v>
      </c>
      <c r="N119" s="210">
        <f t="shared" si="45"/>
        <v>104.93827160493827</v>
      </c>
      <c r="O119" s="84">
        <f t="shared" si="82"/>
        <v>-0.3903341023213962</v>
      </c>
      <c r="P119" s="41">
        <v>870</v>
      </c>
      <c r="Q119" s="41">
        <v>457</v>
      </c>
      <c r="R119" s="41">
        <v>413</v>
      </c>
      <c r="S119" s="42">
        <v>829</v>
      </c>
      <c r="T119" s="41">
        <v>424</v>
      </c>
      <c r="U119" s="157">
        <v>405</v>
      </c>
      <c r="V119" s="41">
        <v>41</v>
      </c>
      <c r="W119" s="41">
        <v>33</v>
      </c>
      <c r="X119" s="157">
        <v>8</v>
      </c>
      <c r="Y119" s="41"/>
      <c r="Z119" s="162">
        <v>17.36</v>
      </c>
      <c r="AA119" s="162">
        <f t="shared" si="88"/>
        <v>0.1736</v>
      </c>
      <c r="AB119" s="174">
        <f t="shared" si="89"/>
        <v>4781.1059907834097</v>
      </c>
      <c r="AC119" s="174">
        <f t="shared" si="90"/>
        <v>5011.5207373271887</v>
      </c>
      <c r="AD119" s="41">
        <v>164</v>
      </c>
      <c r="AE119" s="158">
        <f t="shared" si="86"/>
        <v>5.3048780487804876</v>
      </c>
      <c r="AF119" s="42">
        <f t="shared" si="87"/>
        <v>1331</v>
      </c>
      <c r="AG119" s="43">
        <v>717</v>
      </c>
      <c r="AH119" s="43">
        <v>614</v>
      </c>
      <c r="AI119" s="188" t="s">
        <v>201</v>
      </c>
      <c r="AJ119" s="74"/>
      <c r="AK119" s="56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</row>
    <row r="120" spans="1:95" s="14" customFormat="1" ht="14.25">
      <c r="A120" s="60" t="s">
        <v>202</v>
      </c>
      <c r="B120" s="41">
        <f t="shared" si="79"/>
        <v>268</v>
      </c>
      <c r="C120" s="41">
        <v>118</v>
      </c>
      <c r="D120" s="41">
        <v>150</v>
      </c>
      <c r="E120" s="41">
        <v>47</v>
      </c>
      <c r="F120" s="53">
        <v>5.7021276595744679</v>
      </c>
      <c r="G120" s="41">
        <f t="shared" si="91"/>
        <v>275</v>
      </c>
      <c r="H120" s="77">
        <v>127</v>
      </c>
      <c r="I120" s="77">
        <v>148</v>
      </c>
      <c r="J120" s="64">
        <f t="shared" si="80"/>
        <v>0.42830759394874807</v>
      </c>
      <c r="K120" s="42">
        <f t="shared" si="81"/>
        <v>345</v>
      </c>
      <c r="L120" s="41">
        <v>156</v>
      </c>
      <c r="M120" s="41">
        <v>189</v>
      </c>
      <c r="N120" s="210">
        <f t="shared" si="45"/>
        <v>82.539682539682531</v>
      </c>
      <c r="O120" s="84">
        <f t="shared" si="82"/>
        <v>2.6679214042916297</v>
      </c>
      <c r="P120" s="41">
        <v>360</v>
      </c>
      <c r="Q120" s="41">
        <v>165</v>
      </c>
      <c r="R120" s="41">
        <v>195</v>
      </c>
      <c r="S120" s="42">
        <v>345</v>
      </c>
      <c r="T120" s="41">
        <v>156</v>
      </c>
      <c r="U120" s="157">
        <v>189</v>
      </c>
      <c r="V120" s="41">
        <v>15</v>
      </c>
      <c r="W120" s="41">
        <v>9</v>
      </c>
      <c r="X120" s="157">
        <v>6</v>
      </c>
      <c r="Y120" s="41"/>
      <c r="Z120" s="162">
        <v>30.46</v>
      </c>
      <c r="AA120" s="162">
        <f t="shared" si="88"/>
        <v>0.30459999999999998</v>
      </c>
      <c r="AB120" s="174">
        <f t="shared" si="89"/>
        <v>1132.6329612606698</v>
      </c>
      <c r="AC120" s="174">
        <f t="shared" si="90"/>
        <v>1181.8778726198293</v>
      </c>
      <c r="AD120" s="41">
        <v>67</v>
      </c>
      <c r="AE120" s="158">
        <f t="shared" si="86"/>
        <v>5.3731343283582094</v>
      </c>
      <c r="AF120" s="42">
        <f t="shared" si="87"/>
        <v>507</v>
      </c>
      <c r="AG120" s="43">
        <v>250</v>
      </c>
      <c r="AH120" s="43">
        <v>257</v>
      </c>
      <c r="AI120" s="188" t="s">
        <v>203</v>
      </c>
      <c r="AJ120" s="74"/>
      <c r="AK120" s="56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</row>
    <row r="121" spans="1:95" s="14" customFormat="1" ht="14.25">
      <c r="A121" s="60" t="s">
        <v>204</v>
      </c>
      <c r="B121" s="41">
        <f t="shared" si="79"/>
        <v>332</v>
      </c>
      <c r="C121" s="41">
        <v>159</v>
      </c>
      <c r="D121" s="41">
        <v>173</v>
      </c>
      <c r="E121" s="41">
        <v>68</v>
      </c>
      <c r="F121" s="53">
        <v>4.882352941176471</v>
      </c>
      <c r="G121" s="41">
        <f t="shared" si="91"/>
        <v>305</v>
      </c>
      <c r="H121" s="77">
        <v>147</v>
      </c>
      <c r="I121" s="77">
        <v>158</v>
      </c>
      <c r="J121" s="64">
        <f t="shared" si="80"/>
        <v>-1.4090231280577565</v>
      </c>
      <c r="K121" s="42">
        <f t="shared" si="81"/>
        <v>359</v>
      </c>
      <c r="L121" s="41">
        <v>168</v>
      </c>
      <c r="M121" s="41">
        <v>191</v>
      </c>
      <c r="N121" s="210">
        <f t="shared" si="45"/>
        <v>87.958115183246079</v>
      </c>
      <c r="O121" s="84">
        <f t="shared" si="82"/>
        <v>1.9177719044807913</v>
      </c>
      <c r="P121" s="41">
        <v>401</v>
      </c>
      <c r="Q121" s="41">
        <v>206</v>
      </c>
      <c r="R121" s="41">
        <v>195</v>
      </c>
      <c r="S121" s="42">
        <v>359</v>
      </c>
      <c r="T121" s="41">
        <v>168</v>
      </c>
      <c r="U121" s="157">
        <v>191</v>
      </c>
      <c r="V121" s="41">
        <v>42</v>
      </c>
      <c r="W121" s="41">
        <v>38</v>
      </c>
      <c r="X121" s="157">
        <v>4</v>
      </c>
      <c r="Y121" s="41"/>
      <c r="Z121" s="162">
        <v>17.25</v>
      </c>
      <c r="AA121" s="162">
        <f t="shared" si="88"/>
        <v>0.17249999999999999</v>
      </c>
      <c r="AB121" s="174">
        <f t="shared" si="89"/>
        <v>2081.159420289855</v>
      </c>
      <c r="AC121" s="174">
        <f t="shared" si="90"/>
        <v>2324.6376811594205</v>
      </c>
      <c r="AD121" s="41">
        <v>81</v>
      </c>
      <c r="AE121" s="158">
        <f t="shared" si="86"/>
        <v>4.9506172839506171</v>
      </c>
      <c r="AF121" s="42">
        <f t="shared" si="87"/>
        <v>571</v>
      </c>
      <c r="AG121" s="43">
        <v>275</v>
      </c>
      <c r="AH121" s="43">
        <v>296</v>
      </c>
      <c r="AI121" s="188" t="s">
        <v>205</v>
      </c>
      <c r="AJ121" s="74"/>
      <c r="AK121" s="56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</row>
    <row r="122" spans="1:95" s="14" customFormat="1" ht="14.25">
      <c r="A122" s="60" t="s">
        <v>206</v>
      </c>
      <c r="B122" s="41">
        <f t="shared" si="79"/>
        <v>724</v>
      </c>
      <c r="C122" s="41">
        <v>351</v>
      </c>
      <c r="D122" s="41">
        <v>373</v>
      </c>
      <c r="E122" s="41">
        <v>128</v>
      </c>
      <c r="F122" s="53">
        <v>5.65625</v>
      </c>
      <c r="G122" s="41">
        <f t="shared" si="91"/>
        <v>740</v>
      </c>
      <c r="H122" s="77">
        <v>341</v>
      </c>
      <c r="I122" s="77">
        <v>399</v>
      </c>
      <c r="J122" s="64">
        <f t="shared" si="80"/>
        <v>0.36310288725081424</v>
      </c>
      <c r="K122" s="42">
        <f t="shared" si="81"/>
        <v>744</v>
      </c>
      <c r="L122" s="41">
        <v>383</v>
      </c>
      <c r="M122" s="41">
        <v>361</v>
      </c>
      <c r="N122" s="210">
        <f t="shared" si="45"/>
        <v>106.09418282548478</v>
      </c>
      <c r="O122" s="84">
        <f t="shared" si="82"/>
        <v>6.3421748645604389E-2</v>
      </c>
      <c r="P122" s="41">
        <v>857</v>
      </c>
      <c r="Q122" s="41">
        <v>489</v>
      </c>
      <c r="R122" s="41">
        <v>368</v>
      </c>
      <c r="S122" s="42">
        <v>739</v>
      </c>
      <c r="T122" s="41">
        <v>380</v>
      </c>
      <c r="U122" s="157">
        <v>359</v>
      </c>
      <c r="V122" s="41">
        <v>118</v>
      </c>
      <c r="W122" s="41">
        <v>109</v>
      </c>
      <c r="X122" s="157">
        <v>9</v>
      </c>
      <c r="Y122" s="41"/>
      <c r="Z122" s="162">
        <v>65.97</v>
      </c>
      <c r="AA122" s="162">
        <f t="shared" si="88"/>
        <v>0.65969999999999995</v>
      </c>
      <c r="AB122" s="174">
        <f t="shared" si="89"/>
        <v>1127.7853569804458</v>
      </c>
      <c r="AC122" s="174">
        <f t="shared" si="90"/>
        <v>1299.0753372745189</v>
      </c>
      <c r="AD122" s="41">
        <v>171</v>
      </c>
      <c r="AE122" s="158">
        <f t="shared" si="86"/>
        <v>5.0116959064327489</v>
      </c>
      <c r="AF122" s="42">
        <f t="shared" si="87"/>
        <v>1159</v>
      </c>
      <c r="AG122" s="43">
        <v>566</v>
      </c>
      <c r="AH122" s="43">
        <v>593</v>
      </c>
      <c r="AI122" s="188" t="s">
        <v>207</v>
      </c>
      <c r="AJ122" s="74"/>
      <c r="AK122" s="56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</row>
    <row r="123" spans="1:95" s="14" customFormat="1" ht="14.25">
      <c r="A123" s="60" t="s">
        <v>208</v>
      </c>
      <c r="B123" s="41">
        <f t="shared" si="79"/>
        <v>349</v>
      </c>
      <c r="C123" s="41">
        <v>175</v>
      </c>
      <c r="D123" s="41">
        <v>174</v>
      </c>
      <c r="E123" s="41">
        <v>67</v>
      </c>
      <c r="F123" s="53">
        <v>5.2089552238805972</v>
      </c>
      <c r="G123" s="41">
        <f t="shared" si="91"/>
        <v>392</v>
      </c>
      <c r="H123" s="77">
        <v>184</v>
      </c>
      <c r="I123" s="77">
        <v>208</v>
      </c>
      <c r="J123" s="64">
        <f t="shared" si="80"/>
        <v>1.9300650762132121</v>
      </c>
      <c r="K123" s="42">
        <f t="shared" si="81"/>
        <v>460</v>
      </c>
      <c r="L123" s="41">
        <v>201</v>
      </c>
      <c r="M123" s="41">
        <v>259</v>
      </c>
      <c r="N123" s="210">
        <f t="shared" si="45"/>
        <v>77.60617760617761</v>
      </c>
      <c r="O123" s="84">
        <f t="shared" si="82"/>
        <v>1.881937055207979</v>
      </c>
      <c r="P123" s="41">
        <v>484</v>
      </c>
      <c r="Q123" s="41">
        <v>220</v>
      </c>
      <c r="R123" s="41">
        <v>264</v>
      </c>
      <c r="S123" s="42">
        <v>458</v>
      </c>
      <c r="T123" s="41">
        <v>199</v>
      </c>
      <c r="U123" s="157">
        <v>259</v>
      </c>
      <c r="V123" s="41">
        <v>26</v>
      </c>
      <c r="W123" s="41">
        <v>21</v>
      </c>
      <c r="X123" s="157">
        <v>5</v>
      </c>
      <c r="Y123" s="41"/>
      <c r="Z123" s="162">
        <v>25.22</v>
      </c>
      <c r="AA123" s="162">
        <f t="shared" si="88"/>
        <v>0.25219999999999998</v>
      </c>
      <c r="AB123" s="174">
        <f t="shared" si="89"/>
        <v>1823.9492466296592</v>
      </c>
      <c r="AC123" s="174">
        <f t="shared" si="90"/>
        <v>1919.1118160190326</v>
      </c>
      <c r="AD123" s="41">
        <v>91</v>
      </c>
      <c r="AE123" s="158">
        <f t="shared" si="86"/>
        <v>5.3186813186813184</v>
      </c>
      <c r="AF123" s="42">
        <f t="shared" si="87"/>
        <v>735</v>
      </c>
      <c r="AG123" s="43">
        <v>361</v>
      </c>
      <c r="AH123" s="43">
        <v>374</v>
      </c>
      <c r="AI123" s="188" t="s">
        <v>209</v>
      </c>
      <c r="AJ123" s="74"/>
      <c r="AK123" s="56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</row>
    <row r="124" spans="1:95" s="14" customFormat="1" ht="14.25">
      <c r="A124" s="60" t="s">
        <v>210</v>
      </c>
      <c r="B124" s="41">
        <f t="shared" si="79"/>
        <v>2401</v>
      </c>
      <c r="C124" s="41">
        <v>1198</v>
      </c>
      <c r="D124" s="41">
        <v>1203</v>
      </c>
      <c r="E124" s="41">
        <v>345</v>
      </c>
      <c r="F124" s="53">
        <v>6.9594202898550721</v>
      </c>
      <c r="G124" s="41">
        <f t="shared" si="91"/>
        <v>2409</v>
      </c>
      <c r="H124" s="77">
        <v>1160</v>
      </c>
      <c r="I124" s="77">
        <v>1249</v>
      </c>
      <c r="J124" s="64">
        <f t="shared" si="80"/>
        <v>5.5255920159768025E-2</v>
      </c>
      <c r="K124" s="42">
        <f t="shared" si="81"/>
        <v>2554</v>
      </c>
      <c r="L124" s="41">
        <v>1210</v>
      </c>
      <c r="M124" s="41">
        <v>1344</v>
      </c>
      <c r="N124" s="210">
        <f t="shared" si="45"/>
        <v>90.029761904761912</v>
      </c>
      <c r="O124" s="84">
        <f t="shared" si="82"/>
        <v>0.68763569385427437</v>
      </c>
      <c r="P124" s="41">
        <v>2658</v>
      </c>
      <c r="Q124" s="41">
        <v>1302</v>
      </c>
      <c r="R124" s="41">
        <v>1356</v>
      </c>
      <c r="S124" s="42">
        <v>2530</v>
      </c>
      <c r="T124" s="41">
        <v>1198</v>
      </c>
      <c r="U124" s="157">
        <v>1332</v>
      </c>
      <c r="V124" s="41">
        <v>128</v>
      </c>
      <c r="W124" s="41">
        <v>104</v>
      </c>
      <c r="X124" s="157">
        <v>24</v>
      </c>
      <c r="Y124" s="41"/>
      <c r="Z124" s="162">
        <v>31.04</v>
      </c>
      <c r="AA124" s="162">
        <f t="shared" si="88"/>
        <v>0.31040000000000001</v>
      </c>
      <c r="AB124" s="174">
        <f t="shared" si="89"/>
        <v>8228.0927835051552</v>
      </c>
      <c r="AC124" s="174">
        <f t="shared" si="90"/>
        <v>8563.1443298969061</v>
      </c>
      <c r="AD124" s="41">
        <v>494</v>
      </c>
      <c r="AE124" s="158">
        <f t="shared" si="86"/>
        <v>5.380566801619433</v>
      </c>
      <c r="AF124" s="42">
        <f t="shared" si="87"/>
        <v>3372</v>
      </c>
      <c r="AG124" s="43">
        <v>1759</v>
      </c>
      <c r="AH124" s="43">
        <v>1613</v>
      </c>
      <c r="AI124" s="188" t="s">
        <v>211</v>
      </c>
      <c r="AJ124" s="74"/>
      <c r="AK124" s="56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</row>
    <row r="125" spans="1:95" s="14" customFormat="1" ht="14.25">
      <c r="A125" s="60" t="s">
        <v>212</v>
      </c>
      <c r="B125" s="41">
        <f t="shared" si="79"/>
        <v>1941</v>
      </c>
      <c r="C125" s="41">
        <v>986</v>
      </c>
      <c r="D125" s="41">
        <v>955</v>
      </c>
      <c r="E125" s="41">
        <v>284</v>
      </c>
      <c r="F125" s="53">
        <v>6.834507042253521</v>
      </c>
      <c r="G125" s="41">
        <f t="shared" si="91"/>
        <v>1759</v>
      </c>
      <c r="H125" s="77">
        <v>860</v>
      </c>
      <c r="I125" s="77">
        <v>899</v>
      </c>
      <c r="J125" s="64">
        <f t="shared" si="80"/>
        <v>-1.6355122663031911</v>
      </c>
      <c r="K125" s="42">
        <f t="shared" si="81"/>
        <v>1412</v>
      </c>
      <c r="L125" s="41">
        <v>693</v>
      </c>
      <c r="M125" s="41">
        <v>719</v>
      </c>
      <c r="N125" s="210">
        <f t="shared" si="45"/>
        <v>96.383866481223919</v>
      </c>
      <c r="O125" s="84">
        <f t="shared" si="82"/>
        <v>-2.5851567845220091</v>
      </c>
      <c r="P125" s="41">
        <v>1506</v>
      </c>
      <c r="Q125" s="41">
        <v>765</v>
      </c>
      <c r="R125" s="41">
        <v>741</v>
      </c>
      <c r="S125" s="42">
        <v>1412</v>
      </c>
      <c r="T125" s="41">
        <v>693</v>
      </c>
      <c r="U125" s="157">
        <v>719</v>
      </c>
      <c r="V125" s="41">
        <v>94</v>
      </c>
      <c r="W125" s="41">
        <v>72</v>
      </c>
      <c r="X125" s="157">
        <v>22</v>
      </c>
      <c r="Y125" s="41"/>
      <c r="Z125" s="162">
        <v>24.23</v>
      </c>
      <c r="AA125" s="162">
        <f t="shared" si="88"/>
        <v>0.24230000000000002</v>
      </c>
      <c r="AB125" s="174">
        <f t="shared" si="89"/>
        <v>5827.4865868757734</v>
      </c>
      <c r="AC125" s="174">
        <f t="shared" si="90"/>
        <v>6215.4354106479568</v>
      </c>
      <c r="AD125" s="41">
        <v>319</v>
      </c>
      <c r="AE125" s="158">
        <f t="shared" si="86"/>
        <v>4.7210031347962387</v>
      </c>
      <c r="AF125" s="42">
        <f t="shared" si="87"/>
        <v>2996</v>
      </c>
      <c r="AG125" s="43">
        <v>1553</v>
      </c>
      <c r="AH125" s="43">
        <v>1443</v>
      </c>
      <c r="AI125" s="188" t="s">
        <v>213</v>
      </c>
      <c r="AJ125" s="74"/>
      <c r="AK125" s="56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</row>
    <row r="126" spans="1:95" s="14" customFormat="1" ht="14.25">
      <c r="A126" s="60" t="s">
        <v>214</v>
      </c>
      <c r="B126" s="41">
        <f t="shared" si="79"/>
        <v>916</v>
      </c>
      <c r="C126" s="41">
        <v>455</v>
      </c>
      <c r="D126" s="41">
        <v>461</v>
      </c>
      <c r="E126" s="41">
        <v>161</v>
      </c>
      <c r="F126" s="53">
        <v>5.6894409937888195</v>
      </c>
      <c r="G126" s="41">
        <f t="shared" si="91"/>
        <v>758</v>
      </c>
      <c r="H126" s="77">
        <v>369</v>
      </c>
      <c r="I126" s="77">
        <v>389</v>
      </c>
      <c r="J126" s="64">
        <f t="shared" si="80"/>
        <v>-3.1450660968730668</v>
      </c>
      <c r="K126" s="42">
        <f t="shared" si="81"/>
        <v>670</v>
      </c>
      <c r="L126" s="41">
        <v>293</v>
      </c>
      <c r="M126" s="41">
        <v>377</v>
      </c>
      <c r="N126" s="210">
        <f t="shared" si="45"/>
        <v>77.718832891246677</v>
      </c>
      <c r="O126" s="84">
        <f t="shared" si="82"/>
        <v>-1.4518314500865868</v>
      </c>
      <c r="P126" s="41">
        <v>705</v>
      </c>
      <c r="Q126" s="41">
        <v>324</v>
      </c>
      <c r="R126" s="41">
        <v>381</v>
      </c>
      <c r="S126" s="42">
        <v>669</v>
      </c>
      <c r="T126" s="41">
        <v>293</v>
      </c>
      <c r="U126" s="157">
        <v>376</v>
      </c>
      <c r="V126" s="41">
        <v>36</v>
      </c>
      <c r="W126" s="41">
        <v>31</v>
      </c>
      <c r="X126" s="157">
        <v>5</v>
      </c>
      <c r="Y126" s="41"/>
      <c r="Z126" s="162">
        <v>30.65</v>
      </c>
      <c r="AA126" s="162">
        <f t="shared" si="88"/>
        <v>0.30649999999999999</v>
      </c>
      <c r="AB126" s="174">
        <f t="shared" si="89"/>
        <v>2185.9706362153343</v>
      </c>
      <c r="AC126" s="174">
        <f t="shared" si="90"/>
        <v>2300.163132137031</v>
      </c>
      <c r="AD126" s="41">
        <v>162</v>
      </c>
      <c r="AE126" s="158">
        <f t="shared" si="86"/>
        <v>4.3518518518518521</v>
      </c>
      <c r="AF126" s="42">
        <f t="shared" si="87"/>
        <v>1401</v>
      </c>
      <c r="AG126" s="43">
        <v>725</v>
      </c>
      <c r="AH126" s="43">
        <v>676</v>
      </c>
      <c r="AI126" s="188" t="s">
        <v>215</v>
      </c>
      <c r="AJ126" s="74"/>
      <c r="AK126" s="56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</row>
    <row r="127" spans="1:95" s="14" customFormat="1" ht="14.25">
      <c r="A127" s="60" t="s">
        <v>216</v>
      </c>
      <c r="B127" s="41">
        <f t="shared" si="79"/>
        <v>228</v>
      </c>
      <c r="C127" s="41">
        <v>123</v>
      </c>
      <c r="D127" s="41">
        <v>105</v>
      </c>
      <c r="E127" s="41">
        <v>44</v>
      </c>
      <c r="F127" s="53">
        <v>5.1818181818181817</v>
      </c>
      <c r="G127" s="41">
        <f t="shared" si="91"/>
        <v>194</v>
      </c>
      <c r="H127" s="77">
        <v>100</v>
      </c>
      <c r="I127" s="77">
        <v>94</v>
      </c>
      <c r="J127" s="64">
        <f t="shared" si="80"/>
        <v>-2.6825161111480509</v>
      </c>
      <c r="K127" s="42">
        <f t="shared" si="81"/>
        <v>175</v>
      </c>
      <c r="L127" s="41">
        <v>91</v>
      </c>
      <c r="M127" s="41">
        <v>84</v>
      </c>
      <c r="N127" s="210">
        <f t="shared" si="45"/>
        <v>108.33333333333333</v>
      </c>
      <c r="O127" s="84">
        <f t="shared" si="82"/>
        <v>-1.2126139428213418</v>
      </c>
      <c r="P127" s="41">
        <v>187</v>
      </c>
      <c r="Q127" s="41">
        <v>102</v>
      </c>
      <c r="R127" s="41">
        <v>85</v>
      </c>
      <c r="S127" s="42">
        <v>174</v>
      </c>
      <c r="T127" s="41">
        <v>90</v>
      </c>
      <c r="U127" s="157">
        <v>84</v>
      </c>
      <c r="V127" s="41">
        <v>13</v>
      </c>
      <c r="W127" s="41">
        <v>12</v>
      </c>
      <c r="X127" s="157">
        <v>1</v>
      </c>
      <c r="Y127" s="41"/>
      <c r="Z127" s="162">
        <v>29.04</v>
      </c>
      <c r="AA127" s="162">
        <f t="shared" si="88"/>
        <v>0.29039999999999999</v>
      </c>
      <c r="AB127" s="174">
        <f t="shared" si="89"/>
        <v>602.6170798898072</v>
      </c>
      <c r="AC127" s="174">
        <f t="shared" si="90"/>
        <v>643.93939393939399</v>
      </c>
      <c r="AD127" s="41">
        <v>49</v>
      </c>
      <c r="AE127" s="158">
        <f t="shared" si="86"/>
        <v>3.8163265306122449</v>
      </c>
      <c r="AF127" s="42">
        <f t="shared" si="87"/>
        <v>372</v>
      </c>
      <c r="AG127" s="43">
        <v>194</v>
      </c>
      <c r="AH127" s="43">
        <v>178</v>
      </c>
      <c r="AI127" s="188" t="s">
        <v>217</v>
      </c>
      <c r="AJ127" s="74"/>
      <c r="AK127" s="56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</row>
    <row r="128" spans="1:95" s="14" customFormat="1" ht="14.25">
      <c r="A128" s="60" t="s">
        <v>218</v>
      </c>
      <c r="B128" s="41">
        <f t="shared" si="79"/>
        <v>149</v>
      </c>
      <c r="C128" s="41">
        <v>79</v>
      </c>
      <c r="D128" s="41">
        <v>70</v>
      </c>
      <c r="E128" s="41">
        <v>30</v>
      </c>
      <c r="F128" s="53">
        <v>4.9666666666666668</v>
      </c>
      <c r="G128" s="41">
        <f t="shared" si="91"/>
        <v>114</v>
      </c>
      <c r="H128" s="77">
        <v>62</v>
      </c>
      <c r="I128" s="77">
        <v>52</v>
      </c>
      <c r="J128" s="64">
        <f t="shared" si="80"/>
        <v>-4.4476388297502281</v>
      </c>
      <c r="K128" s="42">
        <f t="shared" si="81"/>
        <v>99</v>
      </c>
      <c r="L128" s="41">
        <v>48</v>
      </c>
      <c r="M128" s="41">
        <v>51</v>
      </c>
      <c r="N128" s="210">
        <f t="shared" si="45"/>
        <v>94.117647058823522</v>
      </c>
      <c r="O128" s="84">
        <f t="shared" si="82"/>
        <v>-1.6597482148224176</v>
      </c>
      <c r="P128" s="41">
        <v>107</v>
      </c>
      <c r="Q128" s="41">
        <v>54</v>
      </c>
      <c r="R128" s="41">
        <v>53</v>
      </c>
      <c r="S128" s="42">
        <v>99</v>
      </c>
      <c r="T128" s="41">
        <v>48</v>
      </c>
      <c r="U128" s="157">
        <v>51</v>
      </c>
      <c r="V128" s="41">
        <v>8</v>
      </c>
      <c r="W128" s="41">
        <v>6</v>
      </c>
      <c r="X128" s="157">
        <v>2</v>
      </c>
      <c r="Y128" s="41"/>
      <c r="Z128" s="162">
        <v>25.45</v>
      </c>
      <c r="AA128" s="162">
        <f t="shared" si="88"/>
        <v>0.2545</v>
      </c>
      <c r="AB128" s="174">
        <f t="shared" si="89"/>
        <v>388.99803536345775</v>
      </c>
      <c r="AC128" s="174">
        <f t="shared" si="90"/>
        <v>420.4322200392927</v>
      </c>
      <c r="AD128" s="41">
        <v>28</v>
      </c>
      <c r="AE128" s="158">
        <f t="shared" si="86"/>
        <v>3.8214285714285716</v>
      </c>
      <c r="AF128" s="42">
        <f t="shared" si="87"/>
        <v>306</v>
      </c>
      <c r="AG128" s="43">
        <v>161</v>
      </c>
      <c r="AH128" s="43">
        <v>145</v>
      </c>
      <c r="AI128" s="188" t="s">
        <v>219</v>
      </c>
      <c r="AJ128" s="74"/>
      <c r="AK128" s="56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</row>
    <row r="129" spans="1:95" s="14" customFormat="1" ht="14.25">
      <c r="A129" s="60" t="s">
        <v>114</v>
      </c>
      <c r="B129" s="41">
        <f t="shared" si="79"/>
        <v>461</v>
      </c>
      <c r="C129" s="41">
        <v>213</v>
      </c>
      <c r="D129" s="41">
        <v>248</v>
      </c>
      <c r="E129" s="41">
        <v>69</v>
      </c>
      <c r="F129" s="53">
        <v>6.6811594202898554</v>
      </c>
      <c r="G129" s="41">
        <f t="shared" si="91"/>
        <v>503</v>
      </c>
      <c r="H129" s="77">
        <v>255</v>
      </c>
      <c r="I129" s="77">
        <v>248</v>
      </c>
      <c r="J129" s="64">
        <f t="shared" si="80"/>
        <v>1.4483742043702763</v>
      </c>
      <c r="K129" s="42">
        <f t="shared" si="81"/>
        <v>507</v>
      </c>
      <c r="L129" s="41">
        <v>240</v>
      </c>
      <c r="M129" s="41">
        <v>267</v>
      </c>
      <c r="N129" s="210">
        <f t="shared" si="45"/>
        <v>89.887640449438194</v>
      </c>
      <c r="O129" s="84">
        <f t="shared" si="82"/>
        <v>9.3186276369930099E-2</v>
      </c>
      <c r="P129" s="41">
        <v>543</v>
      </c>
      <c r="Q129" s="41">
        <v>276</v>
      </c>
      <c r="R129" s="41">
        <v>267</v>
      </c>
      <c r="S129" s="42">
        <v>501</v>
      </c>
      <c r="T129" s="41">
        <v>237</v>
      </c>
      <c r="U129" s="157">
        <v>264</v>
      </c>
      <c r="V129" s="41">
        <v>42</v>
      </c>
      <c r="W129" s="41">
        <v>39</v>
      </c>
      <c r="X129" s="157">
        <v>3</v>
      </c>
      <c r="Y129" s="41"/>
      <c r="Z129" s="162">
        <v>162.74</v>
      </c>
      <c r="AA129" s="162">
        <f t="shared" si="88"/>
        <v>1.6274000000000002</v>
      </c>
      <c r="AB129" s="174">
        <f t="shared" si="89"/>
        <v>311.53987956249227</v>
      </c>
      <c r="AC129" s="174">
        <f t="shared" si="90"/>
        <v>333.66105444266924</v>
      </c>
      <c r="AD129" s="41">
        <v>113</v>
      </c>
      <c r="AE129" s="158">
        <f t="shared" si="86"/>
        <v>4.8053097345132745</v>
      </c>
      <c r="AF129" s="42">
        <f t="shared" si="87"/>
        <v>813</v>
      </c>
      <c r="AG129" s="43">
        <v>419</v>
      </c>
      <c r="AH129" s="43">
        <v>394</v>
      </c>
      <c r="AI129" s="188" t="s">
        <v>115</v>
      </c>
      <c r="AJ129" s="74"/>
      <c r="AK129" s="56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</row>
    <row r="130" spans="1:95" s="14" customFormat="1" ht="14.25">
      <c r="A130" s="60"/>
      <c r="B130" s="41"/>
      <c r="C130" s="41"/>
      <c r="D130" s="41"/>
      <c r="E130" s="41"/>
      <c r="F130" s="53"/>
      <c r="G130" s="41"/>
      <c r="H130" s="41"/>
      <c r="I130" s="41"/>
      <c r="J130" s="76"/>
      <c r="K130" s="42"/>
      <c r="L130" s="41"/>
      <c r="M130" s="41"/>
      <c r="N130" s="210"/>
      <c r="O130" s="84"/>
      <c r="P130" s="41"/>
      <c r="Q130" s="41"/>
      <c r="R130" s="41"/>
      <c r="S130" s="42"/>
      <c r="T130" s="41"/>
      <c r="U130" s="157"/>
      <c r="V130" s="41"/>
      <c r="W130" s="41"/>
      <c r="X130" s="157"/>
      <c r="Y130" s="41"/>
      <c r="Z130" s="162"/>
      <c r="AA130" s="162"/>
      <c r="AB130" s="174"/>
      <c r="AC130" s="174"/>
      <c r="AD130" s="41"/>
      <c r="AE130" s="158"/>
      <c r="AF130" s="42"/>
      <c r="AG130" s="43"/>
      <c r="AH130" s="43"/>
      <c r="AI130" s="188"/>
      <c r="AJ130" s="74"/>
      <c r="AK130" s="56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</row>
    <row r="131" spans="1:95" s="35" customFormat="1" ht="14.25">
      <c r="A131" s="62" t="s">
        <v>220</v>
      </c>
      <c r="B131" s="31">
        <f t="shared" ref="B131:B136" si="92">SUM(C131:D131)</f>
        <v>8629</v>
      </c>
      <c r="C131" s="31">
        <f>SUM(C132:C136)</f>
        <v>4178</v>
      </c>
      <c r="D131" s="31">
        <f>SUM(D132:D136)</f>
        <v>4451</v>
      </c>
      <c r="E131" s="31">
        <f>SUM(E132:E136)</f>
        <v>1390</v>
      </c>
      <c r="F131" s="30">
        <v>6.7227793696275073</v>
      </c>
      <c r="G131" s="31">
        <f t="shared" ref="G131:G136" si="93">SUM(H131:I131)</f>
        <v>8346</v>
      </c>
      <c r="H131" s="31">
        <f>SUM(H132:H136)</f>
        <v>3973</v>
      </c>
      <c r="I131" s="31">
        <f>SUM(I132:I136)</f>
        <v>4373</v>
      </c>
      <c r="J131" s="36">
        <f t="shared" ref="J131:J136" si="94">LN(G131/B131)/6.02*100</f>
        <v>-0.55392427503006036</v>
      </c>
      <c r="K131" s="33">
        <f>SUM(L131:M131)</f>
        <v>7996</v>
      </c>
      <c r="L131" s="31">
        <f>SUM(L132:L136)</f>
        <v>3706</v>
      </c>
      <c r="M131" s="31">
        <f>SUM(M132:M136)</f>
        <v>4290</v>
      </c>
      <c r="N131" s="209">
        <f t="shared" si="45"/>
        <v>86.386946386946377</v>
      </c>
      <c r="O131" s="202">
        <f>LN(K131/G131)/8.5*100</f>
        <v>-0.50401135919067375</v>
      </c>
      <c r="P131" s="31">
        <f>SUM(Q131:R131)</f>
        <v>8380</v>
      </c>
      <c r="Q131" s="31">
        <f>SUM(Q132:Q136)</f>
        <v>4073</v>
      </c>
      <c r="R131" s="31">
        <f>SUM(R132:R136)</f>
        <v>4307</v>
      </c>
      <c r="S131" s="33">
        <f>SUM(T131:U131)</f>
        <v>7905</v>
      </c>
      <c r="T131" s="31">
        <f>SUM(T132:T136)</f>
        <v>3663</v>
      </c>
      <c r="U131" s="154">
        <f>SUM(U132:U136)</f>
        <v>4242</v>
      </c>
      <c r="V131" s="31">
        <f>SUM(W131:X131)</f>
        <v>475</v>
      </c>
      <c r="W131" s="31">
        <f>SUM(W132:W136)</f>
        <v>410</v>
      </c>
      <c r="X131" s="154">
        <f>SUM(X132:X136)</f>
        <v>65</v>
      </c>
      <c r="Y131" s="31"/>
      <c r="Z131" s="155" t="s">
        <v>33</v>
      </c>
      <c r="AA131" s="155" t="s">
        <v>33</v>
      </c>
      <c r="AB131" s="173" t="s">
        <v>33</v>
      </c>
      <c r="AC131" s="173" t="s">
        <v>33</v>
      </c>
      <c r="AD131" s="31">
        <f>SUM(AD132:AD136)</f>
        <v>1710</v>
      </c>
      <c r="AE131" s="156">
        <f t="shared" ref="AE131:AE136" si="95">P131/AD131</f>
        <v>4.9005847953216373</v>
      </c>
      <c r="AF131" s="33">
        <f>SUM(AG131:AH131)</f>
        <v>13310</v>
      </c>
      <c r="AG131" s="38">
        <f>SUM(AG132:AG136)</f>
        <v>6827</v>
      </c>
      <c r="AH131" s="38">
        <f>SUM(AH132:AH136)</f>
        <v>6483</v>
      </c>
      <c r="AI131" s="147" t="s">
        <v>221</v>
      </c>
      <c r="AJ131" s="72"/>
      <c r="AK131" s="16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</row>
    <row r="132" spans="1:95" s="14" customFormat="1" ht="14.25">
      <c r="A132" s="60" t="s">
        <v>222</v>
      </c>
      <c r="B132" s="41">
        <f t="shared" si="92"/>
        <v>3212</v>
      </c>
      <c r="C132" s="41">
        <v>1461</v>
      </c>
      <c r="D132" s="41">
        <v>1751</v>
      </c>
      <c r="E132" s="41">
        <v>456</v>
      </c>
      <c r="F132" s="53">
        <v>7.0438596491228074</v>
      </c>
      <c r="G132" s="41">
        <f t="shared" si="93"/>
        <v>3017</v>
      </c>
      <c r="H132" s="41">
        <v>1358</v>
      </c>
      <c r="I132" s="41">
        <v>1659</v>
      </c>
      <c r="J132" s="64">
        <f t="shared" si="94"/>
        <v>-1.0403793340131433</v>
      </c>
      <c r="K132" s="42">
        <f>SUM(L132:M132)</f>
        <v>2449</v>
      </c>
      <c r="L132" s="41">
        <v>1050</v>
      </c>
      <c r="M132" s="41">
        <v>1399</v>
      </c>
      <c r="N132" s="210">
        <f t="shared" si="45"/>
        <v>75.053609721229449</v>
      </c>
      <c r="O132" s="84">
        <f>LN(K132/G132)/8.5*100</f>
        <v>-2.4539197906693331</v>
      </c>
      <c r="P132" s="41">
        <v>2497</v>
      </c>
      <c r="Q132" s="41">
        <v>1100</v>
      </c>
      <c r="R132" s="41">
        <v>1397</v>
      </c>
      <c r="S132" s="42">
        <v>2422</v>
      </c>
      <c r="T132" s="41">
        <v>1037</v>
      </c>
      <c r="U132" s="157">
        <v>1385</v>
      </c>
      <c r="V132" s="41">
        <v>75</v>
      </c>
      <c r="W132" s="41">
        <v>63</v>
      </c>
      <c r="X132" s="157">
        <v>12</v>
      </c>
      <c r="Y132" s="41"/>
      <c r="Z132" s="162">
        <v>21.87</v>
      </c>
      <c r="AA132" s="162">
        <f t="shared" ref="AA132:AA135" si="96">Z132/100</f>
        <v>0.21870000000000001</v>
      </c>
      <c r="AB132" s="174">
        <f>K132/AA132</f>
        <v>11197.988111568358</v>
      </c>
      <c r="AC132" s="174">
        <f>P132/AA132</f>
        <v>11417.466849565615</v>
      </c>
      <c r="AD132" s="41">
        <v>526</v>
      </c>
      <c r="AE132" s="158">
        <f t="shared" si="95"/>
        <v>4.747148288973384</v>
      </c>
      <c r="AF132" s="42">
        <f>SUM(AG132:AH132)</f>
        <v>4928</v>
      </c>
      <c r="AG132" s="43">
        <v>2516</v>
      </c>
      <c r="AH132" s="43">
        <v>2412</v>
      </c>
      <c r="AI132" s="188" t="s">
        <v>223</v>
      </c>
      <c r="AJ132" s="74"/>
      <c r="AK132" s="56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</row>
    <row r="133" spans="1:95" s="14" customFormat="1" ht="14.25">
      <c r="A133" s="60" t="s">
        <v>224</v>
      </c>
      <c r="B133" s="41">
        <f t="shared" si="92"/>
        <v>3707</v>
      </c>
      <c r="C133" s="41">
        <v>1878</v>
      </c>
      <c r="D133" s="41">
        <v>1829</v>
      </c>
      <c r="E133" s="41">
        <v>597</v>
      </c>
      <c r="F133" s="53">
        <v>6.2093802345058631</v>
      </c>
      <c r="G133" s="41">
        <f t="shared" si="93"/>
        <v>3687</v>
      </c>
      <c r="H133" s="41">
        <v>1847</v>
      </c>
      <c r="I133" s="41">
        <v>1840</v>
      </c>
      <c r="J133" s="64">
        <f t="shared" si="94"/>
        <v>-8.9863869046307651E-2</v>
      </c>
      <c r="K133" s="42">
        <f>SUM(L133:M133)</f>
        <v>3868</v>
      </c>
      <c r="L133" s="41">
        <v>1880</v>
      </c>
      <c r="M133" s="41">
        <v>1988</v>
      </c>
      <c r="N133" s="210">
        <f t="shared" si="45"/>
        <v>94.567404426559349</v>
      </c>
      <c r="O133" s="84">
        <f>LN(K133/G133)/8.5*100</f>
        <v>0.56381715692988654</v>
      </c>
      <c r="P133" s="41">
        <v>4103</v>
      </c>
      <c r="Q133" s="41">
        <v>2116</v>
      </c>
      <c r="R133" s="41">
        <v>1987</v>
      </c>
      <c r="S133" s="42">
        <v>3806</v>
      </c>
      <c r="T133" s="41">
        <v>1850</v>
      </c>
      <c r="U133" s="157">
        <v>1956</v>
      </c>
      <c r="V133" s="41">
        <v>297</v>
      </c>
      <c r="W133" s="41">
        <v>266</v>
      </c>
      <c r="X133" s="157">
        <v>31</v>
      </c>
      <c r="Y133" s="41"/>
      <c r="Z133" s="162">
        <v>54.32</v>
      </c>
      <c r="AA133" s="162">
        <f t="shared" si="96"/>
        <v>0.54320000000000002</v>
      </c>
      <c r="AB133" s="174">
        <f>K133/AA133</f>
        <v>7120.765832106038</v>
      </c>
      <c r="AC133" s="174">
        <f>P133/AA133</f>
        <v>7553.387334315169</v>
      </c>
      <c r="AD133" s="41">
        <v>787</v>
      </c>
      <c r="AE133" s="158">
        <f t="shared" si="95"/>
        <v>5.2134688691232531</v>
      </c>
      <c r="AF133" s="42">
        <f>SUM(AG133:AH133)</f>
        <v>5579</v>
      </c>
      <c r="AG133" s="43">
        <v>2876</v>
      </c>
      <c r="AH133" s="43">
        <v>2703</v>
      </c>
      <c r="AI133" s="188" t="s">
        <v>225</v>
      </c>
      <c r="AJ133" s="74"/>
      <c r="AK133" s="56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</row>
    <row r="134" spans="1:95" s="14" customFormat="1" ht="14.25">
      <c r="A134" s="60" t="s">
        <v>226</v>
      </c>
      <c r="B134" s="41">
        <f t="shared" si="92"/>
        <v>1202</v>
      </c>
      <c r="C134" s="41">
        <v>571</v>
      </c>
      <c r="D134" s="41">
        <v>631</v>
      </c>
      <c r="E134" s="41">
        <v>229</v>
      </c>
      <c r="F134" s="53">
        <v>5.248908296943231</v>
      </c>
      <c r="G134" s="41">
        <f t="shared" si="93"/>
        <v>1218</v>
      </c>
      <c r="H134" s="41">
        <v>570</v>
      </c>
      <c r="I134" s="41">
        <v>648</v>
      </c>
      <c r="J134" s="64">
        <f t="shared" si="94"/>
        <v>0.21965669725397732</v>
      </c>
      <c r="K134" s="42">
        <f>SUM(L134:M134)</f>
        <v>1179</v>
      </c>
      <c r="L134" s="41">
        <v>563</v>
      </c>
      <c r="M134" s="41">
        <v>616</v>
      </c>
      <c r="N134" s="210">
        <f t="shared" si="45"/>
        <v>91.396103896103895</v>
      </c>
      <c r="O134" s="84">
        <f>LN(K134/G134)/8.5*100</f>
        <v>-0.38286526744084026</v>
      </c>
      <c r="P134" s="41">
        <v>1259</v>
      </c>
      <c r="Q134" s="41">
        <v>636</v>
      </c>
      <c r="R134" s="41">
        <v>623</v>
      </c>
      <c r="S134" s="42">
        <v>1177</v>
      </c>
      <c r="T134" s="41">
        <v>563</v>
      </c>
      <c r="U134" s="157">
        <v>614</v>
      </c>
      <c r="V134" s="41">
        <v>82</v>
      </c>
      <c r="W134" s="41">
        <v>73</v>
      </c>
      <c r="X134" s="157">
        <v>9</v>
      </c>
      <c r="Y134" s="41"/>
      <c r="Z134" s="162">
        <v>20.87</v>
      </c>
      <c r="AA134" s="162">
        <f t="shared" si="96"/>
        <v>0.2087</v>
      </c>
      <c r="AB134" s="174">
        <f>K134/AA134</f>
        <v>5649.2573071394345</v>
      </c>
      <c r="AC134" s="174">
        <f>P134/AA134</f>
        <v>6032.5826545280306</v>
      </c>
      <c r="AD134" s="41">
        <v>281</v>
      </c>
      <c r="AE134" s="158">
        <f t="shared" si="95"/>
        <v>4.4804270462633449</v>
      </c>
      <c r="AF134" s="42">
        <f>SUM(AG134:AH134)</f>
        <v>2037</v>
      </c>
      <c r="AG134" s="43">
        <v>1061</v>
      </c>
      <c r="AH134" s="43">
        <v>976</v>
      </c>
      <c r="AI134" s="188" t="s">
        <v>227</v>
      </c>
      <c r="AJ134" s="74"/>
      <c r="AK134" s="56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</row>
    <row r="135" spans="1:95" s="14" customFormat="1" ht="14.25">
      <c r="A135" s="60" t="s">
        <v>228</v>
      </c>
      <c r="B135" s="41">
        <f t="shared" si="92"/>
        <v>400</v>
      </c>
      <c r="C135" s="41">
        <v>206</v>
      </c>
      <c r="D135" s="41">
        <v>194</v>
      </c>
      <c r="E135" s="41">
        <v>73</v>
      </c>
      <c r="F135" s="53">
        <v>5.4794520547945202</v>
      </c>
      <c r="G135" s="41">
        <f t="shared" si="93"/>
        <v>294</v>
      </c>
      <c r="H135" s="41">
        <v>124</v>
      </c>
      <c r="I135" s="41">
        <v>170</v>
      </c>
      <c r="J135" s="64">
        <f t="shared" si="94"/>
        <v>-5.1143651124468512</v>
      </c>
      <c r="K135" s="42">
        <f>SUM(L135:M135)</f>
        <v>500</v>
      </c>
      <c r="L135" s="41">
        <v>213</v>
      </c>
      <c r="M135" s="41">
        <v>287</v>
      </c>
      <c r="N135" s="210">
        <f t="shared" si="45"/>
        <v>74.21602787456446</v>
      </c>
      <c r="O135" s="84">
        <f>LN(K135/G135)/8.5*100</f>
        <v>6.2473921303942364</v>
      </c>
      <c r="P135" s="41">
        <v>521</v>
      </c>
      <c r="Q135" s="41">
        <v>221</v>
      </c>
      <c r="R135" s="41">
        <v>300</v>
      </c>
      <c r="S135" s="42">
        <v>500</v>
      </c>
      <c r="T135" s="41">
        <v>213</v>
      </c>
      <c r="U135" s="157">
        <v>287</v>
      </c>
      <c r="V135" s="41">
        <v>21</v>
      </c>
      <c r="W135" s="41">
        <v>8</v>
      </c>
      <c r="X135" s="157">
        <v>13</v>
      </c>
      <c r="Y135" s="41"/>
      <c r="Z135" s="162">
        <v>24.87</v>
      </c>
      <c r="AA135" s="162">
        <f t="shared" si="96"/>
        <v>0.2487</v>
      </c>
      <c r="AB135" s="174">
        <f>K135/AA135</f>
        <v>2010.454362685967</v>
      </c>
      <c r="AC135" s="174">
        <f>P135/AA135</f>
        <v>2094.8934459187776</v>
      </c>
      <c r="AD135" s="41">
        <v>116</v>
      </c>
      <c r="AE135" s="158">
        <f t="shared" si="95"/>
        <v>4.4913793103448274</v>
      </c>
      <c r="AF135" s="42">
        <f>SUM(AG135:AH135)</f>
        <v>766</v>
      </c>
      <c r="AG135" s="43">
        <v>374</v>
      </c>
      <c r="AH135" s="43">
        <v>392</v>
      </c>
      <c r="AI135" s="188" t="s">
        <v>229</v>
      </c>
      <c r="AJ135" s="74"/>
      <c r="AK135" s="56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</row>
    <row r="136" spans="1:95" s="14" customFormat="1" ht="14.25" hidden="1">
      <c r="A136" s="60" t="s">
        <v>230</v>
      </c>
      <c r="B136" s="41">
        <f t="shared" si="92"/>
        <v>108</v>
      </c>
      <c r="C136" s="41">
        <v>62</v>
      </c>
      <c r="D136" s="41">
        <v>46</v>
      </c>
      <c r="E136" s="41">
        <v>35</v>
      </c>
      <c r="F136" s="53">
        <v>3.0857142857142859</v>
      </c>
      <c r="G136" s="41">
        <f t="shared" si="93"/>
        <v>130</v>
      </c>
      <c r="H136" s="41">
        <v>74</v>
      </c>
      <c r="I136" s="41">
        <v>56</v>
      </c>
      <c r="J136" s="64">
        <f t="shared" si="94"/>
        <v>3.0797877629794477</v>
      </c>
      <c r="K136" s="42" t="s">
        <v>33</v>
      </c>
      <c r="L136" s="41" t="s">
        <v>33</v>
      </c>
      <c r="M136" s="41" t="s">
        <v>33</v>
      </c>
      <c r="N136" s="210" t="e">
        <f t="shared" si="45"/>
        <v>#VALUE!</v>
      </c>
      <c r="O136" s="203" t="s">
        <v>33</v>
      </c>
      <c r="P136" s="41" t="s">
        <v>33</v>
      </c>
      <c r="Q136" s="41" t="s">
        <v>33</v>
      </c>
      <c r="R136" s="41" t="s">
        <v>33</v>
      </c>
      <c r="S136" s="42" t="s">
        <v>33</v>
      </c>
      <c r="T136" s="41" t="s">
        <v>33</v>
      </c>
      <c r="U136" s="157" t="s">
        <v>33</v>
      </c>
      <c r="V136" s="41" t="s">
        <v>33</v>
      </c>
      <c r="W136" s="41" t="s">
        <v>33</v>
      </c>
      <c r="X136" s="157" t="s">
        <v>33</v>
      </c>
      <c r="Y136" s="41"/>
      <c r="Z136" s="162"/>
      <c r="AA136" s="162"/>
      <c r="AB136" s="174" t="e">
        <f>P136/Z136</f>
        <v>#VALUE!</v>
      </c>
      <c r="AC136" s="174" t="e">
        <f>Q136/AB136</f>
        <v>#VALUE!</v>
      </c>
      <c r="AD136" s="41"/>
      <c r="AE136" s="158" t="e">
        <f t="shared" si="95"/>
        <v>#VALUE!</v>
      </c>
      <c r="AF136" s="42" t="s">
        <v>33</v>
      </c>
      <c r="AG136" s="41" t="s">
        <v>33</v>
      </c>
      <c r="AH136" s="41" t="s">
        <v>33</v>
      </c>
      <c r="AI136" s="188" t="s">
        <v>231</v>
      </c>
      <c r="AJ136" s="74"/>
      <c r="AK136" s="56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</row>
    <row r="137" spans="1:95" s="14" customFormat="1" ht="17.25">
      <c r="A137" s="15"/>
      <c r="B137" s="41"/>
      <c r="C137" s="41"/>
      <c r="D137" s="41"/>
      <c r="E137" s="41"/>
      <c r="F137" s="53"/>
      <c r="G137" s="41"/>
      <c r="H137" s="41"/>
      <c r="I137" s="41"/>
      <c r="J137" s="76"/>
      <c r="K137" s="42"/>
      <c r="L137" s="41"/>
      <c r="M137" s="41"/>
      <c r="N137" s="210"/>
      <c r="O137" s="84"/>
      <c r="P137" s="41"/>
      <c r="Q137" s="41"/>
      <c r="R137" s="41"/>
      <c r="S137" s="42"/>
      <c r="T137" s="41"/>
      <c r="U137" s="157"/>
      <c r="V137" s="41"/>
      <c r="W137" s="41"/>
      <c r="X137" s="157"/>
      <c r="Y137" s="41"/>
      <c r="Z137" s="162"/>
      <c r="AA137" s="162"/>
      <c r="AB137" s="174"/>
      <c r="AC137" s="174"/>
      <c r="AD137" s="41"/>
      <c r="AE137" s="158"/>
      <c r="AF137" s="42"/>
      <c r="AG137" s="79"/>
      <c r="AH137" s="79"/>
      <c r="AI137" s="147"/>
      <c r="AJ137" s="72"/>
      <c r="AK137" s="58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</row>
    <row r="138" spans="1:95" s="35" customFormat="1" ht="14.25">
      <c r="A138" s="62" t="s">
        <v>232</v>
      </c>
      <c r="B138" s="31">
        <f t="shared" ref="B138:B147" si="97">SUM(C138:D138)</f>
        <v>9438</v>
      </c>
      <c r="C138" s="31">
        <f>SUM(C139:C147)</f>
        <v>5355</v>
      </c>
      <c r="D138" s="31">
        <f>SUM(D139:D147)</f>
        <v>4083</v>
      </c>
      <c r="E138" s="31">
        <f>SUM(E139:E147)</f>
        <v>1348</v>
      </c>
      <c r="F138" s="30">
        <v>9.5832147937411101</v>
      </c>
      <c r="G138" s="31">
        <f>SUM(H138:I138)</f>
        <v>10149</v>
      </c>
      <c r="H138" s="31">
        <f>SUM(H139:H147)</f>
        <v>5715</v>
      </c>
      <c r="I138" s="31">
        <f>SUM(I139:I147)</f>
        <v>4434</v>
      </c>
      <c r="J138" s="36">
        <f t="shared" ref="J138:J147" si="98">LN(G138/B138)/6.02*100</f>
        <v>1.2064964312705213</v>
      </c>
      <c r="K138" s="33">
        <f t="shared" ref="K138:K147" si="99">SUM(L138:M138)</f>
        <v>12232</v>
      </c>
      <c r="L138" s="31">
        <f>SUM(L139:L147)</f>
        <v>6812</v>
      </c>
      <c r="M138" s="31">
        <f>SUM(M139:M147)</f>
        <v>5420</v>
      </c>
      <c r="N138" s="209">
        <f t="shared" si="45"/>
        <v>125.68265682656828</v>
      </c>
      <c r="O138" s="202">
        <f t="shared" ref="O138:O147" si="100">LN(K138/G138)/8.5*100</f>
        <v>2.196238707765648</v>
      </c>
      <c r="P138" s="31">
        <f t="shared" ref="P138" si="101">SUM(Q138:R138)</f>
        <v>14092</v>
      </c>
      <c r="Q138" s="31">
        <f>SUM(Q139:Q147)</f>
        <v>8565</v>
      </c>
      <c r="R138" s="31">
        <f>SUM(R139:R147)</f>
        <v>5527</v>
      </c>
      <c r="S138" s="33">
        <f t="shared" ref="S138" si="102">SUM(T138:U138)</f>
        <v>12166</v>
      </c>
      <c r="T138" s="31">
        <f>SUM(T139:T147)</f>
        <v>6777</v>
      </c>
      <c r="U138" s="154">
        <f>SUM(U139:U147)</f>
        <v>5389</v>
      </c>
      <c r="V138" s="31">
        <f t="shared" ref="V138" si="103">SUM(W138:X138)</f>
        <v>1926</v>
      </c>
      <c r="W138" s="31">
        <f>SUM(W139:W147)</f>
        <v>1788</v>
      </c>
      <c r="X138" s="154">
        <f>SUM(X139:X147)</f>
        <v>138</v>
      </c>
      <c r="Y138" s="31"/>
      <c r="Z138" s="155" t="s">
        <v>33</v>
      </c>
      <c r="AA138" s="155" t="s">
        <v>33</v>
      </c>
      <c r="AB138" s="173" t="s">
        <v>33</v>
      </c>
      <c r="AC138" s="173" t="s">
        <v>33</v>
      </c>
      <c r="AD138" s="31">
        <f>SUM(AD139:AD147)</f>
        <v>2115</v>
      </c>
      <c r="AE138" s="156">
        <f t="shared" ref="AE138:AE147" si="104">P138/AD138</f>
        <v>6.6628841607565015</v>
      </c>
      <c r="AF138" s="33">
        <f>SUM(AG138:AH138)</f>
        <v>14223</v>
      </c>
      <c r="AG138" s="38">
        <f>SUM(AG139:AG147)</f>
        <v>7375</v>
      </c>
      <c r="AH138" s="38">
        <f>SUM(AH139:AH147)</f>
        <v>6848</v>
      </c>
      <c r="AI138" s="147" t="s">
        <v>233</v>
      </c>
      <c r="AJ138" s="72"/>
      <c r="AK138" s="16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</row>
    <row r="139" spans="1:95" s="14" customFormat="1" ht="14.25">
      <c r="A139" s="60" t="s">
        <v>234</v>
      </c>
      <c r="B139" s="41">
        <f t="shared" si="97"/>
        <v>1572</v>
      </c>
      <c r="C139" s="41">
        <v>764</v>
      </c>
      <c r="D139" s="41">
        <v>808</v>
      </c>
      <c r="E139" s="41">
        <v>261</v>
      </c>
      <c r="F139" s="53">
        <v>6.0229885057471266</v>
      </c>
      <c r="G139" s="41">
        <f>SUM(H139:I139)</f>
        <v>1696</v>
      </c>
      <c r="H139" s="41">
        <v>818</v>
      </c>
      <c r="I139" s="41">
        <v>878</v>
      </c>
      <c r="J139" s="64">
        <f t="shared" si="98"/>
        <v>1.2611934113404755</v>
      </c>
      <c r="K139" s="42">
        <f t="shared" si="99"/>
        <v>1728</v>
      </c>
      <c r="L139" s="41">
        <v>826</v>
      </c>
      <c r="M139" s="41">
        <v>902</v>
      </c>
      <c r="N139" s="210">
        <f t="shared" si="45"/>
        <v>91.574279379157431</v>
      </c>
      <c r="O139" s="84">
        <f t="shared" si="100"/>
        <v>0.21990744720179464</v>
      </c>
      <c r="P139" s="41">
        <v>1865</v>
      </c>
      <c r="Q139" s="41">
        <v>960</v>
      </c>
      <c r="R139" s="41">
        <v>905</v>
      </c>
      <c r="S139" s="42">
        <v>1715</v>
      </c>
      <c r="T139" s="41">
        <v>821</v>
      </c>
      <c r="U139" s="157">
        <v>894</v>
      </c>
      <c r="V139" s="41">
        <v>150</v>
      </c>
      <c r="W139" s="41">
        <v>139</v>
      </c>
      <c r="X139" s="157">
        <v>11</v>
      </c>
      <c r="Y139" s="41"/>
      <c r="Z139" s="162">
        <v>276.23</v>
      </c>
      <c r="AA139" s="162">
        <f t="shared" ref="AA139:AA147" si="105">Z139/100</f>
        <v>2.7623000000000002</v>
      </c>
      <c r="AB139" s="174">
        <f t="shared" ref="AB139:AB147" si="106">K139/AA139</f>
        <v>625.5656518118958</v>
      </c>
      <c r="AC139" s="174">
        <f t="shared" ref="AC139:AC147" si="107">P139/AA139</f>
        <v>675.16200267892691</v>
      </c>
      <c r="AD139" s="41">
        <v>359</v>
      </c>
      <c r="AE139" s="158">
        <f t="shared" si="104"/>
        <v>5.194986072423398</v>
      </c>
      <c r="AF139" s="42">
        <f t="shared" ref="AF139:AF147" si="108">SUM(AG139:AH139)</f>
        <v>2509</v>
      </c>
      <c r="AG139" s="43">
        <v>1312</v>
      </c>
      <c r="AH139" s="43">
        <v>1197</v>
      </c>
      <c r="AI139" s="188" t="s">
        <v>235</v>
      </c>
      <c r="AJ139" s="74"/>
      <c r="AK139" s="56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</row>
    <row r="140" spans="1:95" s="14" customFormat="1" ht="14.25">
      <c r="A140" s="60" t="s">
        <v>236</v>
      </c>
      <c r="B140" s="41">
        <f t="shared" si="97"/>
        <v>849</v>
      </c>
      <c r="C140" s="41">
        <v>455</v>
      </c>
      <c r="D140" s="41">
        <v>394</v>
      </c>
      <c r="E140" s="41">
        <v>136</v>
      </c>
      <c r="F140" s="53">
        <v>6.242647058823529</v>
      </c>
      <c r="G140" s="41">
        <f t="shared" ref="G140:G147" si="109">SUM(H140:I140)</f>
        <v>800</v>
      </c>
      <c r="H140" s="41">
        <v>401</v>
      </c>
      <c r="I140" s="41">
        <v>399</v>
      </c>
      <c r="J140" s="64">
        <f t="shared" si="98"/>
        <v>-0.98749931301362115</v>
      </c>
      <c r="K140" s="42">
        <f t="shared" si="99"/>
        <v>1013</v>
      </c>
      <c r="L140" s="41">
        <v>521</v>
      </c>
      <c r="M140" s="41">
        <v>492</v>
      </c>
      <c r="N140" s="210">
        <f t="shared" si="45"/>
        <v>105.89430894308943</v>
      </c>
      <c r="O140" s="84">
        <f t="shared" si="100"/>
        <v>2.7771738421265431</v>
      </c>
      <c r="P140" s="41">
        <v>1066</v>
      </c>
      <c r="Q140" s="41">
        <v>569</v>
      </c>
      <c r="R140" s="41">
        <v>497</v>
      </c>
      <c r="S140" s="42">
        <v>1010</v>
      </c>
      <c r="T140" s="41">
        <v>519</v>
      </c>
      <c r="U140" s="157">
        <v>491</v>
      </c>
      <c r="V140" s="41">
        <v>56</v>
      </c>
      <c r="W140" s="41">
        <v>50</v>
      </c>
      <c r="X140" s="157">
        <v>6</v>
      </c>
      <c r="Y140" s="41"/>
      <c r="Z140" s="162">
        <v>16.670000000000002</v>
      </c>
      <c r="AA140" s="162">
        <f t="shared" si="105"/>
        <v>0.16670000000000001</v>
      </c>
      <c r="AB140" s="174">
        <f t="shared" si="106"/>
        <v>6076.7846430713853</v>
      </c>
      <c r="AC140" s="174">
        <f t="shared" si="107"/>
        <v>6394.721055788842</v>
      </c>
      <c r="AD140" s="41">
        <v>183</v>
      </c>
      <c r="AE140" s="158">
        <f t="shared" si="104"/>
        <v>5.8251366120218577</v>
      </c>
      <c r="AF140" s="42">
        <f t="shared" si="108"/>
        <v>1508</v>
      </c>
      <c r="AG140" s="43">
        <v>767</v>
      </c>
      <c r="AH140" s="43">
        <v>741</v>
      </c>
      <c r="AI140" s="188" t="s">
        <v>237</v>
      </c>
      <c r="AJ140" s="74"/>
      <c r="AK140" s="56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</row>
    <row r="141" spans="1:95" s="14" customFormat="1" ht="14.25">
      <c r="A141" s="60" t="s">
        <v>238</v>
      </c>
      <c r="B141" s="41">
        <f t="shared" si="97"/>
        <v>893</v>
      </c>
      <c r="C141" s="41">
        <v>450</v>
      </c>
      <c r="D141" s="41">
        <v>443</v>
      </c>
      <c r="E141" s="41">
        <v>135</v>
      </c>
      <c r="F141" s="53">
        <v>6.6148148148148147</v>
      </c>
      <c r="G141" s="41">
        <f t="shared" si="109"/>
        <v>767</v>
      </c>
      <c r="H141" s="41">
        <v>383</v>
      </c>
      <c r="I141" s="41">
        <v>384</v>
      </c>
      <c r="J141" s="64">
        <f t="shared" si="98"/>
        <v>-2.5265744104525387</v>
      </c>
      <c r="K141" s="42">
        <f t="shared" si="99"/>
        <v>967</v>
      </c>
      <c r="L141" s="41">
        <v>467</v>
      </c>
      <c r="M141" s="41">
        <v>500</v>
      </c>
      <c r="N141" s="210">
        <f t="shared" ref="N141:N204" si="110">L141/M141*100</f>
        <v>93.4</v>
      </c>
      <c r="O141" s="84">
        <f t="shared" si="100"/>
        <v>2.7260199304239774</v>
      </c>
      <c r="P141" s="41">
        <v>1053</v>
      </c>
      <c r="Q141" s="41">
        <v>548</v>
      </c>
      <c r="R141" s="41">
        <v>505</v>
      </c>
      <c r="S141" s="42">
        <v>966</v>
      </c>
      <c r="T141" s="41">
        <v>467</v>
      </c>
      <c r="U141" s="157">
        <v>499</v>
      </c>
      <c r="V141" s="41">
        <v>87</v>
      </c>
      <c r="W141" s="41">
        <v>81</v>
      </c>
      <c r="X141" s="157">
        <v>6</v>
      </c>
      <c r="Y141" s="41"/>
      <c r="Z141" s="162">
        <v>22.39</v>
      </c>
      <c r="AA141" s="162">
        <f t="shared" si="105"/>
        <v>0.22390000000000002</v>
      </c>
      <c r="AB141" s="174">
        <f t="shared" si="106"/>
        <v>4318.8923626619026</v>
      </c>
      <c r="AC141" s="174">
        <f t="shared" si="107"/>
        <v>4702.9924073246984</v>
      </c>
      <c r="AD141" s="41">
        <v>189</v>
      </c>
      <c r="AE141" s="158">
        <f t="shared" si="104"/>
        <v>5.5714285714285712</v>
      </c>
      <c r="AF141" s="42">
        <f t="shared" si="108"/>
        <v>1353</v>
      </c>
      <c r="AG141" s="43">
        <v>683</v>
      </c>
      <c r="AH141" s="43">
        <v>670</v>
      </c>
      <c r="AI141" s="188" t="s">
        <v>239</v>
      </c>
      <c r="AJ141" s="74"/>
      <c r="AK141" s="56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</row>
    <row r="142" spans="1:95" s="14" customFormat="1" ht="14.25">
      <c r="A142" s="60" t="s">
        <v>240</v>
      </c>
      <c r="B142" s="41">
        <f t="shared" si="97"/>
        <v>837</v>
      </c>
      <c r="C142" s="41">
        <v>452</v>
      </c>
      <c r="D142" s="41">
        <v>385</v>
      </c>
      <c r="E142" s="41">
        <v>135</v>
      </c>
      <c r="F142" s="53">
        <v>6.2</v>
      </c>
      <c r="G142" s="41">
        <f t="shared" si="109"/>
        <v>1148</v>
      </c>
      <c r="H142" s="41">
        <v>594</v>
      </c>
      <c r="I142" s="41">
        <v>554</v>
      </c>
      <c r="J142" s="64">
        <f t="shared" si="98"/>
        <v>5.24838050481788</v>
      </c>
      <c r="K142" s="42">
        <f t="shared" si="99"/>
        <v>1133</v>
      </c>
      <c r="L142" s="41">
        <v>554</v>
      </c>
      <c r="M142" s="41">
        <v>579</v>
      </c>
      <c r="N142" s="210">
        <f t="shared" si="110"/>
        <v>95.682210708117438</v>
      </c>
      <c r="O142" s="84">
        <f t="shared" si="100"/>
        <v>-0.15473312766476893</v>
      </c>
      <c r="P142" s="41">
        <v>1408</v>
      </c>
      <c r="Q142" s="41">
        <v>811</v>
      </c>
      <c r="R142" s="41">
        <v>597</v>
      </c>
      <c r="S142" s="42">
        <v>1127</v>
      </c>
      <c r="T142" s="41">
        <v>552</v>
      </c>
      <c r="U142" s="157">
        <v>575</v>
      </c>
      <c r="V142" s="41">
        <v>281</v>
      </c>
      <c r="W142" s="41">
        <v>259</v>
      </c>
      <c r="X142" s="157">
        <v>22</v>
      </c>
      <c r="Y142" s="41"/>
      <c r="Z142" s="162">
        <v>36.6</v>
      </c>
      <c r="AA142" s="162">
        <f t="shared" si="105"/>
        <v>0.36599999999999999</v>
      </c>
      <c r="AB142" s="174">
        <f t="shared" si="106"/>
        <v>3095.6284153005463</v>
      </c>
      <c r="AC142" s="174">
        <f t="shared" si="107"/>
        <v>3846.9945355191257</v>
      </c>
      <c r="AD142" s="41">
        <v>242</v>
      </c>
      <c r="AE142" s="158">
        <f t="shared" si="104"/>
        <v>5.8181818181818183</v>
      </c>
      <c r="AF142" s="42">
        <f t="shared" si="108"/>
        <v>1523</v>
      </c>
      <c r="AG142" s="43">
        <v>793</v>
      </c>
      <c r="AH142" s="43">
        <v>730</v>
      </c>
      <c r="AI142" s="188" t="s">
        <v>241</v>
      </c>
      <c r="AJ142" s="74"/>
      <c r="AK142" s="56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</row>
    <row r="143" spans="1:95" s="14" customFormat="1" ht="14.25">
      <c r="A143" s="60" t="s">
        <v>242</v>
      </c>
      <c r="B143" s="41">
        <f t="shared" si="97"/>
        <v>703</v>
      </c>
      <c r="C143" s="41">
        <v>360</v>
      </c>
      <c r="D143" s="41">
        <v>343</v>
      </c>
      <c r="E143" s="41">
        <v>111</v>
      </c>
      <c r="F143" s="53">
        <v>6.333333333333333</v>
      </c>
      <c r="G143" s="41">
        <f t="shared" si="109"/>
        <v>849</v>
      </c>
      <c r="H143" s="41">
        <v>510</v>
      </c>
      <c r="I143" s="41">
        <v>339</v>
      </c>
      <c r="J143" s="64">
        <f t="shared" si="98"/>
        <v>3.134589609645889</v>
      </c>
      <c r="K143" s="42">
        <f t="shared" si="99"/>
        <v>1014</v>
      </c>
      <c r="L143" s="41">
        <v>495</v>
      </c>
      <c r="M143" s="41">
        <v>519</v>
      </c>
      <c r="N143" s="210">
        <f t="shared" si="110"/>
        <v>95.375722543352609</v>
      </c>
      <c r="O143" s="84">
        <f t="shared" si="100"/>
        <v>2.0893999745856613</v>
      </c>
      <c r="P143" s="41">
        <v>1300</v>
      </c>
      <c r="Q143" s="41">
        <v>758</v>
      </c>
      <c r="R143" s="41">
        <v>542</v>
      </c>
      <c r="S143" s="42">
        <v>1014</v>
      </c>
      <c r="T143" s="41">
        <v>495</v>
      </c>
      <c r="U143" s="157">
        <v>519</v>
      </c>
      <c r="V143" s="41">
        <v>286</v>
      </c>
      <c r="W143" s="41">
        <v>263</v>
      </c>
      <c r="X143" s="157">
        <v>23</v>
      </c>
      <c r="Y143" s="41"/>
      <c r="Z143" s="162">
        <v>26.23</v>
      </c>
      <c r="AA143" s="162">
        <f t="shared" si="105"/>
        <v>0.26229999999999998</v>
      </c>
      <c r="AB143" s="174">
        <f t="shared" si="106"/>
        <v>3865.8025162028216</v>
      </c>
      <c r="AC143" s="174">
        <f t="shared" si="107"/>
        <v>4956.1570720548998</v>
      </c>
      <c r="AD143" s="41">
        <v>194</v>
      </c>
      <c r="AE143" s="158">
        <f t="shared" si="104"/>
        <v>6.7010309278350517</v>
      </c>
      <c r="AF143" s="42">
        <f t="shared" si="108"/>
        <v>1231</v>
      </c>
      <c r="AG143" s="43">
        <v>623</v>
      </c>
      <c r="AH143" s="43">
        <v>608</v>
      </c>
      <c r="AI143" s="188" t="s">
        <v>243</v>
      </c>
      <c r="AJ143" s="74"/>
      <c r="AK143" s="56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</row>
    <row r="144" spans="1:95" s="14" customFormat="1" ht="14.25">
      <c r="A144" s="60" t="s">
        <v>244</v>
      </c>
      <c r="B144" s="41">
        <f t="shared" si="97"/>
        <v>878</v>
      </c>
      <c r="C144" s="41">
        <v>525</v>
      </c>
      <c r="D144" s="41">
        <v>353</v>
      </c>
      <c r="E144" s="41">
        <v>120</v>
      </c>
      <c r="F144" s="53">
        <v>7.3166666666666664</v>
      </c>
      <c r="G144" s="41">
        <f t="shared" si="109"/>
        <v>1007</v>
      </c>
      <c r="H144" s="41">
        <v>657</v>
      </c>
      <c r="I144" s="41">
        <v>350</v>
      </c>
      <c r="J144" s="64">
        <f t="shared" si="98"/>
        <v>2.2771478253064066</v>
      </c>
      <c r="K144" s="42">
        <f t="shared" si="99"/>
        <v>1334</v>
      </c>
      <c r="L144" s="41">
        <v>865</v>
      </c>
      <c r="M144" s="41">
        <v>469</v>
      </c>
      <c r="N144" s="210">
        <f t="shared" si="110"/>
        <v>184.43496801705757</v>
      </c>
      <c r="O144" s="84">
        <f t="shared" si="100"/>
        <v>3.3083098089059613</v>
      </c>
      <c r="P144" s="41">
        <v>1725</v>
      </c>
      <c r="Q144" s="41">
        <v>1241</v>
      </c>
      <c r="R144" s="41">
        <v>484</v>
      </c>
      <c r="S144" s="42">
        <v>1328</v>
      </c>
      <c r="T144" s="41">
        <v>861</v>
      </c>
      <c r="U144" s="157">
        <v>467</v>
      </c>
      <c r="V144" s="41">
        <v>397</v>
      </c>
      <c r="W144" s="41">
        <v>380</v>
      </c>
      <c r="X144" s="157">
        <v>17</v>
      </c>
      <c r="Y144" s="41"/>
      <c r="Z144" s="162">
        <v>42.6</v>
      </c>
      <c r="AA144" s="162">
        <f t="shared" si="105"/>
        <v>0.42599999999999999</v>
      </c>
      <c r="AB144" s="174">
        <f t="shared" si="106"/>
        <v>3131.4553990610329</v>
      </c>
      <c r="AC144" s="174">
        <f t="shared" si="107"/>
        <v>4049.2957746478874</v>
      </c>
      <c r="AD144" s="41">
        <v>216</v>
      </c>
      <c r="AE144" s="158">
        <f t="shared" si="104"/>
        <v>7.9861111111111107</v>
      </c>
      <c r="AF144" s="42">
        <f t="shared" si="108"/>
        <v>1153</v>
      </c>
      <c r="AG144" s="43">
        <v>601</v>
      </c>
      <c r="AH144" s="43">
        <v>552</v>
      </c>
      <c r="AI144" s="188" t="s">
        <v>245</v>
      </c>
      <c r="AJ144" s="74"/>
      <c r="AK144" s="56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</row>
    <row r="145" spans="1:95" s="14" customFormat="1" ht="14.25">
      <c r="A145" s="60" t="s">
        <v>246</v>
      </c>
      <c r="B145" s="41">
        <f t="shared" si="97"/>
        <v>623</v>
      </c>
      <c r="C145" s="41">
        <v>357</v>
      </c>
      <c r="D145" s="41">
        <v>266</v>
      </c>
      <c r="E145" s="41">
        <v>94</v>
      </c>
      <c r="F145" s="53">
        <v>6.6276595744680851</v>
      </c>
      <c r="G145" s="41">
        <f t="shared" si="109"/>
        <v>662</v>
      </c>
      <c r="H145" s="41">
        <v>352</v>
      </c>
      <c r="I145" s="41">
        <v>310</v>
      </c>
      <c r="J145" s="64">
        <f t="shared" si="98"/>
        <v>1.0086218795607167</v>
      </c>
      <c r="K145" s="42">
        <f t="shared" si="99"/>
        <v>832</v>
      </c>
      <c r="L145" s="41">
        <v>448</v>
      </c>
      <c r="M145" s="41">
        <v>384</v>
      </c>
      <c r="N145" s="210">
        <f t="shared" si="110"/>
        <v>116.66666666666667</v>
      </c>
      <c r="O145" s="84">
        <f t="shared" si="100"/>
        <v>2.6890221751082395</v>
      </c>
      <c r="P145" s="41">
        <v>912</v>
      </c>
      <c r="Q145" s="41">
        <v>523</v>
      </c>
      <c r="R145" s="41">
        <v>389</v>
      </c>
      <c r="S145" s="42">
        <v>831</v>
      </c>
      <c r="T145" s="41">
        <v>447</v>
      </c>
      <c r="U145" s="157">
        <v>384</v>
      </c>
      <c r="V145" s="41">
        <v>81</v>
      </c>
      <c r="W145" s="41">
        <v>76</v>
      </c>
      <c r="X145" s="157">
        <v>5</v>
      </c>
      <c r="Y145" s="41"/>
      <c r="Z145" s="162">
        <v>10.54</v>
      </c>
      <c r="AA145" s="162">
        <f t="shared" si="105"/>
        <v>0.10539999999999999</v>
      </c>
      <c r="AB145" s="174">
        <f t="shared" si="106"/>
        <v>7893.7381404174575</v>
      </c>
      <c r="AC145" s="174">
        <f t="shared" si="107"/>
        <v>8652.7514231499063</v>
      </c>
      <c r="AD145" s="41">
        <v>131</v>
      </c>
      <c r="AE145" s="158">
        <f t="shared" si="104"/>
        <v>6.9618320610687023</v>
      </c>
      <c r="AF145" s="42">
        <f t="shared" si="108"/>
        <v>959</v>
      </c>
      <c r="AG145" s="43">
        <v>506</v>
      </c>
      <c r="AH145" s="43">
        <v>453</v>
      </c>
      <c r="AI145" s="188" t="s">
        <v>247</v>
      </c>
      <c r="AJ145" s="74"/>
      <c r="AK145" s="56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</row>
    <row r="146" spans="1:95" s="14" customFormat="1" ht="14.25">
      <c r="A146" s="60" t="s">
        <v>248</v>
      </c>
      <c r="B146" s="41">
        <f t="shared" si="97"/>
        <v>1858</v>
      </c>
      <c r="C146" s="41">
        <v>1307</v>
      </c>
      <c r="D146" s="41">
        <v>551</v>
      </c>
      <c r="E146" s="41">
        <v>147</v>
      </c>
      <c r="F146" s="53">
        <v>12.639455782312925</v>
      </c>
      <c r="G146" s="41">
        <f t="shared" si="109"/>
        <v>2000</v>
      </c>
      <c r="H146" s="41">
        <v>1326</v>
      </c>
      <c r="I146" s="41">
        <v>674</v>
      </c>
      <c r="J146" s="64">
        <f t="shared" si="98"/>
        <v>1.223364454622899</v>
      </c>
      <c r="K146" s="42">
        <f t="shared" si="99"/>
        <v>2631</v>
      </c>
      <c r="L146" s="41">
        <v>1770</v>
      </c>
      <c r="M146" s="41">
        <v>861</v>
      </c>
      <c r="N146" s="210">
        <f t="shared" si="110"/>
        <v>205.57491289198606</v>
      </c>
      <c r="O146" s="84">
        <f t="shared" si="100"/>
        <v>3.2260802529201218</v>
      </c>
      <c r="P146" s="41">
        <v>3025</v>
      </c>
      <c r="Q146" s="41">
        <v>2140</v>
      </c>
      <c r="R146" s="41">
        <v>885</v>
      </c>
      <c r="S146" s="42">
        <v>2606</v>
      </c>
      <c r="T146" s="41">
        <v>1753</v>
      </c>
      <c r="U146" s="157">
        <v>853</v>
      </c>
      <c r="V146" s="41">
        <v>419</v>
      </c>
      <c r="W146" s="41">
        <v>387</v>
      </c>
      <c r="X146" s="157">
        <v>32</v>
      </c>
      <c r="Y146" s="41"/>
      <c r="Z146" s="162">
        <v>36.479999999999997</v>
      </c>
      <c r="AA146" s="162">
        <f t="shared" si="105"/>
        <v>0.36479999999999996</v>
      </c>
      <c r="AB146" s="174">
        <f t="shared" si="106"/>
        <v>7212.1710526315801</v>
      </c>
      <c r="AC146" s="174">
        <f t="shared" si="107"/>
        <v>8292.2149122807023</v>
      </c>
      <c r="AD146" s="41">
        <v>304</v>
      </c>
      <c r="AE146" s="158">
        <f t="shared" si="104"/>
        <v>9.9506578947368425</v>
      </c>
      <c r="AF146" s="42">
        <f t="shared" si="108"/>
        <v>2012</v>
      </c>
      <c r="AG146" s="43">
        <v>1028</v>
      </c>
      <c r="AH146" s="43">
        <v>984</v>
      </c>
      <c r="AI146" s="188" t="s">
        <v>249</v>
      </c>
      <c r="AJ146" s="74"/>
      <c r="AK146" s="56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</row>
    <row r="147" spans="1:95" s="14" customFormat="1" ht="14.25">
      <c r="A147" s="60" t="s">
        <v>250</v>
      </c>
      <c r="B147" s="41">
        <f t="shared" si="97"/>
        <v>1225</v>
      </c>
      <c r="C147" s="41">
        <v>685</v>
      </c>
      <c r="D147" s="41">
        <v>540</v>
      </c>
      <c r="E147" s="41">
        <v>209</v>
      </c>
      <c r="F147" s="53">
        <v>5.8612440191387556</v>
      </c>
      <c r="G147" s="41">
        <f t="shared" si="109"/>
        <v>1220</v>
      </c>
      <c r="H147" s="41">
        <v>674</v>
      </c>
      <c r="I147" s="41">
        <v>546</v>
      </c>
      <c r="J147" s="64">
        <f t="shared" si="98"/>
        <v>-6.7939954344271872E-2</v>
      </c>
      <c r="K147" s="42">
        <f t="shared" si="99"/>
        <v>1580</v>
      </c>
      <c r="L147" s="41">
        <v>866</v>
      </c>
      <c r="M147" s="41">
        <v>714</v>
      </c>
      <c r="N147" s="210">
        <f t="shared" si="110"/>
        <v>121.28851540616246</v>
      </c>
      <c r="O147" s="84">
        <f t="shared" si="100"/>
        <v>3.0420469211024743</v>
      </c>
      <c r="P147" s="41">
        <v>1738</v>
      </c>
      <c r="Q147" s="41">
        <v>1015</v>
      </c>
      <c r="R147" s="41">
        <v>723</v>
      </c>
      <c r="S147" s="42">
        <v>1569</v>
      </c>
      <c r="T147" s="41">
        <v>862</v>
      </c>
      <c r="U147" s="157">
        <v>707</v>
      </c>
      <c r="V147" s="41">
        <v>169</v>
      </c>
      <c r="W147" s="41">
        <v>153</v>
      </c>
      <c r="X147" s="157">
        <v>16</v>
      </c>
      <c r="Y147" s="41"/>
      <c r="Z147" s="162">
        <v>22.68</v>
      </c>
      <c r="AA147" s="162">
        <f t="shared" si="105"/>
        <v>0.2268</v>
      </c>
      <c r="AB147" s="174">
        <f t="shared" si="106"/>
        <v>6966.490299823633</v>
      </c>
      <c r="AC147" s="174">
        <f t="shared" si="107"/>
        <v>7663.1393298059966</v>
      </c>
      <c r="AD147" s="41">
        <v>297</v>
      </c>
      <c r="AE147" s="158">
        <f t="shared" si="104"/>
        <v>5.8518518518518521</v>
      </c>
      <c r="AF147" s="42">
        <f t="shared" si="108"/>
        <v>1975</v>
      </c>
      <c r="AG147" s="41">
        <v>1062</v>
      </c>
      <c r="AH147" s="41">
        <v>913</v>
      </c>
      <c r="AI147" s="188" t="s">
        <v>251</v>
      </c>
      <c r="AJ147" s="74"/>
      <c r="AK147" s="56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</row>
    <row r="148" spans="1:95" s="14" customFormat="1" ht="14.25">
      <c r="A148" s="60"/>
      <c r="B148" s="41"/>
      <c r="C148" s="41"/>
      <c r="D148" s="41"/>
      <c r="E148" s="41"/>
      <c r="F148" s="53"/>
      <c r="G148" s="41"/>
      <c r="H148" s="41"/>
      <c r="I148" s="41"/>
      <c r="J148" s="64"/>
      <c r="K148" s="42"/>
      <c r="L148" s="41"/>
      <c r="M148" s="41"/>
      <c r="N148" s="210"/>
      <c r="O148" s="84"/>
      <c r="P148" s="41"/>
      <c r="Q148" s="41"/>
      <c r="R148" s="41"/>
      <c r="S148" s="42"/>
      <c r="T148" s="41"/>
      <c r="U148" s="157"/>
      <c r="V148" s="41"/>
      <c r="W148" s="41"/>
      <c r="X148" s="157"/>
      <c r="Y148" s="41"/>
      <c r="Z148" s="162"/>
      <c r="AA148" s="162"/>
      <c r="AB148" s="174"/>
      <c r="AC148" s="174"/>
      <c r="AD148" s="41"/>
      <c r="AE148" s="158"/>
      <c r="AF148" s="42"/>
      <c r="AG148" s="79"/>
      <c r="AH148" s="79"/>
      <c r="AI148" s="189"/>
      <c r="AJ148" s="74"/>
      <c r="AK148" s="56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</row>
    <row r="149" spans="1:95" s="35" customFormat="1" ht="14.25">
      <c r="A149" s="62" t="s">
        <v>252</v>
      </c>
      <c r="B149" s="31">
        <f t="shared" ref="B149:B157" si="111">SUM(C149:D149)</f>
        <v>4840</v>
      </c>
      <c r="C149" s="31">
        <f>SUM(C150:C157)</f>
        <v>2471</v>
      </c>
      <c r="D149" s="31">
        <f>SUM(D150:D157)</f>
        <v>2369</v>
      </c>
      <c r="E149" s="31">
        <f>SUM(E150:E157)</f>
        <v>768</v>
      </c>
      <c r="F149" s="30">
        <v>7.0834403080872912</v>
      </c>
      <c r="G149" s="31">
        <f>SUM(H149:I149)</f>
        <v>4855</v>
      </c>
      <c r="H149" s="31">
        <f>SUM(H150:H157)</f>
        <v>2412</v>
      </c>
      <c r="I149" s="31">
        <f>SUM(I150:I157)</f>
        <v>2443</v>
      </c>
      <c r="J149" s="36">
        <f t="shared" ref="J149:J157" si="112">LN(G149/B149)/6.02*100</f>
        <v>5.1401677985843885E-2</v>
      </c>
      <c r="K149" s="33">
        <f t="shared" ref="K149:K157" si="113">SUM(L149:M149)</f>
        <v>5915</v>
      </c>
      <c r="L149" s="31">
        <f>SUM(L150:L157)</f>
        <v>2999</v>
      </c>
      <c r="M149" s="31">
        <f>SUM(M150:M157)</f>
        <v>2916</v>
      </c>
      <c r="N149" s="209">
        <f t="shared" si="110"/>
        <v>102.84636488340193</v>
      </c>
      <c r="O149" s="202">
        <f t="shared" ref="O149:O157" si="114">LN(K149/G149)/8.5*100</f>
        <v>2.3233223022007286</v>
      </c>
      <c r="P149" s="31">
        <f t="shared" ref="P149" si="115">SUM(Q149:R149)</f>
        <v>6475</v>
      </c>
      <c r="Q149" s="31">
        <f>SUM(Q150:Q157)</f>
        <v>3456</v>
      </c>
      <c r="R149" s="31">
        <f>SUM(R150:R157)</f>
        <v>3019</v>
      </c>
      <c r="S149" s="33">
        <f t="shared" ref="S149" si="116">SUM(T149:U149)</f>
        <v>5905</v>
      </c>
      <c r="T149" s="31">
        <f>SUM(T150:T157)</f>
        <v>2991</v>
      </c>
      <c r="U149" s="154">
        <f>SUM(U150:U157)</f>
        <v>2914</v>
      </c>
      <c r="V149" s="31">
        <f t="shared" ref="V149" si="117">SUM(W149:X149)</f>
        <v>570</v>
      </c>
      <c r="W149" s="31">
        <f>SUM(W150:W157)</f>
        <v>465</v>
      </c>
      <c r="X149" s="154">
        <f>SUM(X150:X157)</f>
        <v>105</v>
      </c>
      <c r="Y149" s="31"/>
      <c r="Z149" s="155" t="s">
        <v>33</v>
      </c>
      <c r="AA149" s="155" t="s">
        <v>33</v>
      </c>
      <c r="AB149" s="173" t="s">
        <v>33</v>
      </c>
      <c r="AC149" s="173" t="s">
        <v>33</v>
      </c>
      <c r="AD149" s="31">
        <f>SUM(AD150:AD157)</f>
        <v>1142</v>
      </c>
      <c r="AE149" s="156">
        <f t="shared" ref="AE149:AE157" si="118">P149/AD149</f>
        <v>5.6698774080560419</v>
      </c>
      <c r="AF149" s="33">
        <f t="shared" ref="AF149:AF157" si="119">SUM(AG149:AH149)</f>
        <v>8673</v>
      </c>
      <c r="AG149" s="38">
        <f>SUM(AG150:AG157)</f>
        <v>4507</v>
      </c>
      <c r="AH149" s="38">
        <f>SUM(AH150:AH157)</f>
        <v>4166</v>
      </c>
      <c r="AI149" s="147" t="s">
        <v>253</v>
      </c>
      <c r="AJ149" s="72"/>
      <c r="AK149" s="16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</row>
    <row r="150" spans="1:95" s="14" customFormat="1" ht="14.25">
      <c r="A150" s="60" t="s">
        <v>254</v>
      </c>
      <c r="B150" s="41">
        <f t="shared" si="111"/>
        <v>1071</v>
      </c>
      <c r="C150" s="41">
        <v>531</v>
      </c>
      <c r="D150" s="41">
        <v>540</v>
      </c>
      <c r="E150" s="41">
        <v>179</v>
      </c>
      <c r="F150" s="53">
        <v>5.983240223463687</v>
      </c>
      <c r="G150" s="41">
        <f>SUM(H150:I150)</f>
        <v>1199</v>
      </c>
      <c r="H150" s="41">
        <v>593</v>
      </c>
      <c r="I150" s="41">
        <v>606</v>
      </c>
      <c r="J150" s="64">
        <f t="shared" si="112"/>
        <v>1.8753336308931148</v>
      </c>
      <c r="K150" s="42">
        <f t="shared" si="113"/>
        <v>1348</v>
      </c>
      <c r="L150" s="41">
        <v>670</v>
      </c>
      <c r="M150" s="41">
        <v>678</v>
      </c>
      <c r="N150" s="210">
        <f t="shared" si="110"/>
        <v>98.82005899705014</v>
      </c>
      <c r="O150" s="84">
        <f t="shared" si="114"/>
        <v>1.3780486640557426</v>
      </c>
      <c r="P150" s="41">
        <v>1534</v>
      </c>
      <c r="Q150" s="41">
        <v>834</v>
      </c>
      <c r="R150" s="41">
        <v>700</v>
      </c>
      <c r="S150" s="42">
        <v>1347</v>
      </c>
      <c r="T150" s="41">
        <v>669</v>
      </c>
      <c r="U150" s="157">
        <v>678</v>
      </c>
      <c r="V150" s="41">
        <v>187</v>
      </c>
      <c r="W150" s="41">
        <v>165</v>
      </c>
      <c r="X150" s="157">
        <v>22</v>
      </c>
      <c r="Y150" s="41"/>
      <c r="Z150" s="162">
        <v>162.74</v>
      </c>
      <c r="AA150" s="162">
        <f t="shared" ref="AA150:AA157" si="120">Z150/100</f>
        <v>1.6274000000000002</v>
      </c>
      <c r="AB150" s="174">
        <f t="shared" ref="AB150:AB157" si="121">K150/AA150</f>
        <v>828.31510384662647</v>
      </c>
      <c r="AC150" s="174">
        <f t="shared" ref="AC150:AC157" si="122">P150/AA150</f>
        <v>942.60784072754075</v>
      </c>
      <c r="AD150" s="41">
        <v>280</v>
      </c>
      <c r="AE150" s="158">
        <f t="shared" si="118"/>
        <v>5.4785714285714286</v>
      </c>
      <c r="AF150" s="42">
        <f t="shared" si="119"/>
        <v>2056</v>
      </c>
      <c r="AG150" s="43">
        <v>1050</v>
      </c>
      <c r="AH150" s="43">
        <v>1006</v>
      </c>
      <c r="AI150" s="188" t="s">
        <v>255</v>
      </c>
      <c r="AJ150" s="74"/>
      <c r="AK150" s="56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</row>
    <row r="151" spans="1:95" s="59" customFormat="1" ht="14.25">
      <c r="A151" s="60" t="s">
        <v>256</v>
      </c>
      <c r="B151" s="41">
        <f t="shared" si="111"/>
        <v>921</v>
      </c>
      <c r="C151" s="41">
        <v>508</v>
      </c>
      <c r="D151" s="41">
        <v>413</v>
      </c>
      <c r="E151" s="41">
        <v>145</v>
      </c>
      <c r="F151" s="53">
        <v>6.3517241379310345</v>
      </c>
      <c r="G151" s="41">
        <f t="shared" ref="G151:G157" si="123">SUM(H151:I151)</f>
        <v>900</v>
      </c>
      <c r="H151" s="41">
        <v>447</v>
      </c>
      <c r="I151" s="41">
        <v>453</v>
      </c>
      <c r="J151" s="64">
        <f t="shared" si="112"/>
        <v>-0.38314406862119776</v>
      </c>
      <c r="K151" s="42">
        <f t="shared" si="113"/>
        <v>949</v>
      </c>
      <c r="L151" s="41">
        <v>482</v>
      </c>
      <c r="M151" s="41">
        <v>467</v>
      </c>
      <c r="N151" s="210">
        <f t="shared" si="110"/>
        <v>103.21199143468951</v>
      </c>
      <c r="O151" s="84">
        <f t="shared" si="114"/>
        <v>0.62369453277196685</v>
      </c>
      <c r="P151" s="41">
        <v>1067</v>
      </c>
      <c r="Q151" s="41">
        <v>578</v>
      </c>
      <c r="R151" s="41">
        <v>489</v>
      </c>
      <c r="S151" s="42">
        <v>943</v>
      </c>
      <c r="T151" s="41">
        <v>478</v>
      </c>
      <c r="U151" s="157">
        <v>465</v>
      </c>
      <c r="V151" s="41">
        <v>124</v>
      </c>
      <c r="W151" s="41">
        <v>100</v>
      </c>
      <c r="X151" s="157">
        <v>24</v>
      </c>
      <c r="Y151" s="41"/>
      <c r="Z151" s="162">
        <v>20.68</v>
      </c>
      <c r="AA151" s="162">
        <f t="shared" si="120"/>
        <v>0.20679999999999998</v>
      </c>
      <c r="AB151" s="174">
        <f t="shared" si="121"/>
        <v>4588.9748549323022</v>
      </c>
      <c r="AC151" s="174">
        <f t="shared" si="122"/>
        <v>5159.5744680851067</v>
      </c>
      <c r="AD151" s="41">
        <v>201</v>
      </c>
      <c r="AE151" s="158">
        <f t="shared" si="118"/>
        <v>5.3084577114427862</v>
      </c>
      <c r="AF151" s="42">
        <f t="shared" si="119"/>
        <v>1226</v>
      </c>
      <c r="AG151" s="43">
        <v>647</v>
      </c>
      <c r="AH151" s="43">
        <v>579</v>
      </c>
      <c r="AI151" s="188" t="s">
        <v>257</v>
      </c>
      <c r="AJ151" s="74"/>
      <c r="AK151" s="56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</row>
    <row r="152" spans="1:95" s="14" customFormat="1" ht="14.25">
      <c r="A152" s="60" t="s">
        <v>258</v>
      </c>
      <c r="B152" s="41">
        <f t="shared" si="111"/>
        <v>535</v>
      </c>
      <c r="C152" s="41">
        <v>278</v>
      </c>
      <c r="D152" s="41">
        <v>257</v>
      </c>
      <c r="E152" s="41">
        <v>86</v>
      </c>
      <c r="F152" s="53">
        <v>6.2209302325581399</v>
      </c>
      <c r="G152" s="41">
        <f t="shared" si="123"/>
        <v>615</v>
      </c>
      <c r="H152" s="41">
        <v>313</v>
      </c>
      <c r="I152" s="41">
        <v>302</v>
      </c>
      <c r="J152" s="64">
        <f t="shared" si="112"/>
        <v>2.3148757626330787</v>
      </c>
      <c r="K152" s="42">
        <f t="shared" si="113"/>
        <v>921</v>
      </c>
      <c r="L152" s="41">
        <v>469</v>
      </c>
      <c r="M152" s="41">
        <v>452</v>
      </c>
      <c r="N152" s="210">
        <f t="shared" si="110"/>
        <v>103.76106194690264</v>
      </c>
      <c r="O152" s="84">
        <f t="shared" si="114"/>
        <v>4.7510325699857523</v>
      </c>
      <c r="P152" s="41">
        <v>1005</v>
      </c>
      <c r="Q152" s="41">
        <v>534</v>
      </c>
      <c r="R152" s="41">
        <v>471</v>
      </c>
      <c r="S152" s="42">
        <v>921</v>
      </c>
      <c r="T152" s="41">
        <v>469</v>
      </c>
      <c r="U152" s="157">
        <v>452</v>
      </c>
      <c r="V152" s="41">
        <v>84</v>
      </c>
      <c r="W152" s="41">
        <v>65</v>
      </c>
      <c r="X152" s="157">
        <v>19</v>
      </c>
      <c r="Y152" s="41"/>
      <c r="Z152" s="162">
        <v>22.02</v>
      </c>
      <c r="AA152" s="162">
        <f t="shared" si="120"/>
        <v>0.22020000000000001</v>
      </c>
      <c r="AB152" s="174">
        <f t="shared" si="121"/>
        <v>4182.5613079019076</v>
      </c>
      <c r="AC152" s="174">
        <f t="shared" si="122"/>
        <v>4564.0326975476837</v>
      </c>
      <c r="AD152" s="41">
        <v>173</v>
      </c>
      <c r="AE152" s="158">
        <f t="shared" si="118"/>
        <v>5.8092485549132951</v>
      </c>
      <c r="AF152" s="42">
        <f t="shared" si="119"/>
        <v>1099</v>
      </c>
      <c r="AG152" s="43">
        <v>556</v>
      </c>
      <c r="AH152" s="43">
        <v>543</v>
      </c>
      <c r="AI152" s="188" t="s">
        <v>259</v>
      </c>
      <c r="AJ152" s="74"/>
      <c r="AK152" s="56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</row>
    <row r="153" spans="1:95" s="14" customFormat="1" ht="14.25">
      <c r="A153" s="60" t="s">
        <v>260</v>
      </c>
      <c r="B153" s="41">
        <f t="shared" si="111"/>
        <v>512</v>
      </c>
      <c r="C153" s="41">
        <v>260</v>
      </c>
      <c r="D153" s="41">
        <v>252</v>
      </c>
      <c r="E153" s="41">
        <v>66</v>
      </c>
      <c r="F153" s="53">
        <v>7.7575757575757578</v>
      </c>
      <c r="G153" s="41">
        <f t="shared" si="123"/>
        <v>483</v>
      </c>
      <c r="H153" s="41">
        <v>244</v>
      </c>
      <c r="I153" s="41">
        <v>239</v>
      </c>
      <c r="J153" s="64">
        <f t="shared" si="112"/>
        <v>-0.96857095327134712</v>
      </c>
      <c r="K153" s="42">
        <f t="shared" si="113"/>
        <v>623</v>
      </c>
      <c r="L153" s="41">
        <v>308</v>
      </c>
      <c r="M153" s="41">
        <v>315</v>
      </c>
      <c r="N153" s="210">
        <f t="shared" si="110"/>
        <v>97.777777777777771</v>
      </c>
      <c r="O153" s="84">
        <f t="shared" si="114"/>
        <v>2.994469001586828</v>
      </c>
      <c r="P153" s="41">
        <v>662</v>
      </c>
      <c r="Q153" s="41">
        <v>338</v>
      </c>
      <c r="R153" s="41">
        <v>324</v>
      </c>
      <c r="S153" s="42">
        <v>623</v>
      </c>
      <c r="T153" s="41">
        <v>308</v>
      </c>
      <c r="U153" s="157">
        <v>315</v>
      </c>
      <c r="V153" s="41">
        <v>39</v>
      </c>
      <c r="W153" s="41">
        <v>30</v>
      </c>
      <c r="X153" s="157">
        <v>9</v>
      </c>
      <c r="Y153" s="41"/>
      <c r="Z153" s="162">
        <v>20.76</v>
      </c>
      <c r="AA153" s="162">
        <f t="shared" si="120"/>
        <v>0.20760000000000001</v>
      </c>
      <c r="AB153" s="174">
        <f t="shared" si="121"/>
        <v>3000.9633911368014</v>
      </c>
      <c r="AC153" s="174">
        <f t="shared" si="122"/>
        <v>3188.8246628131019</v>
      </c>
      <c r="AD153" s="41">
        <v>96</v>
      </c>
      <c r="AE153" s="158">
        <f t="shared" si="118"/>
        <v>6.895833333333333</v>
      </c>
      <c r="AF153" s="42">
        <f t="shared" si="119"/>
        <v>968</v>
      </c>
      <c r="AG153" s="43">
        <v>496</v>
      </c>
      <c r="AH153" s="43">
        <v>472</v>
      </c>
      <c r="AI153" s="188" t="s">
        <v>261</v>
      </c>
      <c r="AJ153" s="74"/>
      <c r="AK153" s="56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</row>
    <row r="154" spans="1:95" s="14" customFormat="1" ht="14.25">
      <c r="A154" s="73" t="s">
        <v>262</v>
      </c>
      <c r="B154" s="41">
        <f t="shared" si="111"/>
        <v>458</v>
      </c>
      <c r="C154" s="41">
        <v>223</v>
      </c>
      <c r="D154" s="41">
        <v>235</v>
      </c>
      <c r="E154" s="41">
        <v>50</v>
      </c>
      <c r="F154" s="53">
        <v>9.16</v>
      </c>
      <c r="G154" s="41">
        <f t="shared" si="123"/>
        <v>456</v>
      </c>
      <c r="H154" s="41">
        <v>237</v>
      </c>
      <c r="I154" s="41">
        <v>219</v>
      </c>
      <c r="J154" s="64">
        <f t="shared" si="112"/>
        <v>-7.2697252488353625E-2</v>
      </c>
      <c r="K154" s="42">
        <f t="shared" si="113"/>
        <v>586</v>
      </c>
      <c r="L154" s="41">
        <v>294</v>
      </c>
      <c r="M154" s="41">
        <v>292</v>
      </c>
      <c r="N154" s="210">
        <f t="shared" si="110"/>
        <v>100.68493150684932</v>
      </c>
      <c r="O154" s="84">
        <f t="shared" si="114"/>
        <v>2.950905647795607</v>
      </c>
      <c r="P154" s="41">
        <v>608</v>
      </c>
      <c r="Q154" s="41">
        <v>311</v>
      </c>
      <c r="R154" s="41">
        <v>297</v>
      </c>
      <c r="S154" s="42">
        <v>584</v>
      </c>
      <c r="T154" s="41">
        <v>292</v>
      </c>
      <c r="U154" s="157">
        <v>292</v>
      </c>
      <c r="V154" s="41">
        <v>24</v>
      </c>
      <c r="W154" s="41">
        <v>19</v>
      </c>
      <c r="X154" s="157">
        <v>5</v>
      </c>
      <c r="Y154" s="41"/>
      <c r="Z154" s="162">
        <v>10.96</v>
      </c>
      <c r="AA154" s="162">
        <f t="shared" si="120"/>
        <v>0.1096</v>
      </c>
      <c r="AB154" s="174">
        <f t="shared" si="121"/>
        <v>5346.7153284671531</v>
      </c>
      <c r="AC154" s="174">
        <f t="shared" si="122"/>
        <v>5547.4452554744521</v>
      </c>
      <c r="AD154" s="41">
        <v>84</v>
      </c>
      <c r="AE154" s="158">
        <f t="shared" si="118"/>
        <v>7.2380952380952381</v>
      </c>
      <c r="AF154" s="42">
        <f t="shared" si="119"/>
        <v>815</v>
      </c>
      <c r="AG154" s="43">
        <v>419</v>
      </c>
      <c r="AH154" s="43">
        <v>396</v>
      </c>
      <c r="AI154" s="192" t="s">
        <v>263</v>
      </c>
      <c r="AJ154" s="82"/>
      <c r="AK154" s="8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</row>
    <row r="155" spans="1:95" s="14" customFormat="1" ht="14.25">
      <c r="A155" s="60" t="s">
        <v>264</v>
      </c>
      <c r="B155" s="41">
        <f t="shared" si="111"/>
        <v>483</v>
      </c>
      <c r="C155" s="41">
        <v>235</v>
      </c>
      <c r="D155" s="41">
        <v>248</v>
      </c>
      <c r="E155" s="41">
        <v>90</v>
      </c>
      <c r="F155" s="53">
        <v>5.3666666666666663</v>
      </c>
      <c r="G155" s="41">
        <f t="shared" si="123"/>
        <v>439</v>
      </c>
      <c r="H155" s="41">
        <v>208</v>
      </c>
      <c r="I155" s="41">
        <v>231</v>
      </c>
      <c r="J155" s="64">
        <f t="shared" si="112"/>
        <v>-1.5866651258704547</v>
      </c>
      <c r="K155" s="42">
        <f t="shared" si="113"/>
        <v>413</v>
      </c>
      <c r="L155" s="41">
        <v>217</v>
      </c>
      <c r="M155" s="41">
        <v>196</v>
      </c>
      <c r="N155" s="210">
        <f t="shared" si="110"/>
        <v>110.71428571428572</v>
      </c>
      <c r="O155" s="84">
        <f t="shared" si="114"/>
        <v>-0.71825670722516055</v>
      </c>
      <c r="P155" s="41">
        <v>441</v>
      </c>
      <c r="Q155" s="41">
        <v>237</v>
      </c>
      <c r="R155" s="41">
        <v>204</v>
      </c>
      <c r="S155" s="42">
        <v>413</v>
      </c>
      <c r="T155" s="41">
        <v>217</v>
      </c>
      <c r="U155" s="157">
        <v>196</v>
      </c>
      <c r="V155" s="41">
        <v>28</v>
      </c>
      <c r="W155" s="41">
        <v>20</v>
      </c>
      <c r="X155" s="157">
        <v>8</v>
      </c>
      <c r="Y155" s="41"/>
      <c r="Z155" s="162">
        <v>43.48</v>
      </c>
      <c r="AA155" s="162">
        <f t="shared" si="120"/>
        <v>0.43479999999999996</v>
      </c>
      <c r="AB155" s="174">
        <f t="shared" si="121"/>
        <v>949.86200551977925</v>
      </c>
      <c r="AC155" s="174">
        <f t="shared" si="122"/>
        <v>1014.2594296228152</v>
      </c>
      <c r="AD155" s="41">
        <v>107</v>
      </c>
      <c r="AE155" s="158">
        <f t="shared" si="118"/>
        <v>4.1214953271028039</v>
      </c>
      <c r="AF155" s="42">
        <f t="shared" si="119"/>
        <v>830</v>
      </c>
      <c r="AG155" s="43">
        <v>448</v>
      </c>
      <c r="AH155" s="43">
        <v>382</v>
      </c>
      <c r="AI155" s="188" t="s">
        <v>265</v>
      </c>
      <c r="AJ155" s="74"/>
      <c r="AK155" s="56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</row>
    <row r="156" spans="1:95" s="14" customFormat="1" ht="14.25">
      <c r="A156" s="60" t="s">
        <v>208</v>
      </c>
      <c r="B156" s="41">
        <f t="shared" si="111"/>
        <v>389</v>
      </c>
      <c r="C156" s="41">
        <v>191</v>
      </c>
      <c r="D156" s="41">
        <v>198</v>
      </c>
      <c r="E156" s="41">
        <v>75</v>
      </c>
      <c r="F156" s="53">
        <v>5.1866666666666665</v>
      </c>
      <c r="G156" s="41">
        <f t="shared" si="123"/>
        <v>248</v>
      </c>
      <c r="H156" s="41">
        <v>110</v>
      </c>
      <c r="I156" s="41">
        <v>138</v>
      </c>
      <c r="J156" s="64">
        <f t="shared" si="112"/>
        <v>-7.4775846753067139</v>
      </c>
      <c r="K156" s="42">
        <f t="shared" si="113"/>
        <v>408</v>
      </c>
      <c r="L156" s="41">
        <v>216</v>
      </c>
      <c r="M156" s="41">
        <v>192</v>
      </c>
      <c r="N156" s="210">
        <f t="shared" si="110"/>
        <v>112.5</v>
      </c>
      <c r="O156" s="84">
        <f t="shared" si="114"/>
        <v>5.8569226851668184</v>
      </c>
      <c r="P156" s="41">
        <v>434</v>
      </c>
      <c r="Q156" s="41">
        <v>235</v>
      </c>
      <c r="R156" s="41">
        <v>199</v>
      </c>
      <c r="S156" s="42">
        <v>408</v>
      </c>
      <c r="T156" s="41">
        <v>216</v>
      </c>
      <c r="U156" s="157">
        <v>192</v>
      </c>
      <c r="V156" s="41">
        <v>26</v>
      </c>
      <c r="W156" s="41">
        <v>19</v>
      </c>
      <c r="X156" s="157">
        <v>7</v>
      </c>
      <c r="Y156" s="41"/>
      <c r="Z156" s="162">
        <v>32.81</v>
      </c>
      <c r="AA156" s="162">
        <f t="shared" si="120"/>
        <v>0.3281</v>
      </c>
      <c r="AB156" s="174">
        <f t="shared" si="121"/>
        <v>1243.5233160621763</v>
      </c>
      <c r="AC156" s="174">
        <f t="shared" si="122"/>
        <v>1322.7674489484914</v>
      </c>
      <c r="AD156" s="41">
        <v>86</v>
      </c>
      <c r="AE156" s="158">
        <f t="shared" si="118"/>
        <v>5.0465116279069768</v>
      </c>
      <c r="AF156" s="42">
        <f t="shared" si="119"/>
        <v>838</v>
      </c>
      <c r="AG156" s="43">
        <v>445</v>
      </c>
      <c r="AH156" s="43">
        <v>393</v>
      </c>
      <c r="AI156" s="188" t="s">
        <v>209</v>
      </c>
      <c r="AJ156" s="74"/>
      <c r="AK156" s="56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</row>
    <row r="157" spans="1:95" s="14" customFormat="1" ht="14.25">
      <c r="A157" s="60" t="s">
        <v>266</v>
      </c>
      <c r="B157" s="41">
        <f t="shared" si="111"/>
        <v>471</v>
      </c>
      <c r="C157" s="41">
        <v>245</v>
      </c>
      <c r="D157" s="41">
        <v>226</v>
      </c>
      <c r="E157" s="41">
        <v>77</v>
      </c>
      <c r="F157" s="53">
        <v>6.116883116883117</v>
      </c>
      <c r="G157" s="41">
        <f t="shared" si="123"/>
        <v>515</v>
      </c>
      <c r="H157" s="41">
        <v>260</v>
      </c>
      <c r="I157" s="41">
        <v>255</v>
      </c>
      <c r="J157" s="64">
        <f t="shared" si="112"/>
        <v>1.4835349941415015</v>
      </c>
      <c r="K157" s="42">
        <f t="shared" si="113"/>
        <v>667</v>
      </c>
      <c r="L157" s="41">
        <v>343</v>
      </c>
      <c r="M157" s="41">
        <v>324</v>
      </c>
      <c r="N157" s="210">
        <f t="shared" si="110"/>
        <v>105.8641975308642</v>
      </c>
      <c r="O157" s="84">
        <f t="shared" si="114"/>
        <v>3.0426252382575014</v>
      </c>
      <c r="P157" s="41">
        <v>724</v>
      </c>
      <c r="Q157" s="41">
        <v>389</v>
      </c>
      <c r="R157" s="41">
        <v>335</v>
      </c>
      <c r="S157" s="42">
        <v>666</v>
      </c>
      <c r="T157" s="41">
        <v>342</v>
      </c>
      <c r="U157" s="157">
        <v>324</v>
      </c>
      <c r="V157" s="41">
        <v>58</v>
      </c>
      <c r="W157" s="41">
        <v>47</v>
      </c>
      <c r="X157" s="157">
        <v>11</v>
      </c>
      <c r="Y157" s="41"/>
      <c r="Z157" s="162">
        <v>22.16</v>
      </c>
      <c r="AA157" s="162">
        <f t="shared" si="120"/>
        <v>0.22159999999999999</v>
      </c>
      <c r="AB157" s="174">
        <f t="shared" si="121"/>
        <v>3009.9277978339351</v>
      </c>
      <c r="AC157" s="174">
        <f t="shared" si="122"/>
        <v>3267.1480144404331</v>
      </c>
      <c r="AD157" s="41">
        <v>115</v>
      </c>
      <c r="AE157" s="158">
        <f t="shared" si="118"/>
        <v>6.2956521739130435</v>
      </c>
      <c r="AF157" s="42">
        <f t="shared" si="119"/>
        <v>841</v>
      </c>
      <c r="AG157" s="41">
        <v>446</v>
      </c>
      <c r="AH157" s="41">
        <v>395</v>
      </c>
      <c r="AI157" s="188" t="s">
        <v>267</v>
      </c>
      <c r="AJ157" s="74"/>
      <c r="AK157" s="56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</row>
    <row r="158" spans="1:95" s="14" customFormat="1" ht="14.25">
      <c r="A158" s="60"/>
      <c r="B158" s="41"/>
      <c r="C158" s="41"/>
      <c r="D158" s="41"/>
      <c r="E158" s="41"/>
      <c r="F158" s="53"/>
      <c r="G158" s="41"/>
      <c r="H158" s="41"/>
      <c r="I158" s="41"/>
      <c r="J158" s="64"/>
      <c r="K158" s="42"/>
      <c r="L158" s="41"/>
      <c r="M158" s="41"/>
      <c r="N158" s="210"/>
      <c r="O158" s="84"/>
      <c r="P158" s="41"/>
      <c r="Q158" s="41"/>
      <c r="R158" s="41"/>
      <c r="S158" s="42"/>
      <c r="T158" s="41"/>
      <c r="U158" s="157"/>
      <c r="V158" s="41"/>
      <c r="W158" s="41"/>
      <c r="X158" s="157"/>
      <c r="Y158" s="41"/>
      <c r="Z158" s="162"/>
      <c r="AA158" s="162"/>
      <c r="AB158" s="174"/>
      <c r="AC158" s="174"/>
      <c r="AD158" s="41"/>
      <c r="AE158" s="158"/>
      <c r="AF158" s="42"/>
      <c r="AG158" s="79"/>
      <c r="AH158" s="79"/>
      <c r="AI158" s="189"/>
      <c r="AJ158" s="74"/>
      <c r="AK158" s="56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</row>
    <row r="159" spans="1:95" s="35" customFormat="1" ht="14.25">
      <c r="A159" s="62" t="s">
        <v>268</v>
      </c>
      <c r="B159" s="31">
        <f t="shared" ref="B159:B169" si="124">SUM(C159:D159)</f>
        <v>6620</v>
      </c>
      <c r="C159" s="31">
        <f>SUM(C160:C169)</f>
        <v>3235</v>
      </c>
      <c r="D159" s="31">
        <f>SUM(D160:D169)</f>
        <v>3385</v>
      </c>
      <c r="E159" s="31">
        <f>SUM(E160:E169)</f>
        <v>961</v>
      </c>
      <c r="F159" s="30">
        <v>7.9785276073619631</v>
      </c>
      <c r="G159" s="31">
        <f>SUM(H159:I159)</f>
        <v>6921</v>
      </c>
      <c r="H159" s="31">
        <f>SUM(H160:H169)</f>
        <v>3314</v>
      </c>
      <c r="I159" s="31">
        <f>SUM(I160:I169)</f>
        <v>3607</v>
      </c>
      <c r="J159" s="36">
        <f t="shared" ref="J159:J169" si="125">LN(G159/B159)/6.02*100</f>
        <v>0.7386195666247406</v>
      </c>
      <c r="K159" s="33">
        <f t="shared" ref="K159:K169" si="126">SUM(L159:M159)</f>
        <v>8183</v>
      </c>
      <c r="L159" s="31">
        <f>SUM(L160:L169)</f>
        <v>4058</v>
      </c>
      <c r="M159" s="31">
        <f>SUM(M160:M169)</f>
        <v>4125</v>
      </c>
      <c r="N159" s="209">
        <f t="shared" si="110"/>
        <v>98.375757575757575</v>
      </c>
      <c r="O159" s="202">
        <f t="shared" ref="O159:O169" si="127">LN(K159/G159)/8.5*100</f>
        <v>1.9705713374766871</v>
      </c>
      <c r="P159" s="31">
        <f t="shared" ref="P159" si="128">SUM(Q159:R159)</f>
        <v>9086</v>
      </c>
      <c r="Q159" s="31">
        <f>SUM(Q160:Q169)</f>
        <v>4913</v>
      </c>
      <c r="R159" s="31">
        <f>SUM(R160:R169)</f>
        <v>4173</v>
      </c>
      <c r="S159" s="33">
        <f t="shared" ref="S159" si="129">SUM(T159:U159)</f>
        <v>8145</v>
      </c>
      <c r="T159" s="31">
        <f>SUM(T160:T169)</f>
        <v>4045</v>
      </c>
      <c r="U159" s="154">
        <f>SUM(U160:U169)</f>
        <v>4100</v>
      </c>
      <c r="V159" s="31">
        <f t="shared" ref="V159" si="130">SUM(W159:X159)</f>
        <v>941</v>
      </c>
      <c r="W159" s="31">
        <f>SUM(W160:W169)</f>
        <v>868</v>
      </c>
      <c r="X159" s="154">
        <f>SUM(X160:X169)</f>
        <v>73</v>
      </c>
      <c r="Y159" s="31"/>
      <c r="Z159" s="155" t="s">
        <v>33</v>
      </c>
      <c r="AA159" s="155" t="s">
        <v>33</v>
      </c>
      <c r="AB159" s="173" t="s">
        <v>33</v>
      </c>
      <c r="AC159" s="173" t="s">
        <v>33</v>
      </c>
      <c r="AD159" s="31">
        <f>SUM(AD160:AD169)</f>
        <v>1497</v>
      </c>
      <c r="AE159" s="156">
        <f t="shared" ref="AE159:AE169" si="131">P159/AD159</f>
        <v>6.0694722778891119</v>
      </c>
      <c r="AF159" s="33">
        <f t="shared" ref="AF159:AF169" si="132">SUM(AG159:AH159)</f>
        <v>11591</v>
      </c>
      <c r="AG159" s="38">
        <f>SUM(AG160:AG169)</f>
        <v>5997</v>
      </c>
      <c r="AH159" s="38">
        <f>SUM(AH160:AH169)</f>
        <v>5594</v>
      </c>
      <c r="AI159" s="147" t="s">
        <v>269</v>
      </c>
      <c r="AJ159" s="72"/>
      <c r="AK159" s="16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</row>
    <row r="160" spans="1:95" s="14" customFormat="1" ht="14.25">
      <c r="A160" s="60" t="s">
        <v>270</v>
      </c>
      <c r="B160" s="41">
        <f t="shared" si="124"/>
        <v>439</v>
      </c>
      <c r="C160" s="41">
        <v>213</v>
      </c>
      <c r="D160" s="41">
        <v>226</v>
      </c>
      <c r="E160" s="41">
        <v>75</v>
      </c>
      <c r="F160" s="53">
        <v>5.8533333333333335</v>
      </c>
      <c r="G160" s="41">
        <f>SUM(H160:I160)</f>
        <v>458</v>
      </c>
      <c r="H160" s="41">
        <v>213</v>
      </c>
      <c r="I160" s="41">
        <v>245</v>
      </c>
      <c r="J160" s="64">
        <f t="shared" si="125"/>
        <v>0.70381679466800129</v>
      </c>
      <c r="K160" s="42">
        <f t="shared" si="126"/>
        <v>481</v>
      </c>
      <c r="L160" s="41">
        <v>240</v>
      </c>
      <c r="M160" s="41">
        <v>241</v>
      </c>
      <c r="N160" s="210">
        <f t="shared" si="110"/>
        <v>99.585062240663902</v>
      </c>
      <c r="O160" s="84">
        <f t="shared" si="127"/>
        <v>0.57644807048913149</v>
      </c>
      <c r="P160" s="41">
        <v>517</v>
      </c>
      <c r="Q160" s="41">
        <v>271</v>
      </c>
      <c r="R160" s="41">
        <v>246</v>
      </c>
      <c r="S160" s="42">
        <v>480</v>
      </c>
      <c r="T160" s="41">
        <v>240</v>
      </c>
      <c r="U160" s="157">
        <v>240</v>
      </c>
      <c r="V160" s="41">
        <v>37</v>
      </c>
      <c r="W160" s="41">
        <v>31</v>
      </c>
      <c r="X160" s="157">
        <v>6</v>
      </c>
      <c r="Y160" s="41"/>
      <c r="Z160" s="162">
        <v>20.71</v>
      </c>
      <c r="AA160" s="162">
        <f t="shared" ref="AA160:AA169" si="133">Z160/100</f>
        <v>0.20710000000000001</v>
      </c>
      <c r="AB160" s="174">
        <f t="shared" ref="AB160:AB169" si="134">K160/AA160</f>
        <v>2322.5494929985512</v>
      </c>
      <c r="AC160" s="174">
        <f t="shared" ref="AC160:AC169" si="135">P160/AA160</f>
        <v>2496.378561081603</v>
      </c>
      <c r="AD160" s="41">
        <v>106</v>
      </c>
      <c r="AE160" s="158">
        <f t="shared" si="131"/>
        <v>4.8773584905660377</v>
      </c>
      <c r="AF160" s="42">
        <f t="shared" si="132"/>
        <v>733</v>
      </c>
      <c r="AG160" s="43">
        <v>389</v>
      </c>
      <c r="AH160" s="43">
        <v>344</v>
      </c>
      <c r="AI160" s="188" t="s">
        <v>271</v>
      </c>
      <c r="AJ160" s="74"/>
      <c r="AK160" s="56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</row>
    <row r="161" spans="1:95" s="14" customFormat="1" ht="14.25">
      <c r="A161" s="60" t="s">
        <v>272</v>
      </c>
      <c r="B161" s="41">
        <f t="shared" si="124"/>
        <v>638</v>
      </c>
      <c r="C161" s="41">
        <v>282</v>
      </c>
      <c r="D161" s="41">
        <v>356</v>
      </c>
      <c r="E161" s="41">
        <v>84</v>
      </c>
      <c r="F161" s="53">
        <v>7.5952380952380949</v>
      </c>
      <c r="G161" s="41">
        <f t="shared" ref="G161:G169" si="136">SUM(H161:I161)</f>
        <v>676</v>
      </c>
      <c r="H161" s="41">
        <v>303</v>
      </c>
      <c r="I161" s="41">
        <v>373</v>
      </c>
      <c r="J161" s="64">
        <f t="shared" si="125"/>
        <v>0.96104306807598316</v>
      </c>
      <c r="K161" s="42">
        <f t="shared" si="126"/>
        <v>843</v>
      </c>
      <c r="L161" s="41">
        <v>414</v>
      </c>
      <c r="M161" s="41">
        <v>429</v>
      </c>
      <c r="N161" s="210">
        <f t="shared" si="110"/>
        <v>96.503496503496507</v>
      </c>
      <c r="O161" s="84">
        <f t="shared" si="127"/>
        <v>2.5973397877516642</v>
      </c>
      <c r="P161" s="41">
        <v>883</v>
      </c>
      <c r="Q161" s="41">
        <v>453</v>
      </c>
      <c r="R161" s="41">
        <v>430</v>
      </c>
      <c r="S161" s="42">
        <v>840</v>
      </c>
      <c r="T161" s="41">
        <v>413</v>
      </c>
      <c r="U161" s="157">
        <v>427</v>
      </c>
      <c r="V161" s="41">
        <v>43</v>
      </c>
      <c r="W161" s="41">
        <v>40</v>
      </c>
      <c r="X161" s="157">
        <v>3</v>
      </c>
      <c r="Y161" s="41"/>
      <c r="Z161" s="162">
        <v>22.93</v>
      </c>
      <c r="AA161" s="162">
        <f t="shared" si="133"/>
        <v>0.2293</v>
      </c>
      <c r="AB161" s="174">
        <f t="shared" si="134"/>
        <v>3676.4064544265152</v>
      </c>
      <c r="AC161" s="174">
        <f t="shared" si="135"/>
        <v>3850.8504143044047</v>
      </c>
      <c r="AD161" s="41">
        <v>124</v>
      </c>
      <c r="AE161" s="158">
        <f t="shared" si="131"/>
        <v>7.120967741935484</v>
      </c>
      <c r="AF161" s="42">
        <f t="shared" si="132"/>
        <v>1131</v>
      </c>
      <c r="AG161" s="43">
        <v>561</v>
      </c>
      <c r="AH161" s="43">
        <v>570</v>
      </c>
      <c r="AI161" s="188" t="s">
        <v>273</v>
      </c>
      <c r="AJ161" s="74"/>
      <c r="AK161" s="56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</row>
    <row r="162" spans="1:95" s="59" customFormat="1" ht="14.25">
      <c r="A162" s="60" t="s">
        <v>274</v>
      </c>
      <c r="B162" s="41">
        <f t="shared" si="124"/>
        <v>384</v>
      </c>
      <c r="C162" s="41">
        <v>187</v>
      </c>
      <c r="D162" s="41">
        <v>197</v>
      </c>
      <c r="E162" s="41">
        <v>51</v>
      </c>
      <c r="F162" s="53">
        <v>7.5294117647058822</v>
      </c>
      <c r="G162" s="41">
        <f t="shared" si="136"/>
        <v>322</v>
      </c>
      <c r="H162" s="41">
        <v>148</v>
      </c>
      <c r="I162" s="41">
        <v>174</v>
      </c>
      <c r="J162" s="64">
        <f t="shared" si="125"/>
        <v>-2.9250997847727342</v>
      </c>
      <c r="K162" s="42">
        <f t="shared" si="126"/>
        <v>438</v>
      </c>
      <c r="L162" s="41">
        <v>209</v>
      </c>
      <c r="M162" s="41">
        <v>229</v>
      </c>
      <c r="N162" s="210">
        <f t="shared" si="110"/>
        <v>91.266375545851531</v>
      </c>
      <c r="O162" s="84">
        <f t="shared" si="127"/>
        <v>3.6196160568475038</v>
      </c>
      <c r="P162" s="41">
        <v>462</v>
      </c>
      <c r="Q162" s="41">
        <v>229</v>
      </c>
      <c r="R162" s="41">
        <v>233</v>
      </c>
      <c r="S162" s="42">
        <v>437</v>
      </c>
      <c r="T162" s="41">
        <v>209</v>
      </c>
      <c r="U162" s="157">
        <v>228</v>
      </c>
      <c r="V162" s="41">
        <v>25</v>
      </c>
      <c r="W162" s="41">
        <v>20</v>
      </c>
      <c r="X162" s="157">
        <v>5</v>
      </c>
      <c r="Y162" s="41"/>
      <c r="Z162" s="162">
        <v>6</v>
      </c>
      <c r="AA162" s="162">
        <f t="shared" si="133"/>
        <v>0.06</v>
      </c>
      <c r="AB162" s="174">
        <f t="shared" si="134"/>
        <v>7300</v>
      </c>
      <c r="AC162" s="174">
        <f t="shared" si="135"/>
        <v>7700</v>
      </c>
      <c r="AD162" s="41">
        <v>74</v>
      </c>
      <c r="AE162" s="158">
        <f t="shared" si="131"/>
        <v>6.243243243243243</v>
      </c>
      <c r="AF162" s="42">
        <f t="shared" si="132"/>
        <v>622</v>
      </c>
      <c r="AG162" s="43">
        <v>347</v>
      </c>
      <c r="AH162" s="43">
        <v>275</v>
      </c>
      <c r="AI162" s="188" t="s">
        <v>95</v>
      </c>
      <c r="AJ162" s="74"/>
      <c r="AK162" s="56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</row>
    <row r="163" spans="1:95" s="59" customFormat="1" ht="14.25">
      <c r="A163" s="60" t="s">
        <v>275</v>
      </c>
      <c r="B163" s="41">
        <f t="shared" si="124"/>
        <v>1714</v>
      </c>
      <c r="C163" s="41">
        <v>871</v>
      </c>
      <c r="D163" s="41">
        <v>843</v>
      </c>
      <c r="E163" s="41">
        <v>211</v>
      </c>
      <c r="F163" s="53">
        <v>8.1232227488151665</v>
      </c>
      <c r="G163" s="41">
        <f t="shared" si="136"/>
        <v>1780</v>
      </c>
      <c r="H163" s="41">
        <v>839</v>
      </c>
      <c r="I163" s="41">
        <v>941</v>
      </c>
      <c r="J163" s="64">
        <f t="shared" si="125"/>
        <v>0.62763362339544582</v>
      </c>
      <c r="K163" s="42">
        <f t="shared" si="126"/>
        <v>1939</v>
      </c>
      <c r="L163" s="41">
        <v>994</v>
      </c>
      <c r="M163" s="41">
        <v>945</v>
      </c>
      <c r="N163" s="210">
        <f t="shared" si="110"/>
        <v>105.18518518518518</v>
      </c>
      <c r="O163" s="84">
        <f t="shared" si="127"/>
        <v>1.0065766112531884</v>
      </c>
      <c r="P163" s="41">
        <v>2074</v>
      </c>
      <c r="Q163" s="41">
        <v>1126</v>
      </c>
      <c r="R163" s="41">
        <v>948</v>
      </c>
      <c r="S163" s="42">
        <v>1925</v>
      </c>
      <c r="T163" s="41">
        <v>988</v>
      </c>
      <c r="U163" s="157">
        <v>937</v>
      </c>
      <c r="V163" s="41">
        <v>149</v>
      </c>
      <c r="W163" s="41">
        <v>138</v>
      </c>
      <c r="X163" s="157">
        <v>11</v>
      </c>
      <c r="Y163" s="41"/>
      <c r="Z163" s="162">
        <v>22.68</v>
      </c>
      <c r="AA163" s="162">
        <f t="shared" si="133"/>
        <v>0.2268</v>
      </c>
      <c r="AB163" s="174">
        <f t="shared" si="134"/>
        <v>8549.382716049382</v>
      </c>
      <c r="AC163" s="174">
        <f t="shared" si="135"/>
        <v>9144.6208112874774</v>
      </c>
      <c r="AD163" s="41">
        <v>284</v>
      </c>
      <c r="AE163" s="158">
        <f t="shared" si="131"/>
        <v>7.302816901408451</v>
      </c>
      <c r="AF163" s="42">
        <f t="shared" si="132"/>
        <v>2495</v>
      </c>
      <c r="AG163" s="43">
        <v>1286</v>
      </c>
      <c r="AH163" s="43">
        <v>1209</v>
      </c>
      <c r="AI163" s="188" t="s">
        <v>276</v>
      </c>
      <c r="AJ163" s="74"/>
      <c r="AK163" s="56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</row>
    <row r="164" spans="1:95" s="14" customFormat="1" ht="14.25">
      <c r="A164" s="60" t="s">
        <v>277</v>
      </c>
      <c r="B164" s="41">
        <f t="shared" si="124"/>
        <v>279</v>
      </c>
      <c r="C164" s="41">
        <v>136</v>
      </c>
      <c r="D164" s="41">
        <v>143</v>
      </c>
      <c r="E164" s="41">
        <v>41</v>
      </c>
      <c r="F164" s="53">
        <v>6.8048780487804876</v>
      </c>
      <c r="G164" s="41">
        <f t="shared" si="136"/>
        <v>294</v>
      </c>
      <c r="H164" s="41">
        <v>165</v>
      </c>
      <c r="I164" s="41">
        <v>129</v>
      </c>
      <c r="J164" s="64">
        <f t="shared" si="125"/>
        <v>0.86990009164976645</v>
      </c>
      <c r="K164" s="42">
        <f t="shared" si="126"/>
        <v>295</v>
      </c>
      <c r="L164" s="41">
        <v>157</v>
      </c>
      <c r="M164" s="41">
        <v>138</v>
      </c>
      <c r="N164" s="210">
        <f t="shared" si="110"/>
        <v>113.76811594202898</v>
      </c>
      <c r="O164" s="84">
        <f t="shared" si="127"/>
        <v>3.9948105895742443E-2</v>
      </c>
      <c r="P164" s="41">
        <v>367</v>
      </c>
      <c r="Q164" s="41">
        <v>223</v>
      </c>
      <c r="R164" s="41">
        <v>144</v>
      </c>
      <c r="S164" s="42">
        <v>294</v>
      </c>
      <c r="T164" s="41">
        <v>156</v>
      </c>
      <c r="U164" s="157">
        <v>138</v>
      </c>
      <c r="V164" s="41">
        <v>73</v>
      </c>
      <c r="W164" s="41">
        <v>67</v>
      </c>
      <c r="X164" s="157">
        <v>6</v>
      </c>
      <c r="Y164" s="41"/>
      <c r="Z164" s="162">
        <v>38.85</v>
      </c>
      <c r="AA164" s="162">
        <f t="shared" si="133"/>
        <v>0.38850000000000001</v>
      </c>
      <c r="AB164" s="174">
        <f t="shared" si="134"/>
        <v>759.33075933075929</v>
      </c>
      <c r="AC164" s="174">
        <f t="shared" si="135"/>
        <v>944.65894465894462</v>
      </c>
      <c r="AD164" s="41">
        <v>78</v>
      </c>
      <c r="AE164" s="158">
        <f t="shared" si="131"/>
        <v>4.7051282051282053</v>
      </c>
      <c r="AF164" s="42">
        <f t="shared" si="132"/>
        <v>477</v>
      </c>
      <c r="AG164" s="43">
        <v>252</v>
      </c>
      <c r="AH164" s="43">
        <v>225</v>
      </c>
      <c r="AI164" s="188" t="s">
        <v>278</v>
      </c>
      <c r="AJ164" s="74"/>
      <c r="AK164" s="56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</row>
    <row r="165" spans="1:95" s="14" customFormat="1" ht="14.25">
      <c r="A165" s="73" t="s">
        <v>279</v>
      </c>
      <c r="B165" s="41">
        <f t="shared" si="124"/>
        <v>600</v>
      </c>
      <c r="C165" s="41">
        <v>323</v>
      </c>
      <c r="D165" s="41">
        <v>277</v>
      </c>
      <c r="E165" s="41">
        <v>102</v>
      </c>
      <c r="F165" s="53">
        <v>5.882352941176471</v>
      </c>
      <c r="G165" s="41">
        <f t="shared" si="136"/>
        <v>624</v>
      </c>
      <c r="H165" s="41">
        <v>303</v>
      </c>
      <c r="I165" s="41">
        <v>321</v>
      </c>
      <c r="J165" s="64">
        <f t="shared" si="125"/>
        <v>0.65150686301131788</v>
      </c>
      <c r="K165" s="42">
        <f t="shared" si="126"/>
        <v>713</v>
      </c>
      <c r="L165" s="41">
        <v>348</v>
      </c>
      <c r="M165" s="41">
        <v>365</v>
      </c>
      <c r="N165" s="210">
        <f t="shared" si="110"/>
        <v>95.342465753424648</v>
      </c>
      <c r="O165" s="84">
        <f t="shared" si="127"/>
        <v>1.5686006122925673</v>
      </c>
      <c r="P165" s="41">
        <v>824</v>
      </c>
      <c r="Q165" s="41">
        <v>452</v>
      </c>
      <c r="R165" s="41">
        <v>372</v>
      </c>
      <c r="S165" s="42">
        <v>707</v>
      </c>
      <c r="T165" s="41">
        <v>348</v>
      </c>
      <c r="U165" s="157">
        <v>359</v>
      </c>
      <c r="V165" s="41">
        <v>117</v>
      </c>
      <c r="W165" s="41">
        <v>104</v>
      </c>
      <c r="X165" s="157">
        <v>13</v>
      </c>
      <c r="Y165" s="41"/>
      <c r="Z165" s="162">
        <v>24.19</v>
      </c>
      <c r="AA165" s="162">
        <f t="shared" si="133"/>
        <v>0.2419</v>
      </c>
      <c r="AB165" s="174">
        <f t="shared" si="134"/>
        <v>2947.4989665150888</v>
      </c>
      <c r="AC165" s="174">
        <f t="shared" si="135"/>
        <v>3406.3662670525009</v>
      </c>
      <c r="AD165" s="41">
        <v>158</v>
      </c>
      <c r="AE165" s="158">
        <f t="shared" si="131"/>
        <v>5.2151898734177218</v>
      </c>
      <c r="AF165" s="42">
        <f t="shared" si="132"/>
        <v>1079</v>
      </c>
      <c r="AG165" s="43">
        <v>556</v>
      </c>
      <c r="AH165" s="43">
        <v>523</v>
      </c>
      <c r="AI165" s="188" t="s">
        <v>280</v>
      </c>
      <c r="AJ165" s="74"/>
      <c r="AK165" s="56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</row>
    <row r="166" spans="1:95" s="14" customFormat="1" ht="14.25">
      <c r="A166" s="73" t="s">
        <v>281</v>
      </c>
      <c r="B166" s="41">
        <f t="shared" si="124"/>
        <v>363</v>
      </c>
      <c r="C166" s="41">
        <v>175</v>
      </c>
      <c r="D166" s="41">
        <v>188</v>
      </c>
      <c r="E166" s="41">
        <v>81</v>
      </c>
      <c r="F166" s="53">
        <v>4.4814814814814818</v>
      </c>
      <c r="G166" s="41">
        <f t="shared" si="136"/>
        <v>420</v>
      </c>
      <c r="H166" s="41">
        <v>210</v>
      </c>
      <c r="I166" s="41">
        <v>210</v>
      </c>
      <c r="J166" s="64">
        <f t="shared" si="125"/>
        <v>2.4227886546937398</v>
      </c>
      <c r="K166" s="42">
        <f t="shared" si="126"/>
        <v>529</v>
      </c>
      <c r="L166" s="41">
        <v>247</v>
      </c>
      <c r="M166" s="41">
        <v>282</v>
      </c>
      <c r="N166" s="210">
        <f t="shared" si="110"/>
        <v>87.588652482269509</v>
      </c>
      <c r="O166" s="84">
        <f t="shared" si="127"/>
        <v>2.714514359775122</v>
      </c>
      <c r="P166" s="41">
        <v>610</v>
      </c>
      <c r="Q166" s="41">
        <v>322</v>
      </c>
      <c r="R166" s="41">
        <v>288</v>
      </c>
      <c r="S166" s="42">
        <v>522</v>
      </c>
      <c r="T166" s="41">
        <v>245</v>
      </c>
      <c r="U166" s="157">
        <v>277</v>
      </c>
      <c r="V166" s="41">
        <v>88</v>
      </c>
      <c r="W166" s="41">
        <v>77</v>
      </c>
      <c r="X166" s="157">
        <v>11</v>
      </c>
      <c r="Y166" s="41"/>
      <c r="Z166" s="162">
        <v>51.99</v>
      </c>
      <c r="AA166" s="162">
        <f t="shared" si="133"/>
        <v>0.51990000000000003</v>
      </c>
      <c r="AB166" s="174">
        <f t="shared" si="134"/>
        <v>1017.5033660319292</v>
      </c>
      <c r="AC166" s="174">
        <f t="shared" si="135"/>
        <v>1173.3025581842662</v>
      </c>
      <c r="AD166" s="41">
        <v>126</v>
      </c>
      <c r="AE166" s="158">
        <f t="shared" si="131"/>
        <v>4.8412698412698409</v>
      </c>
      <c r="AF166" s="42">
        <f t="shared" si="132"/>
        <v>675</v>
      </c>
      <c r="AG166" s="43">
        <v>351</v>
      </c>
      <c r="AH166" s="43">
        <v>324</v>
      </c>
      <c r="AI166" s="192" t="s">
        <v>282</v>
      </c>
      <c r="AJ166" s="82"/>
      <c r="AK166" s="8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</row>
    <row r="167" spans="1:95" s="14" customFormat="1" ht="14.25">
      <c r="A167" s="60" t="s">
        <v>283</v>
      </c>
      <c r="B167" s="41">
        <f t="shared" si="124"/>
        <v>539</v>
      </c>
      <c r="C167" s="41">
        <v>276</v>
      </c>
      <c r="D167" s="41">
        <v>263</v>
      </c>
      <c r="E167" s="41">
        <v>86</v>
      </c>
      <c r="F167" s="53">
        <v>6.2674418604651159</v>
      </c>
      <c r="G167" s="41">
        <f t="shared" si="136"/>
        <v>560</v>
      </c>
      <c r="H167" s="41">
        <v>278</v>
      </c>
      <c r="I167" s="41">
        <v>282</v>
      </c>
      <c r="J167" s="64">
        <f t="shared" si="125"/>
        <v>0.63490386744514404</v>
      </c>
      <c r="K167" s="42">
        <f t="shared" si="126"/>
        <v>729</v>
      </c>
      <c r="L167" s="41">
        <v>357</v>
      </c>
      <c r="M167" s="41">
        <v>372</v>
      </c>
      <c r="N167" s="210">
        <f t="shared" si="110"/>
        <v>95.967741935483872</v>
      </c>
      <c r="O167" s="84">
        <f t="shared" si="127"/>
        <v>3.1027876268172148</v>
      </c>
      <c r="P167" s="41">
        <v>837</v>
      </c>
      <c r="Q167" s="41">
        <v>463</v>
      </c>
      <c r="R167" s="41">
        <v>374</v>
      </c>
      <c r="S167" s="42">
        <v>726</v>
      </c>
      <c r="T167" s="41">
        <v>356</v>
      </c>
      <c r="U167" s="157">
        <v>370</v>
      </c>
      <c r="V167" s="41">
        <v>111</v>
      </c>
      <c r="W167" s="41">
        <v>107</v>
      </c>
      <c r="X167" s="157">
        <v>4</v>
      </c>
      <c r="Y167" s="41"/>
      <c r="Z167" s="162">
        <v>22.44</v>
      </c>
      <c r="AA167" s="162">
        <f t="shared" si="133"/>
        <v>0.22440000000000002</v>
      </c>
      <c r="AB167" s="174">
        <f t="shared" si="134"/>
        <v>3248.6631016042779</v>
      </c>
      <c r="AC167" s="174">
        <f t="shared" si="135"/>
        <v>3729.9465240641707</v>
      </c>
      <c r="AD167" s="41">
        <v>135</v>
      </c>
      <c r="AE167" s="158">
        <f t="shared" si="131"/>
        <v>6.2</v>
      </c>
      <c r="AF167" s="42">
        <f t="shared" si="132"/>
        <v>1085</v>
      </c>
      <c r="AG167" s="43">
        <v>555</v>
      </c>
      <c r="AH167" s="43">
        <v>530</v>
      </c>
      <c r="AI167" s="188" t="s">
        <v>284</v>
      </c>
      <c r="AJ167" s="74"/>
      <c r="AK167" s="56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</row>
    <row r="168" spans="1:95" s="14" customFormat="1" ht="14.25">
      <c r="A168" s="60" t="s">
        <v>60</v>
      </c>
      <c r="B168" s="41">
        <f t="shared" si="124"/>
        <v>113</v>
      </c>
      <c r="C168" s="41">
        <v>51</v>
      </c>
      <c r="D168" s="41">
        <v>62</v>
      </c>
      <c r="E168" s="41">
        <v>26</v>
      </c>
      <c r="F168" s="53">
        <v>4.3461538461538458</v>
      </c>
      <c r="G168" s="41">
        <f t="shared" si="136"/>
        <v>116</v>
      </c>
      <c r="H168" s="41">
        <v>55</v>
      </c>
      <c r="I168" s="41">
        <v>61</v>
      </c>
      <c r="J168" s="64">
        <f t="shared" si="125"/>
        <v>0.43525535538246046</v>
      </c>
      <c r="K168" s="42">
        <f t="shared" si="126"/>
        <v>137</v>
      </c>
      <c r="L168" s="41">
        <v>61</v>
      </c>
      <c r="M168" s="41">
        <v>76</v>
      </c>
      <c r="N168" s="210">
        <f t="shared" si="110"/>
        <v>80.26315789473685</v>
      </c>
      <c r="O168" s="84">
        <f t="shared" si="127"/>
        <v>1.9575380555501214</v>
      </c>
      <c r="P168" s="41">
        <v>153</v>
      </c>
      <c r="Q168" s="41">
        <v>76</v>
      </c>
      <c r="R168" s="41">
        <v>77</v>
      </c>
      <c r="S168" s="42">
        <v>137</v>
      </c>
      <c r="T168" s="41">
        <v>61</v>
      </c>
      <c r="U168" s="157">
        <v>76</v>
      </c>
      <c r="V168" s="41">
        <v>16</v>
      </c>
      <c r="W168" s="41">
        <v>15</v>
      </c>
      <c r="X168" s="157">
        <v>1</v>
      </c>
      <c r="Y168" s="41"/>
      <c r="Z168" s="162">
        <v>19.440000000000001</v>
      </c>
      <c r="AA168" s="162">
        <f t="shared" si="133"/>
        <v>0.19440000000000002</v>
      </c>
      <c r="AB168" s="174">
        <f t="shared" si="134"/>
        <v>704.73251028806578</v>
      </c>
      <c r="AC168" s="174">
        <f t="shared" si="135"/>
        <v>787.03703703703695</v>
      </c>
      <c r="AD168" s="41">
        <v>34</v>
      </c>
      <c r="AE168" s="158">
        <f t="shared" si="131"/>
        <v>4.5</v>
      </c>
      <c r="AF168" s="42">
        <f t="shared" si="132"/>
        <v>220</v>
      </c>
      <c r="AG168" s="43">
        <v>114</v>
      </c>
      <c r="AH168" s="43">
        <v>106</v>
      </c>
      <c r="AI168" s="188" t="s">
        <v>61</v>
      </c>
      <c r="AJ168" s="74"/>
      <c r="AK168" s="56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</row>
    <row r="169" spans="1:95" s="14" customFormat="1" ht="14.25">
      <c r="A169" s="60" t="s">
        <v>285</v>
      </c>
      <c r="B169" s="41">
        <f t="shared" si="124"/>
        <v>1551</v>
      </c>
      <c r="C169" s="41">
        <v>721</v>
      </c>
      <c r="D169" s="41">
        <v>830</v>
      </c>
      <c r="E169" s="41">
        <v>204</v>
      </c>
      <c r="F169" s="53">
        <v>7.6029411764705879</v>
      </c>
      <c r="G169" s="41">
        <f t="shared" si="136"/>
        <v>1671</v>
      </c>
      <c r="H169" s="41">
        <v>800</v>
      </c>
      <c r="I169" s="41">
        <v>871</v>
      </c>
      <c r="J169" s="64">
        <f t="shared" si="125"/>
        <v>1.2379130468248314</v>
      </c>
      <c r="K169" s="42">
        <f t="shared" si="126"/>
        <v>2079</v>
      </c>
      <c r="L169" s="41">
        <v>1031</v>
      </c>
      <c r="M169" s="41">
        <v>1048</v>
      </c>
      <c r="N169" s="210">
        <f t="shared" si="110"/>
        <v>98.377862595419856</v>
      </c>
      <c r="O169" s="84">
        <f t="shared" si="127"/>
        <v>2.5701736383837566</v>
      </c>
      <c r="P169" s="41">
        <v>2359</v>
      </c>
      <c r="Q169" s="41">
        <v>1298</v>
      </c>
      <c r="R169" s="41">
        <v>1061</v>
      </c>
      <c r="S169" s="42">
        <v>2077</v>
      </c>
      <c r="T169" s="41">
        <v>1029</v>
      </c>
      <c r="U169" s="157">
        <v>1048</v>
      </c>
      <c r="V169" s="41">
        <v>282</v>
      </c>
      <c r="W169" s="41">
        <v>269</v>
      </c>
      <c r="X169" s="157">
        <v>13</v>
      </c>
      <c r="Y169" s="41"/>
      <c r="Z169" s="162">
        <v>166.46</v>
      </c>
      <c r="AA169" s="162">
        <f t="shared" si="133"/>
        <v>1.6646000000000001</v>
      </c>
      <c r="AB169" s="174">
        <f t="shared" si="134"/>
        <v>1248.9486963835154</v>
      </c>
      <c r="AC169" s="174">
        <f t="shared" si="135"/>
        <v>1417.157275021026</v>
      </c>
      <c r="AD169" s="41">
        <v>378</v>
      </c>
      <c r="AE169" s="158">
        <f t="shared" si="131"/>
        <v>6.2407407407407405</v>
      </c>
      <c r="AF169" s="42">
        <f t="shared" si="132"/>
        <v>3074</v>
      </c>
      <c r="AG169" s="43">
        <v>1586</v>
      </c>
      <c r="AH169" s="43">
        <v>1488</v>
      </c>
      <c r="AI169" s="188" t="s">
        <v>286</v>
      </c>
      <c r="AJ169" s="74"/>
      <c r="AK169" s="56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</row>
    <row r="170" spans="1:95" s="14" customFormat="1" ht="14.25">
      <c r="A170" s="60"/>
      <c r="B170" s="41"/>
      <c r="C170" s="41"/>
      <c r="D170" s="41"/>
      <c r="E170" s="41"/>
      <c r="F170" s="53"/>
      <c r="G170" s="41"/>
      <c r="H170" s="41"/>
      <c r="I170" s="41"/>
      <c r="J170" s="64"/>
      <c r="K170" s="42"/>
      <c r="L170" s="41"/>
      <c r="M170" s="41"/>
      <c r="N170" s="210"/>
      <c r="O170" s="84"/>
      <c r="P170" s="41"/>
      <c r="Q170" s="41"/>
      <c r="R170" s="41"/>
      <c r="S170" s="42"/>
      <c r="T170" s="41"/>
      <c r="U170" s="157"/>
      <c r="V170" s="41"/>
      <c r="W170" s="41"/>
      <c r="X170" s="157"/>
      <c r="Y170" s="41"/>
      <c r="Z170" s="162"/>
      <c r="AA170" s="162"/>
      <c r="AB170" s="174"/>
      <c r="AC170" s="174"/>
      <c r="AD170" s="41"/>
      <c r="AE170" s="158"/>
      <c r="AF170" s="42"/>
      <c r="AG170" s="79"/>
      <c r="AH170" s="79"/>
      <c r="AI170" s="189"/>
      <c r="AJ170" s="74"/>
      <c r="AK170" s="56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</row>
    <row r="171" spans="1:95" s="35" customFormat="1" ht="14.25">
      <c r="A171" s="62" t="s">
        <v>287</v>
      </c>
      <c r="B171" s="31">
        <f t="shared" ref="B171:B176" si="137">SUM(C171:D171)</f>
        <v>1649</v>
      </c>
      <c r="C171" s="31">
        <f>SUM(C172:C176)</f>
        <v>879</v>
      </c>
      <c r="D171" s="31">
        <f>SUM(D172:D176)</f>
        <v>770</v>
      </c>
      <c r="E171" s="31">
        <f>SUM(E172:E176)</f>
        <v>278</v>
      </c>
      <c r="F171" s="30">
        <v>6.2607142857142861</v>
      </c>
      <c r="G171" s="31">
        <f t="shared" ref="G171:G176" si="138">SUM(H171:I171)</f>
        <v>1502</v>
      </c>
      <c r="H171" s="31">
        <f>SUM(H172:H176)</f>
        <v>778</v>
      </c>
      <c r="I171" s="31">
        <f>SUM(I172:I176)</f>
        <v>724</v>
      </c>
      <c r="J171" s="36">
        <f t="shared" ref="J171:J176" si="139">LN(G171/B171)/6.02*100</f>
        <v>-1.5510214324837024</v>
      </c>
      <c r="K171" s="33">
        <f t="shared" ref="K171:K176" si="140">SUM(L171:M171)</f>
        <v>1622</v>
      </c>
      <c r="L171" s="31">
        <f>SUM(L172:L176)</f>
        <v>884</v>
      </c>
      <c r="M171" s="31">
        <f>SUM(M172:M176)</f>
        <v>738</v>
      </c>
      <c r="N171" s="209">
        <f t="shared" si="110"/>
        <v>119.78319783197833</v>
      </c>
      <c r="O171" s="202">
        <f t="shared" ref="O171:O176" si="141">LN(K171/G171)/8.5*100</f>
        <v>0.90426355707386064</v>
      </c>
      <c r="P171" s="31">
        <f t="shared" ref="P171" si="142">SUM(Q171:R171)</f>
        <v>1811</v>
      </c>
      <c r="Q171" s="31">
        <f>SUM(Q172:Q176)</f>
        <v>1052</v>
      </c>
      <c r="R171" s="31">
        <f>SUM(R172:R176)</f>
        <v>759</v>
      </c>
      <c r="S171" s="33">
        <f t="shared" ref="S171" si="143">SUM(T171:U171)</f>
        <v>1601</v>
      </c>
      <c r="T171" s="31">
        <f>SUM(T172:T176)</f>
        <v>878</v>
      </c>
      <c r="U171" s="154">
        <f>SUM(U172:U176)</f>
        <v>723</v>
      </c>
      <c r="V171" s="31">
        <f t="shared" ref="V171" si="144">SUM(W171:X171)</f>
        <v>210</v>
      </c>
      <c r="W171" s="31">
        <f>SUM(W172:W176)</f>
        <v>174</v>
      </c>
      <c r="X171" s="154">
        <f>SUM(X172:X176)</f>
        <v>36</v>
      </c>
      <c r="Y171" s="31"/>
      <c r="Z171" s="155" t="s">
        <v>33</v>
      </c>
      <c r="AA171" s="155" t="s">
        <v>33</v>
      </c>
      <c r="AB171" s="173" t="s">
        <v>33</v>
      </c>
      <c r="AC171" s="173" t="s">
        <v>33</v>
      </c>
      <c r="AD171" s="31">
        <f>SUM(AD172:AD176)</f>
        <v>369</v>
      </c>
      <c r="AE171" s="156">
        <f t="shared" ref="AE171:AE176" si="145">P171/AD171</f>
        <v>4.9078590785907856</v>
      </c>
      <c r="AF171" s="33">
        <f t="shared" ref="AF171:AF176" si="146">SUM(AG171:AH171)</f>
        <v>2623</v>
      </c>
      <c r="AG171" s="38">
        <f>SUM(AG172:AG176)</f>
        <v>1364</v>
      </c>
      <c r="AH171" s="38">
        <f>SUM(AH172:AH176)</f>
        <v>1259</v>
      </c>
      <c r="AI171" s="147" t="s">
        <v>288</v>
      </c>
      <c r="AJ171" s="72"/>
      <c r="AK171" s="16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</row>
    <row r="172" spans="1:95" s="14" customFormat="1" ht="14.25">
      <c r="A172" s="60" t="s">
        <v>289</v>
      </c>
      <c r="B172" s="41">
        <f t="shared" si="137"/>
        <v>323</v>
      </c>
      <c r="C172" s="41">
        <v>189</v>
      </c>
      <c r="D172" s="41">
        <v>134</v>
      </c>
      <c r="E172" s="41">
        <v>50</v>
      </c>
      <c r="F172" s="53">
        <v>6.46</v>
      </c>
      <c r="G172" s="41">
        <f t="shared" si="138"/>
        <v>331</v>
      </c>
      <c r="H172" s="41">
        <v>174</v>
      </c>
      <c r="I172" s="41">
        <v>157</v>
      </c>
      <c r="J172" s="64">
        <f t="shared" si="139"/>
        <v>0.40641282648515653</v>
      </c>
      <c r="K172" s="42">
        <f t="shared" si="140"/>
        <v>324</v>
      </c>
      <c r="L172" s="41">
        <v>183</v>
      </c>
      <c r="M172" s="41">
        <v>141</v>
      </c>
      <c r="N172" s="210">
        <f t="shared" si="110"/>
        <v>129.78723404255319</v>
      </c>
      <c r="O172" s="84">
        <f t="shared" si="141"/>
        <v>-0.2514689362909831</v>
      </c>
      <c r="P172" s="41">
        <v>372</v>
      </c>
      <c r="Q172" s="41">
        <v>219</v>
      </c>
      <c r="R172" s="41">
        <v>153</v>
      </c>
      <c r="S172" s="42">
        <v>323</v>
      </c>
      <c r="T172" s="41">
        <v>182</v>
      </c>
      <c r="U172" s="157">
        <v>141</v>
      </c>
      <c r="V172" s="41">
        <v>49</v>
      </c>
      <c r="W172" s="41">
        <v>37</v>
      </c>
      <c r="X172" s="157">
        <v>12</v>
      </c>
      <c r="Y172" s="41"/>
      <c r="Z172" s="162">
        <v>11.29</v>
      </c>
      <c r="AA172" s="162">
        <f t="shared" ref="AA172:AA176" si="147">Z172/100</f>
        <v>0.11289999999999999</v>
      </c>
      <c r="AB172" s="174">
        <f>K172/AA172</f>
        <v>2869.7962798937115</v>
      </c>
      <c r="AC172" s="174">
        <f>P172/AA172</f>
        <v>3294.9512843224097</v>
      </c>
      <c r="AD172" s="41">
        <v>78</v>
      </c>
      <c r="AE172" s="158">
        <f t="shared" si="145"/>
        <v>4.7692307692307692</v>
      </c>
      <c r="AF172" s="42">
        <f t="shared" si="146"/>
        <v>501</v>
      </c>
      <c r="AG172" s="43">
        <v>276</v>
      </c>
      <c r="AH172" s="43">
        <v>225</v>
      </c>
      <c r="AI172" s="188" t="s">
        <v>290</v>
      </c>
      <c r="AJ172" s="74"/>
      <c r="AK172" s="56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</row>
    <row r="173" spans="1:95" s="14" customFormat="1" ht="14.25">
      <c r="A173" s="60" t="s">
        <v>291</v>
      </c>
      <c r="B173" s="41">
        <f t="shared" si="137"/>
        <v>114</v>
      </c>
      <c r="C173" s="41">
        <v>48</v>
      </c>
      <c r="D173" s="41">
        <v>66</v>
      </c>
      <c r="E173" s="41">
        <v>32</v>
      </c>
      <c r="F173" s="53">
        <v>3.5625</v>
      </c>
      <c r="G173" s="41">
        <f t="shared" si="138"/>
        <v>55</v>
      </c>
      <c r="H173" s="41">
        <v>30</v>
      </c>
      <c r="I173" s="41">
        <v>25</v>
      </c>
      <c r="J173" s="64">
        <f t="shared" si="139"/>
        <v>-12.107396398040276</v>
      </c>
      <c r="K173" s="42">
        <f t="shared" si="140"/>
        <v>73</v>
      </c>
      <c r="L173" s="41">
        <v>47</v>
      </c>
      <c r="M173" s="41">
        <v>26</v>
      </c>
      <c r="N173" s="210">
        <f t="shared" si="110"/>
        <v>180.76923076923077</v>
      </c>
      <c r="O173" s="84">
        <f t="shared" si="141"/>
        <v>3.3308971284225914</v>
      </c>
      <c r="P173" s="41">
        <v>152</v>
      </c>
      <c r="Q173" s="41">
        <v>128</v>
      </c>
      <c r="R173" s="41">
        <v>24</v>
      </c>
      <c r="S173" s="42">
        <v>69</v>
      </c>
      <c r="T173" s="41">
        <v>47</v>
      </c>
      <c r="U173" s="157">
        <v>22</v>
      </c>
      <c r="V173" s="41">
        <v>83</v>
      </c>
      <c r="W173" s="41">
        <v>81</v>
      </c>
      <c r="X173" s="157">
        <v>2</v>
      </c>
      <c r="Y173" s="41"/>
      <c r="Z173" s="162">
        <v>12.69</v>
      </c>
      <c r="AA173" s="162">
        <f t="shared" si="147"/>
        <v>0.12689999999999999</v>
      </c>
      <c r="AB173" s="174">
        <f>K173/AA173</f>
        <v>575.25610717100085</v>
      </c>
      <c r="AC173" s="174">
        <f>P173/AA173</f>
        <v>1197.7935382190703</v>
      </c>
      <c r="AD173" s="41">
        <v>28</v>
      </c>
      <c r="AE173" s="158">
        <f t="shared" si="145"/>
        <v>5.4285714285714288</v>
      </c>
      <c r="AF173" s="42">
        <f t="shared" si="146"/>
        <v>217</v>
      </c>
      <c r="AG173" s="43">
        <v>105</v>
      </c>
      <c r="AH173" s="43">
        <v>112</v>
      </c>
      <c r="AI173" s="188" t="s">
        <v>292</v>
      </c>
      <c r="AJ173" s="74"/>
      <c r="AK173" s="56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</row>
    <row r="174" spans="1:95" s="14" customFormat="1" ht="14.25">
      <c r="A174" s="60" t="s">
        <v>293</v>
      </c>
      <c r="B174" s="41">
        <f t="shared" si="137"/>
        <v>469</v>
      </c>
      <c r="C174" s="41">
        <v>264</v>
      </c>
      <c r="D174" s="41">
        <v>205</v>
      </c>
      <c r="E174" s="41">
        <v>75</v>
      </c>
      <c r="F174" s="53">
        <v>6.253333333333333</v>
      </c>
      <c r="G174" s="41">
        <f t="shared" si="138"/>
        <v>448</v>
      </c>
      <c r="H174" s="41">
        <v>243</v>
      </c>
      <c r="I174" s="41">
        <v>205</v>
      </c>
      <c r="J174" s="64">
        <f t="shared" si="139"/>
        <v>-0.76095574802814325</v>
      </c>
      <c r="K174" s="42">
        <f t="shared" si="140"/>
        <v>489</v>
      </c>
      <c r="L174" s="41">
        <v>254</v>
      </c>
      <c r="M174" s="41">
        <v>235</v>
      </c>
      <c r="N174" s="210">
        <f t="shared" si="110"/>
        <v>108.08510638297872</v>
      </c>
      <c r="O174" s="84">
        <f t="shared" si="141"/>
        <v>1.0302265536457287</v>
      </c>
      <c r="P174" s="41">
        <v>506</v>
      </c>
      <c r="Q174" s="41">
        <v>269</v>
      </c>
      <c r="R174" s="41">
        <v>237</v>
      </c>
      <c r="S174" s="42">
        <v>473</v>
      </c>
      <c r="T174" s="41">
        <v>249</v>
      </c>
      <c r="U174" s="157">
        <v>224</v>
      </c>
      <c r="V174" s="41">
        <v>33</v>
      </c>
      <c r="W174" s="41">
        <v>20</v>
      </c>
      <c r="X174" s="157">
        <v>13</v>
      </c>
      <c r="Y174" s="41"/>
      <c r="Z174" s="162">
        <v>14.2</v>
      </c>
      <c r="AA174" s="162">
        <f t="shared" si="147"/>
        <v>0.14199999999999999</v>
      </c>
      <c r="AB174" s="174">
        <f>K174/AA174</f>
        <v>3443.6619718309862</v>
      </c>
      <c r="AC174" s="174">
        <f>P174/AA174</f>
        <v>3563.3802816901411</v>
      </c>
      <c r="AD174" s="41">
        <v>105</v>
      </c>
      <c r="AE174" s="158">
        <f t="shared" si="145"/>
        <v>4.8190476190476188</v>
      </c>
      <c r="AF174" s="42">
        <f t="shared" si="146"/>
        <v>672</v>
      </c>
      <c r="AG174" s="43">
        <v>368</v>
      </c>
      <c r="AH174" s="43">
        <v>304</v>
      </c>
      <c r="AI174" s="188" t="s">
        <v>294</v>
      </c>
      <c r="AJ174" s="74"/>
      <c r="AK174" s="56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</row>
    <row r="175" spans="1:95" s="14" customFormat="1" ht="14.25">
      <c r="A175" s="60" t="s">
        <v>295</v>
      </c>
      <c r="B175" s="41">
        <f t="shared" si="137"/>
        <v>506</v>
      </c>
      <c r="C175" s="41">
        <v>253</v>
      </c>
      <c r="D175" s="41">
        <v>253</v>
      </c>
      <c r="E175" s="41">
        <v>83</v>
      </c>
      <c r="F175" s="53">
        <v>6.096385542168675</v>
      </c>
      <c r="G175" s="41">
        <f t="shared" si="138"/>
        <v>510</v>
      </c>
      <c r="H175" s="41">
        <v>262</v>
      </c>
      <c r="I175" s="41">
        <v>248</v>
      </c>
      <c r="J175" s="64">
        <f t="shared" si="139"/>
        <v>0.13079827958315393</v>
      </c>
      <c r="K175" s="42">
        <f t="shared" si="140"/>
        <v>635</v>
      </c>
      <c r="L175" s="41">
        <v>334</v>
      </c>
      <c r="M175" s="41">
        <v>301</v>
      </c>
      <c r="N175" s="210">
        <f t="shared" si="110"/>
        <v>110.96345514950166</v>
      </c>
      <c r="O175" s="84">
        <f t="shared" si="141"/>
        <v>2.5789914491096493</v>
      </c>
      <c r="P175" s="41">
        <v>675</v>
      </c>
      <c r="Q175" s="41">
        <v>366</v>
      </c>
      <c r="R175" s="41">
        <v>309</v>
      </c>
      <c r="S175" s="42">
        <v>635</v>
      </c>
      <c r="T175" s="41">
        <v>334</v>
      </c>
      <c r="U175" s="157">
        <v>301</v>
      </c>
      <c r="V175" s="41">
        <v>40</v>
      </c>
      <c r="W175" s="41">
        <v>32</v>
      </c>
      <c r="X175" s="157">
        <v>8</v>
      </c>
      <c r="Y175" s="41"/>
      <c r="Z175" s="162">
        <v>11.85</v>
      </c>
      <c r="AA175" s="162">
        <f t="shared" si="147"/>
        <v>0.11849999999999999</v>
      </c>
      <c r="AB175" s="174">
        <f>K175/AA175</f>
        <v>5358.6497890295359</v>
      </c>
      <c r="AC175" s="174">
        <f>P175/AA175</f>
        <v>5696.2025316455702</v>
      </c>
      <c r="AD175" s="41">
        <v>130</v>
      </c>
      <c r="AE175" s="158">
        <f t="shared" si="145"/>
        <v>5.1923076923076925</v>
      </c>
      <c r="AF175" s="42">
        <f t="shared" si="146"/>
        <v>866</v>
      </c>
      <c r="AG175" s="43">
        <v>438</v>
      </c>
      <c r="AH175" s="43">
        <v>428</v>
      </c>
      <c r="AI175" s="188" t="s">
        <v>296</v>
      </c>
      <c r="AJ175" s="74"/>
      <c r="AK175" s="56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</row>
    <row r="176" spans="1:95" s="14" customFormat="1" ht="14.25">
      <c r="A176" s="60" t="s">
        <v>297</v>
      </c>
      <c r="B176" s="41">
        <f t="shared" si="137"/>
        <v>237</v>
      </c>
      <c r="C176" s="41">
        <v>125</v>
      </c>
      <c r="D176" s="41">
        <v>112</v>
      </c>
      <c r="E176" s="41">
        <v>38</v>
      </c>
      <c r="F176" s="53">
        <v>6.2368421052631575</v>
      </c>
      <c r="G176" s="41">
        <f t="shared" si="138"/>
        <v>158</v>
      </c>
      <c r="H176" s="41">
        <v>69</v>
      </c>
      <c r="I176" s="41">
        <v>89</v>
      </c>
      <c r="J176" s="64">
        <f t="shared" si="139"/>
        <v>-6.7353007991389449</v>
      </c>
      <c r="K176" s="42">
        <f t="shared" si="140"/>
        <v>101</v>
      </c>
      <c r="L176" s="41">
        <v>66</v>
      </c>
      <c r="M176" s="41">
        <v>35</v>
      </c>
      <c r="N176" s="210">
        <f t="shared" si="110"/>
        <v>188.57142857142856</v>
      </c>
      <c r="O176" s="84">
        <f t="shared" si="141"/>
        <v>-5.2644060727730277</v>
      </c>
      <c r="P176" s="41">
        <v>106</v>
      </c>
      <c r="Q176" s="41">
        <v>70</v>
      </c>
      <c r="R176" s="41">
        <v>36</v>
      </c>
      <c r="S176" s="42">
        <v>101</v>
      </c>
      <c r="T176" s="41">
        <v>66</v>
      </c>
      <c r="U176" s="157">
        <v>35</v>
      </c>
      <c r="V176" s="41">
        <v>5</v>
      </c>
      <c r="W176" s="41">
        <v>4</v>
      </c>
      <c r="X176" s="157">
        <v>1</v>
      </c>
      <c r="Y176" s="41"/>
      <c r="Z176" s="162">
        <v>6.16</v>
      </c>
      <c r="AA176" s="162">
        <f t="shared" si="147"/>
        <v>6.1600000000000002E-2</v>
      </c>
      <c r="AB176" s="174">
        <f>K176/AA176</f>
        <v>1639.6103896103896</v>
      </c>
      <c r="AC176" s="174">
        <f>P176/AA176</f>
        <v>1720.7792207792206</v>
      </c>
      <c r="AD176" s="41">
        <v>28</v>
      </c>
      <c r="AE176" s="158">
        <f t="shared" si="145"/>
        <v>3.7857142857142856</v>
      </c>
      <c r="AF176" s="42">
        <f t="shared" si="146"/>
        <v>367</v>
      </c>
      <c r="AG176" s="43">
        <v>177</v>
      </c>
      <c r="AH176" s="43">
        <v>190</v>
      </c>
      <c r="AI176" s="188" t="s">
        <v>298</v>
      </c>
      <c r="AJ176" s="74"/>
      <c r="AK176" s="56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</row>
    <row r="177" spans="1:95" s="14" customFormat="1" ht="14.25">
      <c r="A177" s="60"/>
      <c r="B177" s="41"/>
      <c r="C177" s="41"/>
      <c r="D177" s="41"/>
      <c r="E177" s="41"/>
      <c r="F177" s="53"/>
      <c r="G177" s="41"/>
      <c r="H177" s="41"/>
      <c r="I177" s="41"/>
      <c r="J177" s="64"/>
      <c r="K177" s="42"/>
      <c r="L177" s="41"/>
      <c r="M177" s="41"/>
      <c r="N177" s="210"/>
      <c r="O177" s="84"/>
      <c r="P177" s="41"/>
      <c r="Q177" s="41"/>
      <c r="R177" s="41"/>
      <c r="S177" s="42"/>
      <c r="T177" s="41"/>
      <c r="U177" s="157"/>
      <c r="V177" s="41"/>
      <c r="W177" s="41"/>
      <c r="X177" s="157"/>
      <c r="Y177" s="41"/>
      <c r="Z177" s="162"/>
      <c r="AA177" s="162"/>
      <c r="AB177" s="174"/>
      <c r="AC177" s="174"/>
      <c r="AD177" s="41"/>
      <c r="AE177" s="158"/>
      <c r="AF177" s="42"/>
      <c r="AG177" s="79"/>
      <c r="AH177" s="79"/>
      <c r="AI177" s="189"/>
      <c r="AJ177" s="74"/>
      <c r="AK177" s="56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</row>
    <row r="178" spans="1:95" s="35" customFormat="1" ht="14.25">
      <c r="A178" s="15" t="s">
        <v>299</v>
      </c>
      <c r="B178" s="31">
        <f t="shared" ref="B178:B187" si="148">SUM(C178:D178)</f>
        <v>5020</v>
      </c>
      <c r="C178" s="31">
        <f>SUM(C179:C187)</f>
        <v>2435</v>
      </c>
      <c r="D178" s="31">
        <f>SUM(D179:D187)</f>
        <v>2585</v>
      </c>
      <c r="E178" s="31">
        <f>SUM(E179:E187)</f>
        <v>785</v>
      </c>
      <c r="F178" s="30">
        <v>6.4599745870393903</v>
      </c>
      <c r="G178" s="31">
        <f>SUM(H178:I178)</f>
        <v>4654</v>
      </c>
      <c r="H178" s="31">
        <f>SUM(H179:H187)</f>
        <v>2364</v>
      </c>
      <c r="I178" s="31">
        <f>SUM(I179:I187)</f>
        <v>2290</v>
      </c>
      <c r="J178" s="36">
        <f>LN(G178/B178)/6.02*100</f>
        <v>-1.2575227379325229</v>
      </c>
      <c r="K178" s="33">
        <f>SUM(L178:M178)</f>
        <v>4711</v>
      </c>
      <c r="L178" s="31">
        <f>SUM(L179:L187)</f>
        <v>2296</v>
      </c>
      <c r="M178" s="31">
        <f>SUM(M179:M187)</f>
        <v>2415</v>
      </c>
      <c r="N178" s="209">
        <f t="shared" si="110"/>
        <v>95.072463768115938</v>
      </c>
      <c r="O178" s="202">
        <f>LN(K178/G178)/8.5*100</f>
        <v>0.1432133510329901</v>
      </c>
      <c r="P178" s="31">
        <f>SUM(Q178:R178)</f>
        <v>5022</v>
      </c>
      <c r="Q178" s="31">
        <f>SUM(Q179:Q187)</f>
        <v>2552</v>
      </c>
      <c r="R178" s="31">
        <f>SUM(R179:R187)</f>
        <v>2470</v>
      </c>
      <c r="S178" s="33">
        <f>SUM(T178:U178)</f>
        <v>4705</v>
      </c>
      <c r="T178" s="31">
        <f>SUM(T179:T187)</f>
        <v>2293</v>
      </c>
      <c r="U178" s="154">
        <f>SUM(U179:U187)</f>
        <v>2412</v>
      </c>
      <c r="V178" s="31">
        <f>SUM(W178:X178)</f>
        <v>317</v>
      </c>
      <c r="W178" s="31">
        <f>SUM(W179:W187)</f>
        <v>259</v>
      </c>
      <c r="X178" s="154">
        <f>SUM(X179:X187)</f>
        <v>58</v>
      </c>
      <c r="Y178" s="31"/>
      <c r="Z178" s="155" t="s">
        <v>33</v>
      </c>
      <c r="AA178" s="155" t="s">
        <v>33</v>
      </c>
      <c r="AB178" s="173" t="s">
        <v>33</v>
      </c>
      <c r="AC178" s="173" t="s">
        <v>33</v>
      </c>
      <c r="AD178" s="31">
        <f>SUM(AD179:AD187)</f>
        <v>999</v>
      </c>
      <c r="AE178" s="156">
        <f t="shared" ref="AE178:AE187" si="149">P178/AD178</f>
        <v>5.0270270270270272</v>
      </c>
      <c r="AF178" s="33">
        <f>SUM(AG178:AH178)</f>
        <v>7481</v>
      </c>
      <c r="AG178" s="38">
        <f>SUM(AG179:AG187)</f>
        <v>3852</v>
      </c>
      <c r="AH178" s="38">
        <f>SUM(AH179:AH187)</f>
        <v>3629</v>
      </c>
      <c r="AI178" s="147" t="s">
        <v>300</v>
      </c>
      <c r="AJ178" s="72"/>
      <c r="AK178" s="16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</row>
    <row r="179" spans="1:95" s="14" customFormat="1" ht="14.25">
      <c r="A179" s="60" t="s">
        <v>301</v>
      </c>
      <c r="B179" s="41">
        <f t="shared" si="148"/>
        <v>171</v>
      </c>
      <c r="C179" s="41">
        <v>83</v>
      </c>
      <c r="D179" s="41">
        <v>88</v>
      </c>
      <c r="E179" s="41">
        <v>33</v>
      </c>
      <c r="F179" s="53">
        <v>5.1818181818181817</v>
      </c>
      <c r="G179" s="41">
        <f>SUM(H179:I179)</f>
        <v>156</v>
      </c>
      <c r="H179" s="41">
        <v>80</v>
      </c>
      <c r="I179" s="41">
        <v>76</v>
      </c>
      <c r="J179" s="64">
        <f>LN(G179/B179)/6.02*100</f>
        <v>-1.5250423463973899</v>
      </c>
      <c r="K179" s="42">
        <f>SUM(L179:M179)</f>
        <v>112</v>
      </c>
      <c r="L179" s="41">
        <v>55</v>
      </c>
      <c r="M179" s="41">
        <v>57</v>
      </c>
      <c r="N179" s="210">
        <f t="shared" si="110"/>
        <v>96.491228070175438</v>
      </c>
      <c r="O179" s="84">
        <f>LN(K179/G179)/8.5*100</f>
        <v>-3.8983192465228531</v>
      </c>
      <c r="P179" s="41">
        <v>112</v>
      </c>
      <c r="Q179" s="41">
        <v>55</v>
      </c>
      <c r="R179" s="41">
        <v>57</v>
      </c>
      <c r="S179" s="42">
        <v>111</v>
      </c>
      <c r="T179" s="41">
        <v>55</v>
      </c>
      <c r="U179" s="157">
        <v>56</v>
      </c>
      <c r="V179" s="41">
        <v>1</v>
      </c>
      <c r="W179" s="41">
        <v>0</v>
      </c>
      <c r="X179" s="157">
        <v>1</v>
      </c>
      <c r="Y179" s="41"/>
      <c r="Z179" s="162">
        <v>28.05</v>
      </c>
      <c r="AA179" s="162">
        <f t="shared" ref="AA179:AA187" si="150">Z179/100</f>
        <v>0.28050000000000003</v>
      </c>
      <c r="AB179" s="174">
        <f t="shared" ref="AB179:AB187" si="151">K179/AA179</f>
        <v>399.28698752228161</v>
      </c>
      <c r="AC179" s="174">
        <f t="shared" ref="AC179:AC187" si="152">P179/AA179</f>
        <v>399.28698752228161</v>
      </c>
      <c r="AD179" s="41">
        <v>24</v>
      </c>
      <c r="AE179" s="158">
        <f t="shared" si="149"/>
        <v>4.666666666666667</v>
      </c>
      <c r="AF179" s="42">
        <f>SUM(AG179:AH179)</f>
        <v>232</v>
      </c>
      <c r="AG179" s="43">
        <v>117</v>
      </c>
      <c r="AH179" s="43">
        <v>115</v>
      </c>
      <c r="AI179" s="188" t="s">
        <v>302</v>
      </c>
      <c r="AJ179" s="74"/>
      <c r="AK179" s="56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</row>
    <row r="180" spans="1:95" s="14" customFormat="1" ht="14.25" hidden="1">
      <c r="A180" s="60" t="s">
        <v>468</v>
      </c>
      <c r="B180" s="41">
        <f t="shared" si="148"/>
        <v>122</v>
      </c>
      <c r="C180" s="41">
        <v>56</v>
      </c>
      <c r="D180" s="41">
        <v>66</v>
      </c>
      <c r="E180" s="41">
        <v>24</v>
      </c>
      <c r="F180" s="53">
        <v>5.083333333333333</v>
      </c>
      <c r="G180" s="41">
        <f t="shared" ref="G180:G187" si="153">SUM(H180:I180)</f>
        <v>0</v>
      </c>
      <c r="H180" s="41">
        <v>0</v>
      </c>
      <c r="I180" s="41">
        <v>0</v>
      </c>
      <c r="J180" s="64" t="s">
        <v>30</v>
      </c>
      <c r="K180" s="42" t="s">
        <v>33</v>
      </c>
      <c r="L180" s="41" t="s">
        <v>33</v>
      </c>
      <c r="M180" s="41" t="s">
        <v>33</v>
      </c>
      <c r="N180" s="210" t="e">
        <f t="shared" si="110"/>
        <v>#VALUE!</v>
      </c>
      <c r="O180" s="204" t="s">
        <v>33</v>
      </c>
      <c r="P180" s="41"/>
      <c r="Q180" s="41"/>
      <c r="R180" s="41"/>
      <c r="S180" s="42"/>
      <c r="T180" s="41"/>
      <c r="U180" s="157"/>
      <c r="V180" s="41"/>
      <c r="W180" s="41"/>
      <c r="X180" s="157"/>
      <c r="Y180" s="53"/>
      <c r="Z180" s="159"/>
      <c r="AA180" s="162">
        <f t="shared" si="150"/>
        <v>0</v>
      </c>
      <c r="AB180" s="174" t="e">
        <f t="shared" si="151"/>
        <v>#VALUE!</v>
      </c>
      <c r="AC180" s="174" t="e">
        <f t="shared" si="152"/>
        <v>#DIV/0!</v>
      </c>
      <c r="AD180" s="41"/>
      <c r="AE180" s="158" t="e">
        <f t="shared" si="149"/>
        <v>#DIV/0!</v>
      </c>
      <c r="AF180" s="42" t="s">
        <v>33</v>
      </c>
      <c r="AG180" s="41"/>
      <c r="AH180" s="41"/>
      <c r="AI180" s="188" t="s">
        <v>303</v>
      </c>
      <c r="AJ180" s="74"/>
      <c r="AK180" s="56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</row>
    <row r="181" spans="1:95" s="14" customFormat="1" ht="14.25">
      <c r="A181" s="60" t="s">
        <v>304</v>
      </c>
      <c r="B181" s="41">
        <f t="shared" si="148"/>
        <v>182</v>
      </c>
      <c r="C181" s="41">
        <v>92</v>
      </c>
      <c r="D181" s="41">
        <v>90</v>
      </c>
      <c r="E181" s="41">
        <v>28</v>
      </c>
      <c r="F181" s="53">
        <v>6.5</v>
      </c>
      <c r="G181" s="41">
        <f t="shared" si="153"/>
        <v>174</v>
      </c>
      <c r="H181" s="41">
        <v>93</v>
      </c>
      <c r="I181" s="41">
        <v>81</v>
      </c>
      <c r="J181" s="64">
        <f t="shared" ref="J181:J187" si="154">LN(G181/B181)/6.02*100</f>
        <v>-0.74670079505425713</v>
      </c>
      <c r="K181" s="42">
        <f t="shared" ref="K181:K187" si="155">SUM(L181:M181)</f>
        <v>223</v>
      </c>
      <c r="L181" s="41">
        <v>122</v>
      </c>
      <c r="M181" s="41">
        <v>101</v>
      </c>
      <c r="N181" s="210">
        <f t="shared" si="110"/>
        <v>120.79207920792079</v>
      </c>
      <c r="O181" s="84">
        <f t="shared" ref="O181:O187" si="156">LN(K181/G181)/8.5*100</f>
        <v>2.9190173205363492</v>
      </c>
      <c r="P181" s="41">
        <v>263</v>
      </c>
      <c r="Q181" s="41">
        <v>160</v>
      </c>
      <c r="R181" s="41">
        <v>103</v>
      </c>
      <c r="S181" s="42">
        <v>223</v>
      </c>
      <c r="T181" s="41">
        <v>122</v>
      </c>
      <c r="U181" s="157">
        <v>101</v>
      </c>
      <c r="V181" s="41">
        <v>40</v>
      </c>
      <c r="W181" s="41">
        <v>38</v>
      </c>
      <c r="X181" s="157">
        <v>2</v>
      </c>
      <c r="Y181" s="41"/>
      <c r="Z181" s="162">
        <v>41.64</v>
      </c>
      <c r="AA181" s="162">
        <f t="shared" si="150"/>
        <v>0.41639999999999999</v>
      </c>
      <c r="AB181" s="174">
        <f t="shared" si="151"/>
        <v>535.54274735830938</v>
      </c>
      <c r="AC181" s="174">
        <f t="shared" si="152"/>
        <v>631.60422670509126</v>
      </c>
      <c r="AD181" s="41">
        <v>52</v>
      </c>
      <c r="AE181" s="158">
        <f t="shared" si="149"/>
        <v>5.0576923076923075</v>
      </c>
      <c r="AF181" s="42">
        <f t="shared" ref="AF181:AF187" si="157">SUM(AG181:AH181)</f>
        <v>328</v>
      </c>
      <c r="AG181" s="43">
        <v>192</v>
      </c>
      <c r="AH181" s="43">
        <v>136</v>
      </c>
      <c r="AI181" s="188" t="s">
        <v>305</v>
      </c>
      <c r="AJ181" s="74"/>
      <c r="AK181" s="56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</row>
    <row r="182" spans="1:95" s="14" customFormat="1" ht="14.25">
      <c r="A182" s="60" t="s">
        <v>306</v>
      </c>
      <c r="B182" s="41">
        <f t="shared" si="148"/>
        <v>1200</v>
      </c>
      <c r="C182" s="41">
        <v>575</v>
      </c>
      <c r="D182" s="41">
        <v>625</v>
      </c>
      <c r="E182" s="41">
        <v>165</v>
      </c>
      <c r="F182" s="53">
        <v>7.2727272727272725</v>
      </c>
      <c r="G182" s="41">
        <f t="shared" si="153"/>
        <v>1129</v>
      </c>
      <c r="H182" s="41">
        <v>553</v>
      </c>
      <c r="I182" s="41">
        <v>576</v>
      </c>
      <c r="J182" s="64">
        <f t="shared" si="154"/>
        <v>-1.0131108243592974</v>
      </c>
      <c r="K182" s="42">
        <f t="shared" si="155"/>
        <v>1195</v>
      </c>
      <c r="L182" s="41">
        <v>589</v>
      </c>
      <c r="M182" s="41">
        <v>606</v>
      </c>
      <c r="N182" s="210">
        <f t="shared" si="110"/>
        <v>97.194719471947195</v>
      </c>
      <c r="O182" s="84">
        <f t="shared" si="156"/>
        <v>0.66839882606998968</v>
      </c>
      <c r="P182" s="41">
        <v>1275</v>
      </c>
      <c r="Q182" s="41">
        <v>661</v>
      </c>
      <c r="R182" s="41">
        <v>614</v>
      </c>
      <c r="S182" s="42">
        <v>1194</v>
      </c>
      <c r="T182" s="41">
        <v>589</v>
      </c>
      <c r="U182" s="157">
        <v>605</v>
      </c>
      <c r="V182" s="41">
        <v>81</v>
      </c>
      <c r="W182" s="41">
        <v>72</v>
      </c>
      <c r="X182" s="157">
        <v>9</v>
      </c>
      <c r="Y182" s="41"/>
      <c r="Z182" s="162">
        <v>68.37</v>
      </c>
      <c r="AA182" s="162">
        <f t="shared" si="150"/>
        <v>0.68370000000000009</v>
      </c>
      <c r="AB182" s="174">
        <f t="shared" si="151"/>
        <v>1747.8426210326165</v>
      </c>
      <c r="AC182" s="174">
        <f t="shared" si="152"/>
        <v>1864.853005704256</v>
      </c>
      <c r="AD182" s="41">
        <v>231</v>
      </c>
      <c r="AE182" s="158">
        <f t="shared" si="149"/>
        <v>5.5194805194805197</v>
      </c>
      <c r="AF182" s="42">
        <f t="shared" si="157"/>
        <v>1832</v>
      </c>
      <c r="AG182" s="43">
        <v>936</v>
      </c>
      <c r="AH182" s="43">
        <v>896</v>
      </c>
      <c r="AI182" s="188" t="s">
        <v>307</v>
      </c>
      <c r="AJ182" s="74"/>
      <c r="AK182" s="56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</row>
    <row r="183" spans="1:95" s="14" customFormat="1" ht="14.25">
      <c r="A183" s="60" t="s">
        <v>308</v>
      </c>
      <c r="B183" s="41">
        <f t="shared" si="148"/>
        <v>787</v>
      </c>
      <c r="C183" s="41">
        <v>374</v>
      </c>
      <c r="D183" s="41">
        <v>413</v>
      </c>
      <c r="E183" s="41">
        <v>119</v>
      </c>
      <c r="F183" s="53">
        <v>6.6134453781512601</v>
      </c>
      <c r="G183" s="41">
        <f t="shared" si="153"/>
        <v>746</v>
      </c>
      <c r="H183" s="41">
        <v>389</v>
      </c>
      <c r="I183" s="41">
        <v>357</v>
      </c>
      <c r="J183" s="64">
        <f t="shared" si="154"/>
        <v>-0.88874830919671788</v>
      </c>
      <c r="K183" s="42">
        <f t="shared" si="155"/>
        <v>776</v>
      </c>
      <c r="L183" s="41">
        <v>383</v>
      </c>
      <c r="M183" s="41">
        <v>393</v>
      </c>
      <c r="N183" s="210">
        <f t="shared" si="110"/>
        <v>97.455470737913487</v>
      </c>
      <c r="O183" s="84">
        <f t="shared" si="156"/>
        <v>0.46384611740538728</v>
      </c>
      <c r="P183" s="41">
        <v>860</v>
      </c>
      <c r="Q183" s="41">
        <v>441</v>
      </c>
      <c r="R183" s="41">
        <v>419</v>
      </c>
      <c r="S183" s="42">
        <v>775</v>
      </c>
      <c r="T183" s="41">
        <v>382</v>
      </c>
      <c r="U183" s="157">
        <v>393</v>
      </c>
      <c r="V183" s="41">
        <v>85</v>
      </c>
      <c r="W183" s="41">
        <v>59</v>
      </c>
      <c r="X183" s="157">
        <v>26</v>
      </c>
      <c r="Y183" s="41"/>
      <c r="Z183" s="162">
        <v>37.35</v>
      </c>
      <c r="AA183" s="162">
        <f t="shared" si="150"/>
        <v>0.3735</v>
      </c>
      <c r="AB183" s="174">
        <f t="shared" si="151"/>
        <v>2077.6439089692103</v>
      </c>
      <c r="AC183" s="174">
        <f t="shared" si="152"/>
        <v>2302.5435073627846</v>
      </c>
      <c r="AD183" s="41">
        <v>170</v>
      </c>
      <c r="AE183" s="158">
        <f t="shared" si="149"/>
        <v>5.0588235294117645</v>
      </c>
      <c r="AF183" s="42">
        <f t="shared" si="157"/>
        <v>990</v>
      </c>
      <c r="AG183" s="43">
        <v>513</v>
      </c>
      <c r="AH183" s="43">
        <v>477</v>
      </c>
      <c r="AI183" s="188" t="s">
        <v>309</v>
      </c>
      <c r="AJ183" s="74"/>
      <c r="AK183" s="56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</row>
    <row r="184" spans="1:95" s="14" customFormat="1" ht="14.25">
      <c r="A184" s="60" t="s">
        <v>310</v>
      </c>
      <c r="B184" s="41">
        <f t="shared" si="148"/>
        <v>295</v>
      </c>
      <c r="C184" s="41">
        <v>147</v>
      </c>
      <c r="D184" s="41">
        <v>148</v>
      </c>
      <c r="E184" s="41">
        <v>47</v>
      </c>
      <c r="F184" s="53">
        <v>6.2765957446808507</v>
      </c>
      <c r="G184" s="41">
        <f t="shared" si="153"/>
        <v>321</v>
      </c>
      <c r="H184" s="41">
        <v>161</v>
      </c>
      <c r="I184" s="41">
        <v>160</v>
      </c>
      <c r="J184" s="64">
        <f t="shared" si="154"/>
        <v>1.4030858270796678</v>
      </c>
      <c r="K184" s="42">
        <f t="shared" si="155"/>
        <v>406</v>
      </c>
      <c r="L184" s="41">
        <v>198</v>
      </c>
      <c r="M184" s="41">
        <v>208</v>
      </c>
      <c r="N184" s="210">
        <f t="shared" si="110"/>
        <v>95.192307692307693</v>
      </c>
      <c r="O184" s="84">
        <f t="shared" si="156"/>
        <v>2.7636710173143144</v>
      </c>
      <c r="P184" s="41">
        <v>424</v>
      </c>
      <c r="Q184" s="41">
        <v>216</v>
      </c>
      <c r="R184" s="41">
        <v>208</v>
      </c>
      <c r="S184" s="42">
        <v>406</v>
      </c>
      <c r="T184" s="41">
        <v>198</v>
      </c>
      <c r="U184" s="157">
        <v>208</v>
      </c>
      <c r="V184" s="41">
        <v>18</v>
      </c>
      <c r="W184" s="41">
        <v>18</v>
      </c>
      <c r="X184" s="157">
        <v>0</v>
      </c>
      <c r="Y184" s="41"/>
      <c r="Z184" s="162">
        <v>9.82</v>
      </c>
      <c r="AA184" s="162">
        <f t="shared" si="150"/>
        <v>9.820000000000001E-2</v>
      </c>
      <c r="AB184" s="174">
        <f t="shared" si="151"/>
        <v>4134.4195519348268</v>
      </c>
      <c r="AC184" s="174">
        <f t="shared" si="152"/>
        <v>4317.718940936863</v>
      </c>
      <c r="AD184" s="41">
        <v>76</v>
      </c>
      <c r="AE184" s="158">
        <f t="shared" si="149"/>
        <v>5.5789473684210522</v>
      </c>
      <c r="AF184" s="42">
        <f t="shared" si="157"/>
        <v>535</v>
      </c>
      <c r="AG184" s="43">
        <v>283</v>
      </c>
      <c r="AH184" s="43">
        <v>252</v>
      </c>
      <c r="AI184" s="188" t="s">
        <v>311</v>
      </c>
      <c r="AJ184" s="74"/>
      <c r="AK184" s="56"/>
      <c r="AL184" s="41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</row>
    <row r="185" spans="1:95" s="14" customFormat="1" ht="14.25">
      <c r="A185" s="60" t="s">
        <v>312</v>
      </c>
      <c r="B185" s="41">
        <f t="shared" si="148"/>
        <v>936</v>
      </c>
      <c r="C185" s="41">
        <v>439</v>
      </c>
      <c r="D185" s="41">
        <v>497</v>
      </c>
      <c r="E185" s="41">
        <v>150</v>
      </c>
      <c r="F185" s="53">
        <v>6.24</v>
      </c>
      <c r="G185" s="41">
        <f t="shared" si="153"/>
        <v>811</v>
      </c>
      <c r="H185" s="41">
        <v>405</v>
      </c>
      <c r="I185" s="41">
        <v>406</v>
      </c>
      <c r="J185" s="64">
        <f t="shared" si="154"/>
        <v>-2.3811864179763971</v>
      </c>
      <c r="K185" s="42">
        <f t="shared" si="155"/>
        <v>702</v>
      </c>
      <c r="L185" s="41">
        <v>331</v>
      </c>
      <c r="M185" s="41">
        <v>371</v>
      </c>
      <c r="N185" s="210">
        <f t="shared" si="110"/>
        <v>89.218328840970358</v>
      </c>
      <c r="O185" s="84">
        <f t="shared" si="156"/>
        <v>-1.6980547069364911</v>
      </c>
      <c r="P185" s="41">
        <v>735</v>
      </c>
      <c r="Q185" s="41">
        <v>358</v>
      </c>
      <c r="R185" s="41">
        <v>377</v>
      </c>
      <c r="S185" s="42">
        <v>702</v>
      </c>
      <c r="T185" s="41">
        <v>331</v>
      </c>
      <c r="U185" s="157">
        <v>371</v>
      </c>
      <c r="V185" s="41">
        <v>33</v>
      </c>
      <c r="W185" s="41">
        <v>27</v>
      </c>
      <c r="X185" s="157">
        <v>6</v>
      </c>
      <c r="Y185" s="41"/>
      <c r="Z185" s="162">
        <v>61.1</v>
      </c>
      <c r="AA185" s="162">
        <f t="shared" si="150"/>
        <v>0.61099999999999999</v>
      </c>
      <c r="AB185" s="174">
        <f t="shared" si="151"/>
        <v>1148.936170212766</v>
      </c>
      <c r="AC185" s="174">
        <f t="shared" si="152"/>
        <v>1202.9459901800328</v>
      </c>
      <c r="AD185" s="41">
        <v>167</v>
      </c>
      <c r="AE185" s="158">
        <f t="shared" si="149"/>
        <v>4.4011976047904193</v>
      </c>
      <c r="AF185" s="42">
        <f t="shared" si="157"/>
        <v>1442</v>
      </c>
      <c r="AG185" s="43">
        <v>740</v>
      </c>
      <c r="AH185" s="43">
        <v>702</v>
      </c>
      <c r="AI185" s="188" t="s">
        <v>313</v>
      </c>
      <c r="AJ185" s="74"/>
      <c r="AK185" s="56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</row>
    <row r="186" spans="1:95" s="14" customFormat="1" ht="14.25">
      <c r="A186" s="60" t="s">
        <v>314</v>
      </c>
      <c r="B186" s="41">
        <f t="shared" si="148"/>
        <v>876</v>
      </c>
      <c r="C186" s="41">
        <v>435</v>
      </c>
      <c r="D186" s="41">
        <v>441</v>
      </c>
      <c r="E186" s="41">
        <v>140</v>
      </c>
      <c r="F186" s="53">
        <v>6.2571428571428571</v>
      </c>
      <c r="G186" s="41">
        <f t="shared" si="153"/>
        <v>909</v>
      </c>
      <c r="H186" s="41">
        <v>456</v>
      </c>
      <c r="I186" s="41">
        <v>453</v>
      </c>
      <c r="J186" s="64">
        <f t="shared" si="154"/>
        <v>0.61426915682869487</v>
      </c>
      <c r="K186" s="42">
        <f t="shared" si="155"/>
        <v>947</v>
      </c>
      <c r="L186" s="41">
        <v>429</v>
      </c>
      <c r="M186" s="41">
        <v>518</v>
      </c>
      <c r="N186" s="210">
        <f t="shared" si="110"/>
        <v>82.818532818532816</v>
      </c>
      <c r="O186" s="84">
        <f t="shared" si="156"/>
        <v>0.48181175304234591</v>
      </c>
      <c r="P186" s="41">
        <v>984</v>
      </c>
      <c r="Q186" s="41">
        <v>459</v>
      </c>
      <c r="R186" s="41">
        <v>525</v>
      </c>
      <c r="S186" s="42">
        <v>944</v>
      </c>
      <c r="T186" s="41">
        <v>427</v>
      </c>
      <c r="U186" s="157">
        <v>517</v>
      </c>
      <c r="V186" s="41">
        <v>40</v>
      </c>
      <c r="W186" s="41">
        <v>32</v>
      </c>
      <c r="X186" s="157">
        <v>8</v>
      </c>
      <c r="Y186" s="41"/>
      <c r="Z186" s="162">
        <v>9.93</v>
      </c>
      <c r="AA186" s="162">
        <f t="shared" si="150"/>
        <v>9.9299999999999999E-2</v>
      </c>
      <c r="AB186" s="174">
        <f t="shared" si="151"/>
        <v>9536.7573011077548</v>
      </c>
      <c r="AC186" s="174">
        <f t="shared" si="152"/>
        <v>9909.3655589123864</v>
      </c>
      <c r="AD186" s="41">
        <v>189</v>
      </c>
      <c r="AE186" s="158">
        <f t="shared" si="149"/>
        <v>5.2063492063492065</v>
      </c>
      <c r="AF186" s="42">
        <f t="shared" si="157"/>
        <v>1406</v>
      </c>
      <c r="AG186" s="43">
        <v>714</v>
      </c>
      <c r="AH186" s="43">
        <v>692</v>
      </c>
      <c r="AI186" s="188" t="s">
        <v>315</v>
      </c>
      <c r="AJ186" s="74"/>
      <c r="AK186" s="56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</row>
    <row r="187" spans="1:95" s="14" customFormat="1" ht="14.25">
      <c r="A187" s="60" t="s">
        <v>182</v>
      </c>
      <c r="B187" s="41">
        <f t="shared" si="148"/>
        <v>451</v>
      </c>
      <c r="C187" s="41">
        <v>234</v>
      </c>
      <c r="D187" s="41">
        <v>217</v>
      </c>
      <c r="E187" s="41">
        <v>79</v>
      </c>
      <c r="F187" s="53">
        <v>5.7088607594936711</v>
      </c>
      <c r="G187" s="41">
        <f t="shared" si="153"/>
        <v>408</v>
      </c>
      <c r="H187" s="41">
        <v>227</v>
      </c>
      <c r="I187" s="41">
        <v>181</v>
      </c>
      <c r="J187" s="64">
        <f t="shared" si="154"/>
        <v>-1.6644545697428015</v>
      </c>
      <c r="K187" s="42">
        <f t="shared" si="155"/>
        <v>350</v>
      </c>
      <c r="L187" s="41">
        <v>189</v>
      </c>
      <c r="M187" s="41">
        <v>161</v>
      </c>
      <c r="N187" s="210">
        <f t="shared" si="110"/>
        <v>117.39130434782609</v>
      </c>
      <c r="O187" s="84">
        <f t="shared" si="156"/>
        <v>-1.8039296461259104</v>
      </c>
      <c r="P187" s="41">
        <v>369</v>
      </c>
      <c r="Q187" s="41">
        <v>202</v>
      </c>
      <c r="R187" s="41">
        <v>167</v>
      </c>
      <c r="S187" s="42">
        <v>350</v>
      </c>
      <c r="T187" s="41">
        <v>189</v>
      </c>
      <c r="U187" s="157">
        <v>161</v>
      </c>
      <c r="V187" s="41">
        <v>19</v>
      </c>
      <c r="W187" s="41">
        <v>13</v>
      </c>
      <c r="X187" s="157">
        <v>6</v>
      </c>
      <c r="Y187" s="41"/>
      <c r="Z187" s="162">
        <v>8.36</v>
      </c>
      <c r="AA187" s="162">
        <f t="shared" si="150"/>
        <v>8.3599999999999994E-2</v>
      </c>
      <c r="AB187" s="174">
        <f t="shared" si="151"/>
        <v>4186.6028708133972</v>
      </c>
      <c r="AC187" s="174">
        <f t="shared" si="152"/>
        <v>4413.8755980861251</v>
      </c>
      <c r="AD187" s="41">
        <v>90</v>
      </c>
      <c r="AE187" s="158">
        <f t="shared" si="149"/>
        <v>4.0999999999999996</v>
      </c>
      <c r="AF187" s="42">
        <f t="shared" si="157"/>
        <v>716</v>
      </c>
      <c r="AG187" s="43">
        <v>357</v>
      </c>
      <c r="AH187" s="43">
        <v>359</v>
      </c>
      <c r="AI187" s="188" t="s">
        <v>183</v>
      </c>
      <c r="AJ187" s="74"/>
      <c r="AK187" s="56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</row>
    <row r="188" spans="1:95" s="14" customFormat="1" ht="14.25">
      <c r="A188" s="60"/>
      <c r="B188" s="41"/>
      <c r="C188" s="41"/>
      <c r="D188" s="41"/>
      <c r="E188" s="41"/>
      <c r="F188" s="53"/>
      <c r="G188" s="41"/>
      <c r="H188" s="41"/>
      <c r="I188" s="41"/>
      <c r="J188" s="64"/>
      <c r="K188" s="42"/>
      <c r="L188" s="41"/>
      <c r="M188" s="41"/>
      <c r="N188" s="210"/>
      <c r="O188" s="84"/>
      <c r="P188" s="41"/>
      <c r="Q188" s="41"/>
      <c r="R188" s="41"/>
      <c r="S188" s="42"/>
      <c r="T188" s="41"/>
      <c r="U188" s="157"/>
      <c r="V188" s="41"/>
      <c r="W188" s="41"/>
      <c r="X188" s="157"/>
      <c r="Y188" s="41"/>
      <c r="Z188" s="162"/>
      <c r="AA188" s="162"/>
      <c r="AB188" s="174"/>
      <c r="AC188" s="174"/>
      <c r="AD188" s="41"/>
      <c r="AE188" s="158"/>
      <c r="AF188" s="42"/>
      <c r="AG188" s="79"/>
      <c r="AH188" s="79"/>
      <c r="AI188" s="189"/>
      <c r="AJ188" s="74"/>
      <c r="AK188" s="56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</row>
    <row r="189" spans="1:95" s="35" customFormat="1" ht="14.25">
      <c r="A189" s="62" t="s">
        <v>316</v>
      </c>
      <c r="B189" s="31">
        <f t="shared" ref="B189:B194" si="158">SUM(C189:D189)</f>
        <v>3779</v>
      </c>
      <c r="C189" s="31">
        <f>SUM(C190:C194)</f>
        <v>1884</v>
      </c>
      <c r="D189" s="31">
        <f>SUM(D190:D194)</f>
        <v>1895</v>
      </c>
      <c r="E189" s="31">
        <f>SUM(E190:E194)</f>
        <v>552</v>
      </c>
      <c r="F189" s="30">
        <v>6.9204339963833634</v>
      </c>
      <c r="G189" s="31">
        <f t="shared" ref="G189:G194" si="159">SUM(H189:I189)</f>
        <v>3662</v>
      </c>
      <c r="H189" s="31">
        <f>SUM(H190:H194)</f>
        <v>1727</v>
      </c>
      <c r="I189" s="31">
        <f>SUM(I190:I194)</f>
        <v>1935</v>
      </c>
      <c r="J189" s="36">
        <f>LN(G189/B189)/6.02*100</f>
        <v>-0.52242488563177714</v>
      </c>
      <c r="K189" s="33">
        <f t="shared" ref="K189:K194" si="160">SUM(L189:M189)</f>
        <v>4140</v>
      </c>
      <c r="L189" s="31">
        <f>SUM(L190:L194)</f>
        <v>1980</v>
      </c>
      <c r="M189" s="31">
        <f>SUM(M190:M194)</f>
        <v>2160</v>
      </c>
      <c r="N189" s="209">
        <f t="shared" si="110"/>
        <v>91.666666666666657</v>
      </c>
      <c r="O189" s="202">
        <f t="shared" ref="O189:O194" si="161">LN(K189/G189)/8.5*100</f>
        <v>1.4433687245282836</v>
      </c>
      <c r="P189" s="31">
        <f t="shared" ref="P189" si="162">SUM(Q189:R189)</f>
        <v>4365</v>
      </c>
      <c r="Q189" s="31">
        <f>SUM(Q190:Q194)</f>
        <v>2161</v>
      </c>
      <c r="R189" s="31">
        <f>SUM(R190:R194)</f>
        <v>2204</v>
      </c>
      <c r="S189" s="33">
        <f t="shared" ref="S189" si="163">SUM(T189:U189)</f>
        <v>4119</v>
      </c>
      <c r="T189" s="31">
        <f>SUM(T190:T194)</f>
        <v>1969</v>
      </c>
      <c r="U189" s="154">
        <f>SUM(U190:U194)</f>
        <v>2150</v>
      </c>
      <c r="V189" s="31">
        <f t="shared" ref="V189" si="164">SUM(W189:X189)</f>
        <v>246</v>
      </c>
      <c r="W189" s="31">
        <f>SUM(W190:W194)</f>
        <v>192</v>
      </c>
      <c r="X189" s="154">
        <f>SUM(X190:X194)</f>
        <v>54</v>
      </c>
      <c r="Y189" s="31"/>
      <c r="Z189" s="155" t="s">
        <v>33</v>
      </c>
      <c r="AA189" s="155" t="s">
        <v>33</v>
      </c>
      <c r="AB189" s="173" t="s">
        <v>33</v>
      </c>
      <c r="AC189" s="173" t="s">
        <v>33</v>
      </c>
      <c r="AD189" s="31">
        <f>SUM(AD190:AD194)</f>
        <v>775</v>
      </c>
      <c r="AE189" s="156">
        <f t="shared" ref="AE189:AE194" si="165">P189/AD189</f>
        <v>5.6322580645161286</v>
      </c>
      <c r="AF189" s="33">
        <f t="shared" ref="AF189:AF194" si="166">SUM(AG189:AH189)</f>
        <v>6355</v>
      </c>
      <c r="AG189" s="38">
        <f>SUM(AG190:AG194)</f>
        <v>3268</v>
      </c>
      <c r="AH189" s="38">
        <f>SUM(AH190:AH194)</f>
        <v>3087</v>
      </c>
      <c r="AI189" s="147" t="s">
        <v>317</v>
      </c>
      <c r="AJ189" s="72"/>
      <c r="AK189" s="16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</row>
    <row r="190" spans="1:95" s="14" customFormat="1" ht="14.25">
      <c r="A190" s="60" t="s">
        <v>318</v>
      </c>
      <c r="B190" s="41">
        <f t="shared" si="158"/>
        <v>799</v>
      </c>
      <c r="C190" s="41">
        <v>390</v>
      </c>
      <c r="D190" s="41">
        <v>409</v>
      </c>
      <c r="E190" s="41">
        <v>128</v>
      </c>
      <c r="F190" s="53">
        <v>6.2421875</v>
      </c>
      <c r="G190" s="41">
        <f t="shared" si="159"/>
        <v>741</v>
      </c>
      <c r="H190" s="77">
        <v>320</v>
      </c>
      <c r="I190" s="77">
        <v>421</v>
      </c>
      <c r="J190" s="66">
        <v>-1.4165595517822882</v>
      </c>
      <c r="K190" s="42">
        <f t="shared" si="160"/>
        <v>810</v>
      </c>
      <c r="L190" s="41">
        <v>372</v>
      </c>
      <c r="M190" s="41">
        <v>438</v>
      </c>
      <c r="N190" s="210">
        <f t="shared" si="110"/>
        <v>84.93150684931507</v>
      </c>
      <c r="O190" s="84">
        <f t="shared" si="161"/>
        <v>1.0474543808282075</v>
      </c>
      <c r="P190" s="41">
        <v>839</v>
      </c>
      <c r="Q190" s="41">
        <v>393</v>
      </c>
      <c r="R190" s="41">
        <v>446</v>
      </c>
      <c r="S190" s="42">
        <v>808</v>
      </c>
      <c r="T190" s="41">
        <v>370</v>
      </c>
      <c r="U190" s="157">
        <v>438</v>
      </c>
      <c r="V190" s="41">
        <v>31</v>
      </c>
      <c r="W190" s="41">
        <v>23</v>
      </c>
      <c r="X190" s="157">
        <v>8</v>
      </c>
      <c r="Y190" s="41"/>
      <c r="Z190" s="162">
        <v>15.31</v>
      </c>
      <c r="AA190" s="162">
        <f t="shared" ref="AA190:AA194" si="167">Z190/100</f>
        <v>0.15310000000000001</v>
      </c>
      <c r="AB190" s="174">
        <f>K190/AA190</f>
        <v>5290.6596995427817</v>
      </c>
      <c r="AC190" s="174">
        <f>P190/AA190</f>
        <v>5480.0783801436964</v>
      </c>
      <c r="AD190" s="41">
        <v>167</v>
      </c>
      <c r="AE190" s="158">
        <f t="shared" si="165"/>
        <v>5.023952095808383</v>
      </c>
      <c r="AF190" s="42">
        <f t="shared" si="166"/>
        <v>1304</v>
      </c>
      <c r="AG190" s="43">
        <v>654</v>
      </c>
      <c r="AH190" s="43">
        <v>650</v>
      </c>
      <c r="AI190" s="188" t="s">
        <v>319</v>
      </c>
      <c r="AJ190" s="74"/>
      <c r="AK190" s="56"/>
      <c r="AL190" s="41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</row>
    <row r="191" spans="1:95" s="14" customFormat="1" ht="14.25">
      <c r="A191" s="60" t="s">
        <v>320</v>
      </c>
      <c r="B191" s="41">
        <f t="shared" si="158"/>
        <v>827</v>
      </c>
      <c r="C191" s="41">
        <v>419</v>
      </c>
      <c r="D191" s="41">
        <v>408</v>
      </c>
      <c r="E191" s="41">
        <v>136</v>
      </c>
      <c r="F191" s="53">
        <v>6.0808823529411766</v>
      </c>
      <c r="G191" s="41">
        <f t="shared" si="159"/>
        <v>821</v>
      </c>
      <c r="H191" s="77">
        <v>389</v>
      </c>
      <c r="I191" s="77">
        <v>432</v>
      </c>
      <c r="J191" s="66">
        <v>-0.57502085571647177</v>
      </c>
      <c r="K191" s="42">
        <f t="shared" si="160"/>
        <v>869</v>
      </c>
      <c r="L191" s="41">
        <v>423</v>
      </c>
      <c r="M191" s="41">
        <v>446</v>
      </c>
      <c r="N191" s="210">
        <f t="shared" si="110"/>
        <v>94.843049327354251</v>
      </c>
      <c r="O191" s="84">
        <f t="shared" si="161"/>
        <v>0.66847077427016133</v>
      </c>
      <c r="P191" s="41">
        <v>914</v>
      </c>
      <c r="Q191" s="41">
        <v>459</v>
      </c>
      <c r="R191" s="41">
        <v>455</v>
      </c>
      <c r="S191" s="42">
        <v>868</v>
      </c>
      <c r="T191" s="41">
        <v>422</v>
      </c>
      <c r="U191" s="157">
        <v>446</v>
      </c>
      <c r="V191" s="41">
        <v>46</v>
      </c>
      <c r="W191" s="41">
        <v>37</v>
      </c>
      <c r="X191" s="157">
        <v>9</v>
      </c>
      <c r="Y191" s="41"/>
      <c r="Z191" s="162">
        <v>30.85</v>
      </c>
      <c r="AA191" s="162">
        <f t="shared" si="167"/>
        <v>0.3085</v>
      </c>
      <c r="AB191" s="174">
        <f>K191/AA191</f>
        <v>2816.8557536466774</v>
      </c>
      <c r="AC191" s="174">
        <f>P191/AA191</f>
        <v>2962.7228525121554</v>
      </c>
      <c r="AD191" s="41">
        <v>171</v>
      </c>
      <c r="AE191" s="158">
        <f t="shared" si="165"/>
        <v>5.3450292397660819</v>
      </c>
      <c r="AF191" s="42">
        <f t="shared" si="166"/>
        <v>1366</v>
      </c>
      <c r="AG191" s="43">
        <v>714</v>
      </c>
      <c r="AH191" s="43">
        <v>652</v>
      </c>
      <c r="AI191" s="188" t="s">
        <v>321</v>
      </c>
      <c r="AJ191" s="74"/>
      <c r="AK191" s="56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</row>
    <row r="192" spans="1:95" s="14" customFormat="1" ht="14.25">
      <c r="A192" s="60" t="s">
        <v>154</v>
      </c>
      <c r="B192" s="41">
        <f t="shared" si="158"/>
        <v>422</v>
      </c>
      <c r="C192" s="41">
        <v>188</v>
      </c>
      <c r="D192" s="41">
        <v>234</v>
      </c>
      <c r="E192" s="41">
        <v>73</v>
      </c>
      <c r="F192" s="53">
        <v>5.7808219178082192</v>
      </c>
      <c r="G192" s="41">
        <f t="shared" si="159"/>
        <v>518</v>
      </c>
      <c r="H192" s="77">
        <v>248</v>
      </c>
      <c r="I192" s="77">
        <v>270</v>
      </c>
      <c r="J192" s="66">
        <v>3.4862019622614571</v>
      </c>
      <c r="K192" s="42">
        <f t="shared" si="160"/>
        <v>524</v>
      </c>
      <c r="L192" s="41">
        <v>261</v>
      </c>
      <c r="M192" s="41">
        <v>263</v>
      </c>
      <c r="N192" s="210">
        <f t="shared" si="110"/>
        <v>99.239543726235752</v>
      </c>
      <c r="O192" s="84">
        <f t="shared" si="161"/>
        <v>0.13548755366540097</v>
      </c>
      <c r="P192" s="41">
        <v>549</v>
      </c>
      <c r="Q192" s="41">
        <v>284</v>
      </c>
      <c r="R192" s="41">
        <v>265</v>
      </c>
      <c r="S192" s="42">
        <v>512</v>
      </c>
      <c r="T192" s="41">
        <v>257</v>
      </c>
      <c r="U192" s="157">
        <v>255</v>
      </c>
      <c r="V192" s="41">
        <v>37</v>
      </c>
      <c r="W192" s="41">
        <v>27</v>
      </c>
      <c r="X192" s="157">
        <v>10</v>
      </c>
      <c r="Y192" s="41"/>
      <c r="Z192" s="162">
        <v>21.31</v>
      </c>
      <c r="AA192" s="162">
        <f t="shared" si="167"/>
        <v>0.21309999999999998</v>
      </c>
      <c r="AB192" s="174">
        <f>K192/AA192</f>
        <v>2458.9394650398876</v>
      </c>
      <c r="AC192" s="174">
        <f>P192/AA192</f>
        <v>2576.255279211638</v>
      </c>
      <c r="AD192" s="41">
        <v>103</v>
      </c>
      <c r="AE192" s="158">
        <f t="shared" si="165"/>
        <v>5.3300970873786406</v>
      </c>
      <c r="AF192" s="42">
        <f t="shared" si="166"/>
        <v>873</v>
      </c>
      <c r="AG192" s="43">
        <v>446</v>
      </c>
      <c r="AH192" s="43">
        <v>427</v>
      </c>
      <c r="AI192" s="188" t="s">
        <v>155</v>
      </c>
      <c r="AJ192" s="74"/>
      <c r="AK192" s="56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</row>
    <row r="193" spans="1:95" s="14" customFormat="1" ht="14.25">
      <c r="A193" s="60" t="s">
        <v>322</v>
      </c>
      <c r="B193" s="41">
        <f t="shared" si="158"/>
        <v>227</v>
      </c>
      <c r="C193" s="41">
        <v>125</v>
      </c>
      <c r="D193" s="41">
        <v>102</v>
      </c>
      <c r="E193" s="41">
        <v>38</v>
      </c>
      <c r="F193" s="53">
        <v>5.9736842105263159</v>
      </c>
      <c r="G193" s="41">
        <f t="shared" si="159"/>
        <v>279</v>
      </c>
      <c r="H193" s="77">
        <v>144</v>
      </c>
      <c r="I193" s="77">
        <v>135</v>
      </c>
      <c r="J193" s="66">
        <v>3.4434351308841897</v>
      </c>
      <c r="K193" s="42">
        <f t="shared" si="160"/>
        <v>384</v>
      </c>
      <c r="L193" s="41">
        <v>195</v>
      </c>
      <c r="M193" s="41">
        <v>189</v>
      </c>
      <c r="N193" s="210">
        <f t="shared" si="110"/>
        <v>103.17460317460319</v>
      </c>
      <c r="O193" s="84">
        <f t="shared" si="161"/>
        <v>3.7580090678395446</v>
      </c>
      <c r="P193" s="41">
        <v>400</v>
      </c>
      <c r="Q193" s="41">
        <v>208</v>
      </c>
      <c r="R193" s="41">
        <v>192</v>
      </c>
      <c r="S193" s="42">
        <v>383</v>
      </c>
      <c r="T193" s="41">
        <v>194</v>
      </c>
      <c r="U193" s="157">
        <v>189</v>
      </c>
      <c r="V193" s="41">
        <v>17</v>
      </c>
      <c r="W193" s="41">
        <v>14</v>
      </c>
      <c r="X193" s="157">
        <v>3</v>
      </c>
      <c r="Y193" s="41"/>
      <c r="Z193" s="162">
        <v>39.950000000000003</v>
      </c>
      <c r="AA193" s="162">
        <f t="shared" si="167"/>
        <v>0.39950000000000002</v>
      </c>
      <c r="AB193" s="174">
        <f>K193/AA193</f>
        <v>961.20150187734669</v>
      </c>
      <c r="AC193" s="174">
        <f>P193/AA193</f>
        <v>1001.2515644555695</v>
      </c>
      <c r="AD193" s="41">
        <v>68</v>
      </c>
      <c r="AE193" s="158">
        <f t="shared" si="165"/>
        <v>5.882352941176471</v>
      </c>
      <c r="AF193" s="42">
        <f t="shared" si="166"/>
        <v>588</v>
      </c>
      <c r="AG193" s="43">
        <v>323</v>
      </c>
      <c r="AH193" s="43">
        <v>265</v>
      </c>
      <c r="AI193" s="188" t="s">
        <v>323</v>
      </c>
      <c r="AJ193" s="74"/>
      <c r="AK193" s="56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</row>
    <row r="194" spans="1:95" s="14" customFormat="1" ht="14.25">
      <c r="A194" s="60" t="s">
        <v>324</v>
      </c>
      <c r="B194" s="41">
        <f t="shared" si="158"/>
        <v>1504</v>
      </c>
      <c r="C194" s="41">
        <v>762</v>
      </c>
      <c r="D194" s="41">
        <v>742</v>
      </c>
      <c r="E194" s="41">
        <v>177</v>
      </c>
      <c r="F194" s="53">
        <v>8.4971751412429377</v>
      </c>
      <c r="G194" s="41">
        <f t="shared" si="159"/>
        <v>1303</v>
      </c>
      <c r="H194" s="77">
        <v>626</v>
      </c>
      <c r="I194" s="77">
        <v>677</v>
      </c>
      <c r="J194" s="66">
        <v>-2.5365078492026369</v>
      </c>
      <c r="K194" s="42">
        <f t="shared" si="160"/>
        <v>1553</v>
      </c>
      <c r="L194" s="41">
        <v>729</v>
      </c>
      <c r="M194" s="41">
        <v>824</v>
      </c>
      <c r="N194" s="210">
        <f t="shared" si="110"/>
        <v>88.470873786407765</v>
      </c>
      <c r="O194" s="84">
        <f t="shared" si="161"/>
        <v>2.0649323061628468</v>
      </c>
      <c r="P194" s="41">
        <v>1663</v>
      </c>
      <c r="Q194" s="41">
        <v>817</v>
      </c>
      <c r="R194" s="41">
        <v>846</v>
      </c>
      <c r="S194" s="42">
        <v>1548</v>
      </c>
      <c r="T194" s="41">
        <v>726</v>
      </c>
      <c r="U194" s="157">
        <v>822</v>
      </c>
      <c r="V194" s="41">
        <v>115</v>
      </c>
      <c r="W194" s="41">
        <v>91</v>
      </c>
      <c r="X194" s="157">
        <v>24</v>
      </c>
      <c r="Y194" s="41"/>
      <c r="Z194" s="162">
        <v>56.21</v>
      </c>
      <c r="AA194" s="162">
        <f t="shared" si="167"/>
        <v>0.56210000000000004</v>
      </c>
      <c r="AB194" s="174">
        <f>K194/AA194</f>
        <v>2762.8535847713929</v>
      </c>
      <c r="AC194" s="174">
        <f>P194/AA194</f>
        <v>2958.5483010140542</v>
      </c>
      <c r="AD194" s="41">
        <v>266</v>
      </c>
      <c r="AE194" s="158">
        <f t="shared" si="165"/>
        <v>6.2518796992481205</v>
      </c>
      <c r="AF194" s="42">
        <f t="shared" si="166"/>
        <v>2224</v>
      </c>
      <c r="AG194" s="43">
        <v>1131</v>
      </c>
      <c r="AH194" s="43">
        <v>1093</v>
      </c>
      <c r="AI194" s="188" t="s">
        <v>325</v>
      </c>
      <c r="AJ194" s="74"/>
      <c r="AK194" s="56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</row>
    <row r="195" spans="1:95" s="13" customFormat="1" ht="14.25">
      <c r="A195" s="72"/>
      <c r="B195" s="41"/>
      <c r="C195" s="41"/>
      <c r="D195" s="41"/>
      <c r="E195" s="41"/>
      <c r="F195" s="53"/>
      <c r="G195" s="41"/>
      <c r="H195" s="41"/>
      <c r="I195" s="41"/>
      <c r="J195" s="64"/>
      <c r="K195" s="42"/>
      <c r="L195" s="41"/>
      <c r="M195" s="41"/>
      <c r="N195" s="210"/>
      <c r="O195" s="84"/>
      <c r="P195" s="41"/>
      <c r="Q195" s="41"/>
      <c r="R195" s="41"/>
      <c r="S195" s="42"/>
      <c r="T195" s="41"/>
      <c r="U195" s="157"/>
      <c r="V195" s="41"/>
      <c r="W195" s="41"/>
      <c r="X195" s="157"/>
      <c r="Y195" s="41"/>
      <c r="Z195" s="162"/>
      <c r="AA195" s="162"/>
      <c r="AB195" s="174"/>
      <c r="AC195" s="174"/>
      <c r="AD195" s="41"/>
      <c r="AE195" s="158"/>
      <c r="AF195" s="42"/>
      <c r="AG195" s="79"/>
      <c r="AH195" s="79"/>
      <c r="AI195" s="189"/>
      <c r="AJ195" s="74"/>
      <c r="AK195" s="56"/>
    </row>
    <row r="196" spans="1:95" s="35" customFormat="1" ht="14.25">
      <c r="A196" s="62" t="s">
        <v>326</v>
      </c>
      <c r="B196" s="31">
        <f t="shared" ref="B196:B204" si="168">SUM(C196:D196)</f>
        <v>4927</v>
      </c>
      <c r="C196" s="31">
        <f>SUM(C197:C204)</f>
        <v>2422</v>
      </c>
      <c r="D196" s="31">
        <f>SUM(D197:D204)</f>
        <v>2505</v>
      </c>
      <c r="E196" s="31">
        <f>SUM(E197:E204)</f>
        <v>809</v>
      </c>
      <c r="F196" s="30">
        <v>6.2401477832512313</v>
      </c>
      <c r="G196" s="31">
        <f>SUM(H196:I196)</f>
        <v>4720</v>
      </c>
      <c r="H196" s="31">
        <f>SUM(H197:H204)</f>
        <v>2335</v>
      </c>
      <c r="I196" s="31">
        <f>SUM(I197:I204)</f>
        <v>2385</v>
      </c>
      <c r="J196" s="36">
        <f>LN(G196/B196)/6.02*100</f>
        <v>-0.71298146120202699</v>
      </c>
      <c r="K196" s="33">
        <f>SUM(L196:M196)</f>
        <v>5329</v>
      </c>
      <c r="L196" s="31">
        <f>SUM(L197:L204)</f>
        <v>2603</v>
      </c>
      <c r="M196" s="31">
        <f>SUM(M197:M204)</f>
        <v>2726</v>
      </c>
      <c r="N196" s="209">
        <f t="shared" si="110"/>
        <v>95.48789435069699</v>
      </c>
      <c r="O196" s="202">
        <f>LN(K196/G196)/8.5*100</f>
        <v>1.4277035731433079</v>
      </c>
      <c r="P196" s="31">
        <f>SUM(Q196:R196)</f>
        <v>5786</v>
      </c>
      <c r="Q196" s="31">
        <f>SUM(Q197:Q204)</f>
        <v>3019</v>
      </c>
      <c r="R196" s="31">
        <f>SUM(R197:R204)</f>
        <v>2767</v>
      </c>
      <c r="S196" s="33">
        <f>SUM(T196:U196)</f>
        <v>5305</v>
      </c>
      <c r="T196" s="31">
        <f>SUM(T197:T204)</f>
        <v>2590</v>
      </c>
      <c r="U196" s="154">
        <f>SUM(U197:U204)</f>
        <v>2715</v>
      </c>
      <c r="V196" s="31">
        <f>SUM(W196:X196)</f>
        <v>481</v>
      </c>
      <c r="W196" s="31">
        <f>SUM(W197:W204)</f>
        <v>429</v>
      </c>
      <c r="X196" s="154">
        <f>SUM(X197:X204)</f>
        <v>52</v>
      </c>
      <c r="Y196" s="31"/>
      <c r="Z196" s="155" t="s">
        <v>33</v>
      </c>
      <c r="AA196" s="155" t="s">
        <v>33</v>
      </c>
      <c r="AB196" s="173" t="s">
        <v>33</v>
      </c>
      <c r="AC196" s="173" t="s">
        <v>33</v>
      </c>
      <c r="AD196" s="31">
        <f>SUM(AD197:AD204)</f>
        <v>1064</v>
      </c>
      <c r="AE196" s="156">
        <f>P196/AD196</f>
        <v>5.4379699248120303</v>
      </c>
      <c r="AF196" s="33">
        <f t="shared" ref="AF196:AF204" si="169">SUM(AG196:AH196)</f>
        <v>8082</v>
      </c>
      <c r="AG196" s="38">
        <f>SUM(AG197:AG204)</f>
        <v>4102</v>
      </c>
      <c r="AH196" s="38">
        <f>SUM(AH197:AH204)</f>
        <v>3980</v>
      </c>
      <c r="AI196" s="147" t="s">
        <v>327</v>
      </c>
      <c r="AJ196" s="72"/>
      <c r="AK196" s="16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</row>
    <row r="197" spans="1:95" s="14" customFormat="1" ht="14.25">
      <c r="A197" s="60" t="s">
        <v>188</v>
      </c>
      <c r="B197" s="41">
        <f t="shared" si="168"/>
        <v>908</v>
      </c>
      <c r="C197" s="41">
        <v>476</v>
      </c>
      <c r="D197" s="41">
        <v>432</v>
      </c>
      <c r="E197" s="41">
        <v>124</v>
      </c>
      <c r="F197" s="53">
        <v>7.32258064516129</v>
      </c>
      <c r="G197" s="41">
        <f>SUM(H197:I197)</f>
        <v>919</v>
      </c>
      <c r="H197" s="41">
        <v>519</v>
      </c>
      <c r="I197" s="41">
        <v>400</v>
      </c>
      <c r="J197" s="64">
        <f>LN(G197/B197)/6.02*100</f>
        <v>0.20002896601982864</v>
      </c>
      <c r="K197" s="42">
        <f>SUM(L197:M197)</f>
        <v>870</v>
      </c>
      <c r="L197" s="41">
        <v>472</v>
      </c>
      <c r="M197" s="41">
        <v>398</v>
      </c>
      <c r="N197" s="210">
        <f t="shared" si="110"/>
        <v>118.5929648241206</v>
      </c>
      <c r="O197" s="84">
        <f>LN(K197/G197)/8.5*100</f>
        <v>-0.64462247890656044</v>
      </c>
      <c r="P197" s="41">
        <v>929</v>
      </c>
      <c r="Q197" s="41">
        <v>526</v>
      </c>
      <c r="R197" s="41">
        <v>403</v>
      </c>
      <c r="S197" s="42">
        <v>856</v>
      </c>
      <c r="T197" s="41">
        <v>466</v>
      </c>
      <c r="U197" s="157">
        <v>390</v>
      </c>
      <c r="V197" s="41">
        <v>73</v>
      </c>
      <c r="W197" s="41">
        <v>60</v>
      </c>
      <c r="X197" s="157">
        <v>13</v>
      </c>
      <c r="Y197" s="41"/>
      <c r="Z197" s="162">
        <v>13.13</v>
      </c>
      <c r="AA197" s="162">
        <f t="shared" ref="AA197:AA200" si="170">Z197/100</f>
        <v>0.1313</v>
      </c>
      <c r="AB197" s="174">
        <f>K197/AA197</f>
        <v>6626.0472201066259</v>
      </c>
      <c r="AC197" s="174">
        <f>P197/AA197</f>
        <v>7075.3998476770757</v>
      </c>
      <c r="AD197" s="41">
        <v>175</v>
      </c>
      <c r="AE197" s="158">
        <f>P197/AD197</f>
        <v>5.3085714285714287</v>
      </c>
      <c r="AF197" s="42">
        <f t="shared" si="169"/>
        <v>1416</v>
      </c>
      <c r="AG197" s="43">
        <v>762</v>
      </c>
      <c r="AH197" s="43">
        <v>654</v>
      </c>
      <c r="AI197" s="188" t="s">
        <v>189</v>
      </c>
      <c r="AJ197" s="74"/>
      <c r="AK197" s="56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</row>
    <row r="198" spans="1:95" s="14" customFormat="1" ht="14.25">
      <c r="A198" s="60" t="s">
        <v>328</v>
      </c>
      <c r="B198" s="41">
        <f t="shared" si="168"/>
        <v>578</v>
      </c>
      <c r="C198" s="41">
        <v>293</v>
      </c>
      <c r="D198" s="41">
        <v>285</v>
      </c>
      <c r="E198" s="41">
        <v>77</v>
      </c>
      <c r="F198" s="53">
        <v>7.5064935064935066</v>
      </c>
      <c r="G198" s="41">
        <f t="shared" ref="G198:G204" si="171">SUM(H198:I198)</f>
        <v>578</v>
      </c>
      <c r="H198" s="41">
        <v>294</v>
      </c>
      <c r="I198" s="41">
        <v>284</v>
      </c>
      <c r="J198" s="64">
        <f>LN(G198/B198)/6.02*100</f>
        <v>0</v>
      </c>
      <c r="K198" s="42">
        <f>SUM(L198:M198)</f>
        <v>716</v>
      </c>
      <c r="L198" s="41">
        <v>393</v>
      </c>
      <c r="M198" s="41">
        <v>323</v>
      </c>
      <c r="N198" s="210">
        <f t="shared" si="110"/>
        <v>121.671826625387</v>
      </c>
      <c r="O198" s="84">
        <f>LN(K198/G198)/8.5*100</f>
        <v>2.5188976269208028</v>
      </c>
      <c r="P198" s="41">
        <v>793</v>
      </c>
      <c r="Q198" s="41">
        <v>466</v>
      </c>
      <c r="R198" s="41">
        <v>327</v>
      </c>
      <c r="S198" s="42">
        <v>714</v>
      </c>
      <c r="T198" s="41">
        <v>392</v>
      </c>
      <c r="U198" s="157">
        <v>322</v>
      </c>
      <c r="V198" s="41">
        <v>79</v>
      </c>
      <c r="W198" s="41">
        <v>74</v>
      </c>
      <c r="X198" s="157">
        <v>5</v>
      </c>
      <c r="Y198" s="41"/>
      <c r="Z198" s="162">
        <v>24.24</v>
      </c>
      <c r="AA198" s="162">
        <f t="shared" si="170"/>
        <v>0.24239999999999998</v>
      </c>
      <c r="AB198" s="174">
        <f>K198/AA198</f>
        <v>2953.795379537954</v>
      </c>
      <c r="AC198" s="174">
        <f>P198/AA198</f>
        <v>3271.4521452145218</v>
      </c>
      <c r="AD198" s="41">
        <v>124</v>
      </c>
      <c r="AE198" s="158">
        <f>P198/AD198</f>
        <v>6.395161290322581</v>
      </c>
      <c r="AF198" s="42">
        <f t="shared" si="169"/>
        <v>979</v>
      </c>
      <c r="AG198" s="43">
        <v>505</v>
      </c>
      <c r="AH198" s="43">
        <v>474</v>
      </c>
      <c r="AI198" s="188" t="s">
        <v>329</v>
      </c>
      <c r="AJ198" s="74"/>
      <c r="AK198" s="56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</row>
    <row r="199" spans="1:95" s="14" customFormat="1" ht="14.25">
      <c r="A199" s="60" t="s">
        <v>330</v>
      </c>
      <c r="B199" s="41">
        <f t="shared" si="168"/>
        <v>420</v>
      </c>
      <c r="C199" s="41">
        <v>193</v>
      </c>
      <c r="D199" s="41">
        <v>227</v>
      </c>
      <c r="E199" s="41">
        <v>92</v>
      </c>
      <c r="F199" s="53">
        <v>4.5652173913043477</v>
      </c>
      <c r="G199" s="41">
        <f t="shared" si="171"/>
        <v>207</v>
      </c>
      <c r="H199" s="41">
        <v>98</v>
      </c>
      <c r="I199" s="41">
        <v>109</v>
      </c>
      <c r="J199" s="64">
        <f>LN(G199/B199)/6.02*100</f>
        <v>-11.753088339070514</v>
      </c>
      <c r="K199" s="42">
        <f>SUM(L199:M199)</f>
        <v>255</v>
      </c>
      <c r="L199" s="41">
        <v>130</v>
      </c>
      <c r="M199" s="41">
        <v>125</v>
      </c>
      <c r="N199" s="210">
        <f t="shared" si="110"/>
        <v>104</v>
      </c>
      <c r="O199" s="84">
        <f>LN(K199/G199)/8.5*100</f>
        <v>2.4534676693300823</v>
      </c>
      <c r="P199" s="41">
        <v>277</v>
      </c>
      <c r="Q199" s="41">
        <v>148</v>
      </c>
      <c r="R199" s="41">
        <v>129</v>
      </c>
      <c r="S199" s="42">
        <v>250</v>
      </c>
      <c r="T199" s="41">
        <v>125</v>
      </c>
      <c r="U199" s="157">
        <v>125</v>
      </c>
      <c r="V199" s="41">
        <v>27</v>
      </c>
      <c r="W199" s="41">
        <v>23</v>
      </c>
      <c r="X199" s="157">
        <v>4</v>
      </c>
      <c r="Y199" s="41"/>
      <c r="Z199" s="162">
        <v>17.149999999999999</v>
      </c>
      <c r="AA199" s="162">
        <f t="shared" si="170"/>
        <v>0.17149999999999999</v>
      </c>
      <c r="AB199" s="174">
        <f>K199/AA199</f>
        <v>1486.8804664723034</v>
      </c>
      <c r="AC199" s="174">
        <f>P199/AA199</f>
        <v>1615.1603498542274</v>
      </c>
      <c r="AD199" s="41">
        <v>70</v>
      </c>
      <c r="AE199" s="158">
        <f>P199/AD199</f>
        <v>3.9571428571428573</v>
      </c>
      <c r="AF199" s="42">
        <f t="shared" si="169"/>
        <v>415</v>
      </c>
      <c r="AG199" s="43">
        <v>216</v>
      </c>
      <c r="AH199" s="43">
        <v>199</v>
      </c>
      <c r="AI199" s="188" t="s">
        <v>331</v>
      </c>
      <c r="AJ199" s="74"/>
      <c r="AK199" s="56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</row>
    <row r="200" spans="1:95" s="14" customFormat="1" ht="14.25">
      <c r="A200" s="60" t="s">
        <v>332</v>
      </c>
      <c r="B200" s="41">
        <f t="shared" si="168"/>
        <v>524</v>
      </c>
      <c r="C200" s="41">
        <v>240</v>
      </c>
      <c r="D200" s="41">
        <v>284</v>
      </c>
      <c r="E200" s="41">
        <v>97</v>
      </c>
      <c r="F200" s="53">
        <v>5.4020618556701034</v>
      </c>
      <c r="G200" s="41">
        <f t="shared" si="171"/>
        <v>566</v>
      </c>
      <c r="H200" s="41">
        <v>261</v>
      </c>
      <c r="I200" s="41">
        <v>305</v>
      </c>
      <c r="J200" s="64">
        <f>LN(G200/B200)/6.02*100</f>
        <v>1.280770662494034</v>
      </c>
      <c r="K200" s="42">
        <f>SUM(L200:M200)</f>
        <v>681</v>
      </c>
      <c r="L200" s="41">
        <v>328</v>
      </c>
      <c r="M200" s="41">
        <v>353</v>
      </c>
      <c r="N200" s="210">
        <f t="shared" si="110"/>
        <v>92.917847025495746</v>
      </c>
      <c r="O200" s="84">
        <f>LN(K200/G200)/8.5*100</f>
        <v>2.1760967993685805</v>
      </c>
      <c r="P200" s="41">
        <v>719</v>
      </c>
      <c r="Q200" s="41">
        <v>364</v>
      </c>
      <c r="R200" s="41">
        <v>355</v>
      </c>
      <c r="S200" s="42">
        <v>681</v>
      </c>
      <c r="T200" s="41">
        <v>328</v>
      </c>
      <c r="U200" s="157">
        <v>353</v>
      </c>
      <c r="V200" s="41">
        <v>38</v>
      </c>
      <c r="W200" s="41">
        <v>36</v>
      </c>
      <c r="X200" s="157">
        <v>2</v>
      </c>
      <c r="Y200" s="41"/>
      <c r="Z200" s="162">
        <v>20.11</v>
      </c>
      <c r="AA200" s="162">
        <f t="shared" si="170"/>
        <v>0.2011</v>
      </c>
      <c r="AB200" s="174">
        <f>K200/AA200</f>
        <v>3386.3749378418697</v>
      </c>
      <c r="AC200" s="174">
        <f>P200/AA200</f>
        <v>3575.3356539035308</v>
      </c>
      <c r="AD200" s="41">
        <v>135</v>
      </c>
      <c r="AE200" s="158">
        <f>P200/AD200</f>
        <v>5.325925925925926</v>
      </c>
      <c r="AF200" s="42">
        <f t="shared" si="169"/>
        <v>949</v>
      </c>
      <c r="AG200" s="43">
        <v>476</v>
      </c>
      <c r="AH200" s="43">
        <v>473</v>
      </c>
      <c r="AI200" s="188" t="s">
        <v>333</v>
      </c>
      <c r="AJ200" s="74"/>
      <c r="AK200" s="56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</row>
    <row r="201" spans="1:95" s="14" customFormat="1">
      <c r="A201" s="60" t="s">
        <v>469</v>
      </c>
      <c r="B201" s="41">
        <f t="shared" si="168"/>
        <v>322</v>
      </c>
      <c r="C201" s="41">
        <v>146</v>
      </c>
      <c r="D201" s="41">
        <v>176</v>
      </c>
      <c r="E201" s="41">
        <v>62</v>
      </c>
      <c r="F201" s="53">
        <v>5.193548387096774</v>
      </c>
      <c r="G201" s="41">
        <f t="shared" si="171"/>
        <v>0</v>
      </c>
      <c r="H201" s="41">
        <v>0</v>
      </c>
      <c r="I201" s="41">
        <v>0</v>
      </c>
      <c r="J201" s="64" t="s">
        <v>30</v>
      </c>
      <c r="K201" s="42" t="s">
        <v>33</v>
      </c>
      <c r="L201" s="41" t="s">
        <v>33</v>
      </c>
      <c r="M201" s="41" t="s">
        <v>33</v>
      </c>
      <c r="N201" s="210" t="s">
        <v>33</v>
      </c>
      <c r="O201" s="203" t="s">
        <v>33</v>
      </c>
      <c r="P201" s="41" t="s">
        <v>33</v>
      </c>
      <c r="Q201" s="41" t="s">
        <v>33</v>
      </c>
      <c r="R201" s="41" t="s">
        <v>33</v>
      </c>
      <c r="S201" s="42" t="s">
        <v>33</v>
      </c>
      <c r="T201" s="41" t="s">
        <v>33</v>
      </c>
      <c r="U201" s="157" t="s">
        <v>33</v>
      </c>
      <c r="V201" s="41" t="s">
        <v>33</v>
      </c>
      <c r="W201" s="41" t="s">
        <v>33</v>
      </c>
      <c r="X201" s="157" t="s">
        <v>33</v>
      </c>
      <c r="Y201" s="41"/>
      <c r="Z201" s="162" t="s">
        <v>33</v>
      </c>
      <c r="AA201" s="162" t="s">
        <v>33</v>
      </c>
      <c r="AB201" s="174" t="s">
        <v>33</v>
      </c>
      <c r="AC201" s="174" t="s">
        <v>33</v>
      </c>
      <c r="AD201" s="41" t="s">
        <v>33</v>
      </c>
      <c r="AE201" s="41" t="s">
        <v>33</v>
      </c>
      <c r="AF201" s="42">
        <f t="shared" si="169"/>
        <v>1</v>
      </c>
      <c r="AG201" s="43"/>
      <c r="AH201" s="43">
        <v>1</v>
      </c>
      <c r="AI201" s="190" t="s">
        <v>505</v>
      </c>
      <c r="AJ201" s="80"/>
      <c r="AK201" s="81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</row>
    <row r="202" spans="1:95" s="14" customFormat="1" ht="14.25">
      <c r="A202" s="60" t="s">
        <v>334</v>
      </c>
      <c r="B202" s="41">
        <f t="shared" si="168"/>
        <v>346</v>
      </c>
      <c r="C202" s="41">
        <v>168</v>
      </c>
      <c r="D202" s="41">
        <v>178</v>
      </c>
      <c r="E202" s="41">
        <v>59</v>
      </c>
      <c r="F202" s="53">
        <v>5.8644067796610173</v>
      </c>
      <c r="G202" s="41">
        <f t="shared" si="171"/>
        <v>211</v>
      </c>
      <c r="H202" s="41">
        <v>93</v>
      </c>
      <c r="I202" s="41">
        <v>118</v>
      </c>
      <c r="J202" s="64">
        <f>LN(G202/B202)/6.02*100</f>
        <v>-8.2156252754428198</v>
      </c>
      <c r="K202" s="42" t="s">
        <v>33</v>
      </c>
      <c r="L202" s="41" t="s">
        <v>33</v>
      </c>
      <c r="M202" s="41" t="s">
        <v>33</v>
      </c>
      <c r="N202" s="210" t="s">
        <v>33</v>
      </c>
      <c r="O202" s="203" t="s">
        <v>33</v>
      </c>
      <c r="P202" s="41" t="s">
        <v>33</v>
      </c>
      <c r="Q202" s="41" t="s">
        <v>33</v>
      </c>
      <c r="R202" s="41" t="s">
        <v>33</v>
      </c>
      <c r="S202" s="42" t="s">
        <v>33</v>
      </c>
      <c r="T202" s="41" t="s">
        <v>33</v>
      </c>
      <c r="U202" s="157" t="s">
        <v>33</v>
      </c>
      <c r="V202" s="41" t="s">
        <v>33</v>
      </c>
      <c r="W202" s="41" t="s">
        <v>33</v>
      </c>
      <c r="X202" s="157" t="s">
        <v>33</v>
      </c>
      <c r="Y202" s="41"/>
      <c r="Z202" s="162" t="s">
        <v>33</v>
      </c>
      <c r="AA202" s="162" t="s">
        <v>33</v>
      </c>
      <c r="AB202" s="174" t="s">
        <v>33</v>
      </c>
      <c r="AC202" s="174" t="s">
        <v>33</v>
      </c>
      <c r="AD202" s="41" t="s">
        <v>33</v>
      </c>
      <c r="AE202" s="41" t="s">
        <v>33</v>
      </c>
      <c r="AF202" s="42">
        <f t="shared" si="169"/>
        <v>10</v>
      </c>
      <c r="AG202" s="43">
        <v>7</v>
      </c>
      <c r="AH202" s="43">
        <v>3</v>
      </c>
      <c r="AI202" s="188" t="s">
        <v>335</v>
      </c>
      <c r="AJ202" s="74"/>
      <c r="AK202" s="56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</row>
    <row r="203" spans="1:95" s="14" customFormat="1" ht="14.25">
      <c r="A203" s="60" t="s">
        <v>336</v>
      </c>
      <c r="B203" s="41">
        <f t="shared" si="168"/>
        <v>597</v>
      </c>
      <c r="C203" s="41">
        <v>293</v>
      </c>
      <c r="D203" s="41">
        <v>304</v>
      </c>
      <c r="E203" s="41">
        <v>99</v>
      </c>
      <c r="F203" s="53">
        <v>6.0303030303030303</v>
      </c>
      <c r="G203" s="41">
        <f t="shared" si="171"/>
        <v>600</v>
      </c>
      <c r="H203" s="41">
        <v>295</v>
      </c>
      <c r="I203" s="41">
        <v>305</v>
      </c>
      <c r="J203" s="64">
        <f>LN(G203/B203)/6.02*100</f>
        <v>8.3264814344587934E-2</v>
      </c>
      <c r="K203" s="42">
        <f>SUM(L203:M203)</f>
        <v>591</v>
      </c>
      <c r="L203" s="41">
        <v>262</v>
      </c>
      <c r="M203" s="41">
        <v>329</v>
      </c>
      <c r="N203" s="210">
        <f t="shared" si="110"/>
        <v>79.635258358662625</v>
      </c>
      <c r="O203" s="84">
        <f>LN(K203/G203)/8.5*100</f>
        <v>-0.17780750364762571</v>
      </c>
      <c r="P203" s="41">
        <v>621</v>
      </c>
      <c r="Q203" s="41">
        <v>287</v>
      </c>
      <c r="R203" s="41">
        <v>334</v>
      </c>
      <c r="S203" s="42">
        <v>591</v>
      </c>
      <c r="T203" s="41">
        <v>262</v>
      </c>
      <c r="U203" s="157">
        <v>329</v>
      </c>
      <c r="V203" s="41">
        <v>30</v>
      </c>
      <c r="W203" s="41">
        <v>25</v>
      </c>
      <c r="X203" s="157">
        <v>5</v>
      </c>
      <c r="Y203" s="41"/>
      <c r="Z203" s="162">
        <v>20.52</v>
      </c>
      <c r="AA203" s="162">
        <f t="shared" ref="AA203:AA204" si="172">Z203/100</f>
        <v>0.20519999999999999</v>
      </c>
      <c r="AB203" s="174">
        <f>K203/AA203</f>
        <v>2880.1169590643276</v>
      </c>
      <c r="AC203" s="174">
        <f>P203/AA203</f>
        <v>3026.3157894736842</v>
      </c>
      <c r="AD203" s="41">
        <v>131</v>
      </c>
      <c r="AE203" s="158">
        <f>P203/AD203</f>
        <v>4.7404580152671754</v>
      </c>
      <c r="AF203" s="42">
        <f t="shared" si="169"/>
        <v>1012</v>
      </c>
      <c r="AG203" s="43">
        <v>511</v>
      </c>
      <c r="AH203" s="43">
        <v>501</v>
      </c>
      <c r="AI203" s="188" t="s">
        <v>337</v>
      </c>
      <c r="AJ203" s="74"/>
      <c r="AK203" s="56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</row>
    <row r="204" spans="1:95" s="14" customFormat="1" ht="14.25">
      <c r="A204" s="60" t="s">
        <v>338</v>
      </c>
      <c r="B204" s="41">
        <f t="shared" si="168"/>
        <v>1232</v>
      </c>
      <c r="C204" s="41">
        <v>613</v>
      </c>
      <c r="D204" s="41">
        <v>619</v>
      </c>
      <c r="E204" s="41">
        <v>199</v>
      </c>
      <c r="F204" s="53">
        <v>6.1909547738693469</v>
      </c>
      <c r="G204" s="41">
        <f t="shared" si="171"/>
        <v>1639</v>
      </c>
      <c r="H204" s="41">
        <v>775</v>
      </c>
      <c r="I204" s="41">
        <v>864</v>
      </c>
      <c r="J204" s="64">
        <f>LN(G204/B204)/6.02*100</f>
        <v>4.7416517383781489</v>
      </c>
      <c r="K204" s="42">
        <f>SUM(L204:M204)</f>
        <v>2216</v>
      </c>
      <c r="L204" s="41">
        <v>1018</v>
      </c>
      <c r="M204" s="41">
        <v>1198</v>
      </c>
      <c r="N204" s="210">
        <f t="shared" si="110"/>
        <v>84.974958263772962</v>
      </c>
      <c r="O204" s="84">
        <f>LN(K204/G204)/8.5*100</f>
        <v>3.5484408132158212</v>
      </c>
      <c r="P204" s="41">
        <v>2447</v>
      </c>
      <c r="Q204" s="41">
        <v>1228</v>
      </c>
      <c r="R204" s="41">
        <v>1219</v>
      </c>
      <c r="S204" s="42">
        <v>2213</v>
      </c>
      <c r="T204" s="41">
        <v>1017</v>
      </c>
      <c r="U204" s="157">
        <v>1196</v>
      </c>
      <c r="V204" s="41">
        <v>234</v>
      </c>
      <c r="W204" s="41">
        <v>211</v>
      </c>
      <c r="X204" s="157">
        <v>23</v>
      </c>
      <c r="Y204" s="41"/>
      <c r="Z204" s="162">
        <v>71.569999999999993</v>
      </c>
      <c r="AA204" s="162">
        <f t="shared" si="172"/>
        <v>0.71569999999999989</v>
      </c>
      <c r="AB204" s="174">
        <f>K204/AA204</f>
        <v>3096.2693866145037</v>
      </c>
      <c r="AC204" s="174">
        <f>P204/AA204</f>
        <v>3419.0303199664668</v>
      </c>
      <c r="AD204" s="41">
        <v>429</v>
      </c>
      <c r="AE204" s="158">
        <f>P204/AD204</f>
        <v>5.7039627039627039</v>
      </c>
      <c r="AF204" s="42">
        <f t="shared" si="169"/>
        <v>3300</v>
      </c>
      <c r="AG204" s="43">
        <v>1625</v>
      </c>
      <c r="AH204" s="43">
        <v>1675</v>
      </c>
      <c r="AI204" s="188" t="s">
        <v>339</v>
      </c>
      <c r="AJ204" s="74"/>
      <c r="AK204" s="56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</row>
    <row r="205" spans="1:95" s="14" customFormat="1" ht="14.25">
      <c r="A205" s="60"/>
      <c r="B205" s="41"/>
      <c r="C205" s="41"/>
      <c r="D205" s="41"/>
      <c r="E205" s="41"/>
      <c r="F205" s="53"/>
      <c r="G205" s="41"/>
      <c r="H205" s="41"/>
      <c r="I205" s="41"/>
      <c r="J205" s="64"/>
      <c r="K205" s="42"/>
      <c r="L205" s="41"/>
      <c r="M205" s="41"/>
      <c r="N205" s="210"/>
      <c r="O205" s="84"/>
      <c r="P205" s="41"/>
      <c r="Q205" s="41"/>
      <c r="R205" s="41"/>
      <c r="S205" s="42"/>
      <c r="T205" s="41"/>
      <c r="U205" s="157"/>
      <c r="V205" s="41"/>
      <c r="W205" s="41"/>
      <c r="X205" s="157"/>
      <c r="Y205" s="41"/>
      <c r="Z205" s="162"/>
      <c r="AA205" s="162"/>
      <c r="AB205" s="174"/>
      <c r="AC205" s="174"/>
      <c r="AD205" s="41"/>
      <c r="AE205" s="158"/>
      <c r="AF205" s="42"/>
      <c r="AG205" s="79"/>
      <c r="AH205" s="79"/>
      <c r="AI205" s="189"/>
      <c r="AJ205" s="74"/>
      <c r="AK205" s="56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</row>
    <row r="206" spans="1:95" s="35" customFormat="1" ht="14.25">
      <c r="A206" s="62" t="s">
        <v>340</v>
      </c>
      <c r="B206" s="31">
        <f t="shared" ref="B206:B219" si="173">SUM(C206:D206)</f>
        <v>9302</v>
      </c>
      <c r="C206" s="31">
        <f>SUM(C207:C219)</f>
        <v>4505</v>
      </c>
      <c r="D206" s="31">
        <f>SUM(D207:D219)</f>
        <v>4797</v>
      </c>
      <c r="E206" s="31">
        <f>SUM(E207:E219)</f>
        <v>1570</v>
      </c>
      <c r="F206" s="30">
        <v>5.919211195928753</v>
      </c>
      <c r="G206" s="31">
        <f>SUM(H206:I206)</f>
        <v>8451</v>
      </c>
      <c r="H206" s="31">
        <f>SUM(H207:H219)</f>
        <v>4174</v>
      </c>
      <c r="I206" s="31">
        <f>SUM(I207:I219)</f>
        <v>4277</v>
      </c>
      <c r="J206" s="36">
        <f>LN(G206/B206)/6.02*100</f>
        <v>-1.593765003979402</v>
      </c>
      <c r="K206" s="33">
        <f t="shared" ref="K206:K219" si="174">SUM(L206:M206)</f>
        <v>8923</v>
      </c>
      <c r="L206" s="31">
        <f>SUM(L207:L219)</f>
        <v>4396</v>
      </c>
      <c r="M206" s="31">
        <f>SUM(M207:M219)</f>
        <v>4527</v>
      </c>
      <c r="N206" s="209">
        <f t="shared" ref="N206:N268" si="175">L206/M206*100</f>
        <v>97.106251380605258</v>
      </c>
      <c r="O206" s="202">
        <f t="shared" ref="O206:O219" si="176">LN(K206/G206)/8.5*100</f>
        <v>0.6393815924196381</v>
      </c>
      <c r="P206" s="31">
        <f t="shared" ref="P206" si="177">SUM(Q206:R206)</f>
        <v>9656</v>
      </c>
      <c r="Q206" s="31">
        <f>SUM(Q207:Q219)</f>
        <v>5020</v>
      </c>
      <c r="R206" s="31">
        <f>SUM(R207:R219)</f>
        <v>4636</v>
      </c>
      <c r="S206" s="33">
        <f t="shared" ref="S206" si="178">SUM(T206:U206)</f>
        <v>8901</v>
      </c>
      <c r="T206" s="31">
        <f>SUM(T207:T219)</f>
        <v>4382</v>
      </c>
      <c r="U206" s="154">
        <f>SUM(U207:U219)</f>
        <v>4519</v>
      </c>
      <c r="V206" s="31">
        <f t="shared" ref="V206" si="179">SUM(W206:X206)</f>
        <v>755</v>
      </c>
      <c r="W206" s="31">
        <f>SUM(W207:W219)</f>
        <v>638</v>
      </c>
      <c r="X206" s="154">
        <f>SUM(X207:X219)</f>
        <v>117</v>
      </c>
      <c r="Y206" s="31"/>
      <c r="Z206" s="155" t="s">
        <v>33</v>
      </c>
      <c r="AA206" s="155" t="s">
        <v>33</v>
      </c>
      <c r="AB206" s="173" t="s">
        <v>33</v>
      </c>
      <c r="AC206" s="173" t="s">
        <v>33</v>
      </c>
      <c r="AD206" s="31">
        <f>SUM(AD207:AD219)</f>
        <v>2015</v>
      </c>
      <c r="AE206" s="156">
        <f t="shared" ref="AE206:AE219" si="180">P206/AD206</f>
        <v>4.7920595533498762</v>
      </c>
      <c r="AF206" s="33">
        <f t="shared" ref="AF206:AF219" si="181">SUM(AG206:AH206)</f>
        <v>16280</v>
      </c>
      <c r="AG206" s="38">
        <f>SUM(AG207:AG219)</f>
        <v>8280</v>
      </c>
      <c r="AH206" s="38">
        <f>SUM(AH207:AH219)</f>
        <v>8000</v>
      </c>
      <c r="AI206" s="147" t="s">
        <v>341</v>
      </c>
      <c r="AJ206" s="72"/>
      <c r="AK206" s="16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</row>
    <row r="207" spans="1:95" s="14" customFormat="1" ht="14.25">
      <c r="A207" s="60" t="s">
        <v>342</v>
      </c>
      <c r="B207" s="41">
        <f t="shared" si="173"/>
        <v>304</v>
      </c>
      <c r="C207" s="41">
        <v>130</v>
      </c>
      <c r="D207" s="41">
        <v>174</v>
      </c>
      <c r="E207" s="41">
        <v>70</v>
      </c>
      <c r="F207" s="53">
        <v>4.3428571428571425</v>
      </c>
      <c r="G207" s="41">
        <f>SUM(H207:I207)</f>
        <v>1130</v>
      </c>
      <c r="H207" s="41">
        <v>552</v>
      </c>
      <c r="I207" s="41">
        <v>578</v>
      </c>
      <c r="J207" s="64">
        <f>LN(G207/B207)/6.02*100</f>
        <v>21.80972110133164</v>
      </c>
      <c r="K207" s="42">
        <f t="shared" si="174"/>
        <v>312</v>
      </c>
      <c r="L207" s="41">
        <v>145</v>
      </c>
      <c r="M207" s="41">
        <v>167</v>
      </c>
      <c r="N207" s="210">
        <f t="shared" si="175"/>
        <v>86.82634730538922</v>
      </c>
      <c r="O207" s="84">
        <f t="shared" si="176"/>
        <v>-15.140820281140046</v>
      </c>
      <c r="P207" s="41">
        <v>350</v>
      </c>
      <c r="Q207" s="41">
        <v>175</v>
      </c>
      <c r="R207" s="41">
        <v>175</v>
      </c>
      <c r="S207" s="42">
        <v>312</v>
      </c>
      <c r="T207" s="41">
        <v>145</v>
      </c>
      <c r="U207" s="157">
        <v>167</v>
      </c>
      <c r="V207" s="41">
        <v>38</v>
      </c>
      <c r="W207" s="41">
        <v>30</v>
      </c>
      <c r="X207" s="157">
        <v>8</v>
      </c>
      <c r="Y207" s="41"/>
      <c r="Z207" s="162">
        <v>34.799999999999997</v>
      </c>
      <c r="AA207" s="162">
        <f t="shared" ref="AA207:AA219" si="182">Z207/100</f>
        <v>0.34799999999999998</v>
      </c>
      <c r="AB207" s="174">
        <f t="shared" ref="AB207:AB219" si="183">K207/AA207</f>
        <v>896.55172413793105</v>
      </c>
      <c r="AC207" s="174">
        <f t="shared" ref="AC207:AC219" si="184">P207/AA207</f>
        <v>1005.7471264367816</v>
      </c>
      <c r="AD207" s="41">
        <v>85</v>
      </c>
      <c r="AE207" s="158">
        <f t="shared" si="180"/>
        <v>4.117647058823529</v>
      </c>
      <c r="AF207" s="42">
        <f t="shared" si="181"/>
        <v>610</v>
      </c>
      <c r="AG207" s="43">
        <v>292</v>
      </c>
      <c r="AH207" s="43">
        <v>318</v>
      </c>
      <c r="AI207" s="188" t="s">
        <v>343</v>
      </c>
      <c r="AJ207" s="74"/>
      <c r="AK207" s="56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</row>
    <row r="208" spans="1:95" s="14" customFormat="1">
      <c r="A208" s="60" t="s">
        <v>470</v>
      </c>
      <c r="B208" s="41">
        <f t="shared" si="173"/>
        <v>1155</v>
      </c>
      <c r="C208" s="41">
        <v>556</v>
      </c>
      <c r="D208" s="41">
        <v>599</v>
      </c>
      <c r="E208" s="41">
        <v>186</v>
      </c>
      <c r="F208" s="53">
        <v>6.209677419354839</v>
      </c>
      <c r="G208" s="41">
        <f t="shared" ref="G208:G219" si="185">SUM(H208:I208)</f>
        <v>16</v>
      </c>
      <c r="H208" s="41">
        <v>14</v>
      </c>
      <c r="I208" s="41">
        <v>2</v>
      </c>
      <c r="J208" s="64" t="s">
        <v>30</v>
      </c>
      <c r="K208" s="42">
        <f t="shared" si="174"/>
        <v>976</v>
      </c>
      <c r="L208" s="41">
        <v>463</v>
      </c>
      <c r="M208" s="41">
        <v>513</v>
      </c>
      <c r="N208" s="210">
        <f t="shared" si="175"/>
        <v>90.253411306042892</v>
      </c>
      <c r="O208" s="84">
        <f t="shared" si="176"/>
        <v>48.363221931450724</v>
      </c>
      <c r="P208" s="41">
        <v>1103</v>
      </c>
      <c r="Q208" s="41">
        <v>572</v>
      </c>
      <c r="R208" s="41">
        <v>531</v>
      </c>
      <c r="S208" s="42">
        <v>976</v>
      </c>
      <c r="T208" s="41">
        <v>463</v>
      </c>
      <c r="U208" s="157">
        <v>513</v>
      </c>
      <c r="V208" s="41">
        <v>127</v>
      </c>
      <c r="W208" s="41">
        <v>109</v>
      </c>
      <c r="X208" s="157">
        <v>18</v>
      </c>
      <c r="Y208" s="41"/>
      <c r="Z208" s="162">
        <v>58.74</v>
      </c>
      <c r="AA208" s="162">
        <f t="shared" si="182"/>
        <v>0.58740000000000003</v>
      </c>
      <c r="AB208" s="174">
        <f t="shared" si="183"/>
        <v>1661.5594143684029</v>
      </c>
      <c r="AC208" s="174">
        <f t="shared" si="184"/>
        <v>1877.7664283282261</v>
      </c>
      <c r="AD208" s="41">
        <v>239</v>
      </c>
      <c r="AE208" s="158">
        <f t="shared" si="180"/>
        <v>4.6150627615062758</v>
      </c>
      <c r="AF208" s="42">
        <f t="shared" si="181"/>
        <v>2115</v>
      </c>
      <c r="AG208" s="43">
        <v>1055</v>
      </c>
      <c r="AH208" s="43">
        <v>1060</v>
      </c>
      <c r="AI208" s="190" t="s">
        <v>506</v>
      </c>
      <c r="AJ208" s="80"/>
      <c r="AK208" s="81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</row>
    <row r="209" spans="1:95" s="14" customFormat="1" ht="14.25">
      <c r="A209" s="60" t="s">
        <v>344</v>
      </c>
      <c r="B209" s="41">
        <f t="shared" si="173"/>
        <v>664</v>
      </c>
      <c r="C209" s="41">
        <v>292</v>
      </c>
      <c r="D209" s="41">
        <v>372</v>
      </c>
      <c r="E209" s="41">
        <v>104</v>
      </c>
      <c r="F209" s="53">
        <v>6.384615384615385</v>
      </c>
      <c r="G209" s="41">
        <f t="shared" si="185"/>
        <v>720</v>
      </c>
      <c r="H209" s="41">
        <v>357</v>
      </c>
      <c r="I209" s="41">
        <v>363</v>
      </c>
      <c r="J209" s="64">
        <f t="shared" ref="J209:J219" si="186">LN(G209/B209)/6.02*100</f>
        <v>1.345001038765234</v>
      </c>
      <c r="K209" s="42">
        <f t="shared" si="174"/>
        <v>742</v>
      </c>
      <c r="L209" s="41">
        <v>342</v>
      </c>
      <c r="M209" s="41">
        <v>400</v>
      </c>
      <c r="N209" s="210">
        <f t="shared" si="175"/>
        <v>85.5</v>
      </c>
      <c r="O209" s="84">
        <f t="shared" si="176"/>
        <v>0.35409448420328643</v>
      </c>
      <c r="P209" s="41">
        <v>801</v>
      </c>
      <c r="Q209" s="41">
        <v>391</v>
      </c>
      <c r="R209" s="41">
        <v>410</v>
      </c>
      <c r="S209" s="42">
        <v>741</v>
      </c>
      <c r="T209" s="41">
        <v>342</v>
      </c>
      <c r="U209" s="157">
        <v>399</v>
      </c>
      <c r="V209" s="41">
        <v>60</v>
      </c>
      <c r="W209" s="41">
        <v>49</v>
      </c>
      <c r="X209" s="157">
        <v>11</v>
      </c>
      <c r="Y209" s="41"/>
      <c r="Z209" s="162">
        <v>19.809999999999999</v>
      </c>
      <c r="AA209" s="162">
        <f t="shared" si="182"/>
        <v>0.1981</v>
      </c>
      <c r="AB209" s="174">
        <f t="shared" si="183"/>
        <v>3745.583038869258</v>
      </c>
      <c r="AC209" s="174">
        <f t="shared" si="184"/>
        <v>4043.4124179707219</v>
      </c>
      <c r="AD209" s="41">
        <v>161</v>
      </c>
      <c r="AE209" s="158">
        <f t="shared" si="180"/>
        <v>4.975155279503106</v>
      </c>
      <c r="AF209" s="42">
        <f t="shared" si="181"/>
        <v>1360</v>
      </c>
      <c r="AG209" s="43">
        <v>658</v>
      </c>
      <c r="AH209" s="43">
        <v>702</v>
      </c>
      <c r="AI209" s="188" t="s">
        <v>345</v>
      </c>
      <c r="AJ209" s="74"/>
      <c r="AK209" s="56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</row>
    <row r="210" spans="1:95" s="14" customFormat="1" ht="14.25">
      <c r="A210" s="60" t="s">
        <v>346</v>
      </c>
      <c r="B210" s="41">
        <f t="shared" si="173"/>
        <v>484</v>
      </c>
      <c r="C210" s="41">
        <v>249</v>
      </c>
      <c r="D210" s="41">
        <v>235</v>
      </c>
      <c r="E210" s="41">
        <v>97</v>
      </c>
      <c r="F210" s="53">
        <v>4.9896907216494846</v>
      </c>
      <c r="G210" s="41">
        <f t="shared" si="185"/>
        <v>452</v>
      </c>
      <c r="H210" s="41">
        <v>218</v>
      </c>
      <c r="I210" s="41">
        <v>234</v>
      </c>
      <c r="J210" s="64">
        <f t="shared" si="186"/>
        <v>-1.1362579216677828</v>
      </c>
      <c r="K210" s="42">
        <f t="shared" si="174"/>
        <v>511</v>
      </c>
      <c r="L210" s="41">
        <v>231</v>
      </c>
      <c r="M210" s="41">
        <v>280</v>
      </c>
      <c r="N210" s="210">
        <f t="shared" si="175"/>
        <v>82.5</v>
      </c>
      <c r="O210" s="84">
        <f t="shared" si="176"/>
        <v>1.4433812984879197</v>
      </c>
      <c r="P210" s="41">
        <v>556</v>
      </c>
      <c r="Q210" s="41">
        <v>267</v>
      </c>
      <c r="R210" s="41">
        <v>289</v>
      </c>
      <c r="S210" s="42">
        <v>511</v>
      </c>
      <c r="T210" s="41">
        <v>231</v>
      </c>
      <c r="U210" s="157">
        <v>280</v>
      </c>
      <c r="V210" s="41">
        <v>45</v>
      </c>
      <c r="W210" s="41">
        <v>36</v>
      </c>
      <c r="X210" s="157">
        <v>9</v>
      </c>
      <c r="Y210" s="41"/>
      <c r="Z210" s="162">
        <v>24.44</v>
      </c>
      <c r="AA210" s="162">
        <f t="shared" si="182"/>
        <v>0.24440000000000001</v>
      </c>
      <c r="AB210" s="174">
        <f t="shared" si="183"/>
        <v>2090.834697217676</v>
      </c>
      <c r="AC210" s="174">
        <f t="shared" si="184"/>
        <v>2274.9590834697219</v>
      </c>
      <c r="AD210" s="41">
        <v>119</v>
      </c>
      <c r="AE210" s="158">
        <f t="shared" si="180"/>
        <v>4.6722689075630255</v>
      </c>
      <c r="AF210" s="42">
        <f t="shared" si="181"/>
        <v>908</v>
      </c>
      <c r="AG210" s="43">
        <v>471</v>
      </c>
      <c r="AH210" s="43">
        <v>437</v>
      </c>
      <c r="AI210" s="188" t="s">
        <v>347</v>
      </c>
      <c r="AJ210" s="74"/>
      <c r="AK210" s="56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</row>
    <row r="211" spans="1:95" s="14" customFormat="1" ht="14.25">
      <c r="A211" s="60" t="s">
        <v>250</v>
      </c>
      <c r="B211" s="41">
        <f t="shared" si="173"/>
        <v>1433</v>
      </c>
      <c r="C211" s="41">
        <v>703</v>
      </c>
      <c r="D211" s="41">
        <v>730</v>
      </c>
      <c r="E211" s="41">
        <v>198</v>
      </c>
      <c r="F211" s="53">
        <v>7.237373737373737</v>
      </c>
      <c r="G211" s="41">
        <f t="shared" si="185"/>
        <v>1137</v>
      </c>
      <c r="H211" s="41">
        <v>535</v>
      </c>
      <c r="I211" s="41">
        <v>602</v>
      </c>
      <c r="J211" s="64">
        <f t="shared" si="186"/>
        <v>-3.8434706657414579</v>
      </c>
      <c r="K211" s="42">
        <f t="shared" si="174"/>
        <v>1212</v>
      </c>
      <c r="L211" s="41">
        <v>616</v>
      </c>
      <c r="M211" s="41">
        <v>596</v>
      </c>
      <c r="N211" s="210">
        <f t="shared" si="175"/>
        <v>103.35570469798658</v>
      </c>
      <c r="O211" s="84">
        <f t="shared" si="176"/>
        <v>0.75151379857321954</v>
      </c>
      <c r="P211" s="41">
        <v>1280</v>
      </c>
      <c r="Q211" s="41">
        <v>679</v>
      </c>
      <c r="R211" s="41">
        <v>601</v>
      </c>
      <c r="S211" s="42">
        <v>1211</v>
      </c>
      <c r="T211" s="41">
        <v>616</v>
      </c>
      <c r="U211" s="157">
        <v>595</v>
      </c>
      <c r="V211" s="41">
        <v>69</v>
      </c>
      <c r="W211" s="41">
        <v>63</v>
      </c>
      <c r="X211" s="157">
        <v>6</v>
      </c>
      <c r="Y211" s="41"/>
      <c r="Z211" s="162">
        <v>37.4</v>
      </c>
      <c r="AA211" s="162">
        <f t="shared" si="182"/>
        <v>0.374</v>
      </c>
      <c r="AB211" s="174">
        <f t="shared" si="183"/>
        <v>3240.6417112299464</v>
      </c>
      <c r="AC211" s="174">
        <f t="shared" si="184"/>
        <v>3422.4598930481284</v>
      </c>
      <c r="AD211" s="41">
        <v>242</v>
      </c>
      <c r="AE211" s="158">
        <f t="shared" si="180"/>
        <v>5.2892561983471076</v>
      </c>
      <c r="AF211" s="42">
        <f t="shared" si="181"/>
        <v>2107</v>
      </c>
      <c r="AG211" s="43">
        <v>1079</v>
      </c>
      <c r="AH211" s="43">
        <v>1028</v>
      </c>
      <c r="AI211" s="188" t="s">
        <v>251</v>
      </c>
      <c r="AJ211" s="74"/>
      <c r="AK211" s="56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</row>
    <row r="212" spans="1:95" s="14" customFormat="1" ht="14.25">
      <c r="A212" s="60" t="s">
        <v>348</v>
      </c>
      <c r="B212" s="41">
        <f t="shared" si="173"/>
        <v>390</v>
      </c>
      <c r="C212" s="41">
        <v>188</v>
      </c>
      <c r="D212" s="41">
        <v>202</v>
      </c>
      <c r="E212" s="41">
        <v>81</v>
      </c>
      <c r="F212" s="53">
        <v>4.8148148148148149</v>
      </c>
      <c r="G212" s="41">
        <f t="shared" si="185"/>
        <v>347</v>
      </c>
      <c r="H212" s="41">
        <v>159</v>
      </c>
      <c r="I212" s="41">
        <v>188</v>
      </c>
      <c r="J212" s="64">
        <f t="shared" si="186"/>
        <v>-1.9405641059274583</v>
      </c>
      <c r="K212" s="42">
        <f t="shared" si="174"/>
        <v>370</v>
      </c>
      <c r="L212" s="41">
        <v>185</v>
      </c>
      <c r="M212" s="41">
        <v>185</v>
      </c>
      <c r="N212" s="210">
        <f t="shared" si="175"/>
        <v>100</v>
      </c>
      <c r="O212" s="84">
        <f t="shared" si="176"/>
        <v>0.75503794931071755</v>
      </c>
      <c r="P212" s="41">
        <v>432</v>
      </c>
      <c r="Q212" s="41">
        <v>239</v>
      </c>
      <c r="R212" s="41">
        <v>193</v>
      </c>
      <c r="S212" s="42">
        <v>370</v>
      </c>
      <c r="T212" s="41">
        <v>185</v>
      </c>
      <c r="U212" s="157">
        <v>185</v>
      </c>
      <c r="V212" s="41">
        <v>62</v>
      </c>
      <c r="W212" s="41">
        <v>54</v>
      </c>
      <c r="X212" s="157">
        <v>8</v>
      </c>
      <c r="Y212" s="41"/>
      <c r="Z212" s="162">
        <v>78.37</v>
      </c>
      <c r="AA212" s="162">
        <f t="shared" si="182"/>
        <v>0.78370000000000006</v>
      </c>
      <c r="AB212" s="174">
        <f t="shared" si="183"/>
        <v>472.11943345667981</v>
      </c>
      <c r="AC212" s="174">
        <f t="shared" si="184"/>
        <v>551.23133852239368</v>
      </c>
      <c r="AD212" s="41">
        <v>111</v>
      </c>
      <c r="AE212" s="158">
        <f t="shared" si="180"/>
        <v>3.8918918918918921</v>
      </c>
      <c r="AF212" s="42">
        <f t="shared" si="181"/>
        <v>668</v>
      </c>
      <c r="AG212" s="43">
        <v>325</v>
      </c>
      <c r="AH212" s="43">
        <v>343</v>
      </c>
      <c r="AI212" s="188" t="s">
        <v>349</v>
      </c>
      <c r="AJ212" s="74"/>
      <c r="AK212" s="56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</row>
    <row r="213" spans="1:95" s="14" customFormat="1" ht="14.25">
      <c r="A213" s="60" t="s">
        <v>350</v>
      </c>
      <c r="B213" s="41">
        <f t="shared" si="173"/>
        <v>273</v>
      </c>
      <c r="C213" s="41">
        <v>141</v>
      </c>
      <c r="D213" s="41">
        <v>132</v>
      </c>
      <c r="E213" s="41">
        <v>47</v>
      </c>
      <c r="F213" s="53">
        <v>5.8085106382978724</v>
      </c>
      <c r="G213" s="41">
        <f t="shared" si="185"/>
        <v>268</v>
      </c>
      <c r="H213" s="41">
        <v>138</v>
      </c>
      <c r="I213" s="41">
        <v>130</v>
      </c>
      <c r="J213" s="64">
        <f t="shared" si="186"/>
        <v>-0.30705672216118113</v>
      </c>
      <c r="K213" s="42">
        <f t="shared" si="174"/>
        <v>275</v>
      </c>
      <c r="L213" s="41">
        <v>142</v>
      </c>
      <c r="M213" s="41">
        <v>133</v>
      </c>
      <c r="N213" s="210">
        <f t="shared" si="175"/>
        <v>106.76691729323309</v>
      </c>
      <c r="O213" s="84">
        <f t="shared" si="176"/>
        <v>0.30334255477311334</v>
      </c>
      <c r="P213" s="41">
        <v>293</v>
      </c>
      <c r="Q213" s="41">
        <v>155</v>
      </c>
      <c r="R213" s="41">
        <v>138</v>
      </c>
      <c r="S213" s="42">
        <v>275</v>
      </c>
      <c r="T213" s="41">
        <v>142</v>
      </c>
      <c r="U213" s="157">
        <v>133</v>
      </c>
      <c r="V213" s="41">
        <v>18</v>
      </c>
      <c r="W213" s="41">
        <v>13</v>
      </c>
      <c r="X213" s="157">
        <v>5</v>
      </c>
      <c r="Y213" s="41"/>
      <c r="Z213" s="162">
        <v>26.5</v>
      </c>
      <c r="AA213" s="162">
        <f t="shared" si="182"/>
        <v>0.26500000000000001</v>
      </c>
      <c r="AB213" s="174">
        <f t="shared" si="183"/>
        <v>1037.7358490566037</v>
      </c>
      <c r="AC213" s="174">
        <f t="shared" si="184"/>
        <v>1105.6603773584905</v>
      </c>
      <c r="AD213" s="41">
        <v>56</v>
      </c>
      <c r="AE213" s="158">
        <f t="shared" si="180"/>
        <v>5.2321428571428568</v>
      </c>
      <c r="AF213" s="42">
        <f t="shared" si="181"/>
        <v>407</v>
      </c>
      <c r="AG213" s="43">
        <v>220</v>
      </c>
      <c r="AH213" s="43">
        <v>187</v>
      </c>
      <c r="AI213" s="188" t="s">
        <v>351</v>
      </c>
      <c r="AJ213" s="74"/>
      <c r="AK213" s="56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</row>
    <row r="214" spans="1:95" s="14" customFormat="1" ht="14.25">
      <c r="A214" s="60" t="s">
        <v>352</v>
      </c>
      <c r="B214" s="41">
        <f t="shared" si="173"/>
        <v>759</v>
      </c>
      <c r="C214" s="41">
        <v>369</v>
      </c>
      <c r="D214" s="41">
        <v>390</v>
      </c>
      <c r="E214" s="41">
        <v>123</v>
      </c>
      <c r="F214" s="53">
        <v>6.1707317073170733</v>
      </c>
      <c r="G214" s="41">
        <f t="shared" si="185"/>
        <v>845</v>
      </c>
      <c r="H214" s="41">
        <v>448</v>
      </c>
      <c r="I214" s="41">
        <v>397</v>
      </c>
      <c r="J214" s="64">
        <f t="shared" si="186"/>
        <v>1.7829709295937519</v>
      </c>
      <c r="K214" s="42">
        <f t="shared" si="174"/>
        <v>953</v>
      </c>
      <c r="L214" s="41">
        <v>499</v>
      </c>
      <c r="M214" s="41">
        <v>454</v>
      </c>
      <c r="N214" s="210">
        <f t="shared" si="175"/>
        <v>109.91189427312776</v>
      </c>
      <c r="O214" s="84">
        <f t="shared" si="176"/>
        <v>1.4150385446709217</v>
      </c>
      <c r="P214" s="41">
        <v>1039</v>
      </c>
      <c r="Q214" s="41">
        <v>579</v>
      </c>
      <c r="R214" s="41">
        <v>460</v>
      </c>
      <c r="S214" s="42">
        <v>952</v>
      </c>
      <c r="T214" s="41">
        <v>498</v>
      </c>
      <c r="U214" s="157">
        <v>454</v>
      </c>
      <c r="V214" s="41">
        <v>87</v>
      </c>
      <c r="W214" s="41">
        <v>81</v>
      </c>
      <c r="X214" s="157">
        <v>6</v>
      </c>
      <c r="Y214" s="41"/>
      <c r="Z214" s="162">
        <v>30.28</v>
      </c>
      <c r="AA214" s="162">
        <f t="shared" si="182"/>
        <v>0.30280000000000001</v>
      </c>
      <c r="AB214" s="174">
        <f t="shared" si="183"/>
        <v>3147.2919418758256</v>
      </c>
      <c r="AC214" s="174">
        <f t="shared" si="184"/>
        <v>3431.3077939233817</v>
      </c>
      <c r="AD214" s="41">
        <v>205</v>
      </c>
      <c r="AE214" s="158">
        <f t="shared" si="180"/>
        <v>5.0682926829268293</v>
      </c>
      <c r="AF214" s="42">
        <f t="shared" si="181"/>
        <v>1202</v>
      </c>
      <c r="AG214" s="43">
        <v>629</v>
      </c>
      <c r="AH214" s="43">
        <v>573</v>
      </c>
      <c r="AI214" s="188" t="s">
        <v>353</v>
      </c>
      <c r="AJ214" s="74"/>
      <c r="AK214" s="56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</row>
    <row r="215" spans="1:95" s="14" customFormat="1" ht="14.25">
      <c r="A215" s="60" t="s">
        <v>354</v>
      </c>
      <c r="B215" s="41">
        <f t="shared" si="173"/>
        <v>312</v>
      </c>
      <c r="C215" s="41">
        <v>134</v>
      </c>
      <c r="D215" s="41">
        <v>178</v>
      </c>
      <c r="E215" s="41">
        <v>61</v>
      </c>
      <c r="F215" s="53">
        <v>5.1147540983606561</v>
      </c>
      <c r="G215" s="41">
        <f t="shared" si="185"/>
        <v>198</v>
      </c>
      <c r="H215" s="41">
        <v>100</v>
      </c>
      <c r="I215" s="41">
        <v>98</v>
      </c>
      <c r="J215" s="64">
        <f t="shared" si="186"/>
        <v>-7.5537567627067652</v>
      </c>
      <c r="K215" s="42">
        <f t="shared" si="174"/>
        <v>239</v>
      </c>
      <c r="L215" s="41">
        <v>116</v>
      </c>
      <c r="M215" s="41">
        <v>123</v>
      </c>
      <c r="N215" s="210">
        <f t="shared" si="175"/>
        <v>94.308943089430898</v>
      </c>
      <c r="O215" s="84">
        <f t="shared" si="176"/>
        <v>2.214076720435004</v>
      </c>
      <c r="P215" s="41">
        <v>268</v>
      </c>
      <c r="Q215" s="41">
        <v>139</v>
      </c>
      <c r="R215" s="41">
        <v>129</v>
      </c>
      <c r="S215" s="42">
        <v>239</v>
      </c>
      <c r="T215" s="41">
        <v>116</v>
      </c>
      <c r="U215" s="157">
        <v>123</v>
      </c>
      <c r="V215" s="41">
        <v>29</v>
      </c>
      <c r="W215" s="41">
        <v>23</v>
      </c>
      <c r="X215" s="157">
        <v>6</v>
      </c>
      <c r="Y215" s="41"/>
      <c r="Z215" s="162">
        <v>12.92</v>
      </c>
      <c r="AA215" s="162">
        <f t="shared" si="182"/>
        <v>0.12920000000000001</v>
      </c>
      <c r="AB215" s="174">
        <f t="shared" si="183"/>
        <v>1849.84520123839</v>
      </c>
      <c r="AC215" s="174">
        <f t="shared" si="184"/>
        <v>2074.3034055727553</v>
      </c>
      <c r="AD215" s="41">
        <v>61</v>
      </c>
      <c r="AE215" s="158">
        <f t="shared" si="180"/>
        <v>4.3934426229508201</v>
      </c>
      <c r="AF215" s="42">
        <f t="shared" si="181"/>
        <v>708</v>
      </c>
      <c r="AG215" s="43">
        <v>341</v>
      </c>
      <c r="AH215" s="43">
        <v>367</v>
      </c>
      <c r="AI215" s="188" t="s">
        <v>355</v>
      </c>
      <c r="AJ215" s="74"/>
      <c r="AK215" s="56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</row>
    <row r="216" spans="1:95" s="14" customFormat="1" ht="14.25">
      <c r="A216" s="60" t="s">
        <v>356</v>
      </c>
      <c r="B216" s="41">
        <f t="shared" si="173"/>
        <v>1537</v>
      </c>
      <c r="C216" s="41">
        <v>782</v>
      </c>
      <c r="D216" s="41">
        <v>755</v>
      </c>
      <c r="E216" s="41">
        <v>250</v>
      </c>
      <c r="F216" s="53">
        <v>6.1479999999999997</v>
      </c>
      <c r="G216" s="41">
        <f t="shared" si="185"/>
        <v>1237</v>
      </c>
      <c r="H216" s="41">
        <v>601</v>
      </c>
      <c r="I216" s="41">
        <v>636</v>
      </c>
      <c r="J216" s="64">
        <f t="shared" si="186"/>
        <v>-3.6070327432908305</v>
      </c>
      <c r="K216" s="42">
        <f t="shared" si="174"/>
        <v>1102</v>
      </c>
      <c r="L216" s="41">
        <v>551</v>
      </c>
      <c r="M216" s="41">
        <v>551</v>
      </c>
      <c r="N216" s="210">
        <f t="shared" si="175"/>
        <v>100</v>
      </c>
      <c r="O216" s="84">
        <f t="shared" si="176"/>
        <v>-1.3595574432897417</v>
      </c>
      <c r="P216" s="41">
        <v>1190</v>
      </c>
      <c r="Q216" s="41">
        <v>627</v>
      </c>
      <c r="R216" s="41">
        <v>563</v>
      </c>
      <c r="S216" s="42">
        <v>1101</v>
      </c>
      <c r="T216" s="41">
        <v>551</v>
      </c>
      <c r="U216" s="157">
        <v>550</v>
      </c>
      <c r="V216" s="41">
        <v>89</v>
      </c>
      <c r="W216" s="41">
        <v>76</v>
      </c>
      <c r="X216" s="157">
        <v>13</v>
      </c>
      <c r="Y216" s="41"/>
      <c r="Z216" s="162">
        <v>21.57</v>
      </c>
      <c r="AA216" s="162">
        <f t="shared" si="182"/>
        <v>0.2157</v>
      </c>
      <c r="AB216" s="174">
        <f t="shared" si="183"/>
        <v>5108.9476124246639</v>
      </c>
      <c r="AC216" s="174">
        <f t="shared" si="184"/>
        <v>5516.9216504404267</v>
      </c>
      <c r="AD216" s="41">
        <v>261</v>
      </c>
      <c r="AE216" s="158">
        <f t="shared" si="180"/>
        <v>4.5593869731800769</v>
      </c>
      <c r="AF216" s="42">
        <f t="shared" si="181"/>
        <v>2612</v>
      </c>
      <c r="AG216" s="43">
        <v>1383</v>
      </c>
      <c r="AH216" s="43">
        <v>1229</v>
      </c>
      <c r="AI216" s="188" t="s">
        <v>357</v>
      </c>
      <c r="AJ216" s="74"/>
      <c r="AK216" s="56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</row>
    <row r="217" spans="1:95" s="14" customFormat="1" ht="14.25">
      <c r="A217" s="60" t="s">
        <v>358</v>
      </c>
      <c r="B217" s="41">
        <f t="shared" si="173"/>
        <v>763</v>
      </c>
      <c r="C217" s="41">
        <v>369</v>
      </c>
      <c r="D217" s="41">
        <v>394</v>
      </c>
      <c r="E217" s="41">
        <v>137</v>
      </c>
      <c r="F217" s="53">
        <v>5.5693430656934311</v>
      </c>
      <c r="G217" s="41">
        <f t="shared" si="185"/>
        <v>928</v>
      </c>
      <c r="H217" s="41">
        <v>480</v>
      </c>
      <c r="I217" s="41">
        <v>448</v>
      </c>
      <c r="J217" s="64">
        <f t="shared" si="186"/>
        <v>3.2520548422216535</v>
      </c>
      <c r="K217" s="42">
        <f t="shared" si="174"/>
        <v>1052</v>
      </c>
      <c r="L217" s="41">
        <v>525</v>
      </c>
      <c r="M217" s="41">
        <v>527</v>
      </c>
      <c r="N217" s="210">
        <f t="shared" si="175"/>
        <v>99.62049335863378</v>
      </c>
      <c r="O217" s="84">
        <f t="shared" si="176"/>
        <v>1.4754901236641713</v>
      </c>
      <c r="P217" s="41">
        <v>1118</v>
      </c>
      <c r="Q217" s="41">
        <v>573</v>
      </c>
      <c r="R217" s="41">
        <v>545</v>
      </c>
      <c r="S217" s="42">
        <v>1051</v>
      </c>
      <c r="T217" s="41">
        <v>524</v>
      </c>
      <c r="U217" s="157">
        <v>527</v>
      </c>
      <c r="V217" s="41">
        <v>67</v>
      </c>
      <c r="W217" s="41">
        <v>49</v>
      </c>
      <c r="X217" s="157">
        <v>18</v>
      </c>
      <c r="Y217" s="41"/>
      <c r="Z217" s="162">
        <v>41.3</v>
      </c>
      <c r="AA217" s="162">
        <f t="shared" si="182"/>
        <v>0.41299999999999998</v>
      </c>
      <c r="AB217" s="174">
        <f t="shared" si="183"/>
        <v>2547.2154963680387</v>
      </c>
      <c r="AC217" s="174">
        <f t="shared" si="184"/>
        <v>2707.0217917675545</v>
      </c>
      <c r="AD217" s="41">
        <v>209</v>
      </c>
      <c r="AE217" s="158">
        <f t="shared" si="180"/>
        <v>5.3492822966507179</v>
      </c>
      <c r="AF217" s="42">
        <f t="shared" si="181"/>
        <v>1339</v>
      </c>
      <c r="AG217" s="43">
        <v>677</v>
      </c>
      <c r="AH217" s="43">
        <v>662</v>
      </c>
      <c r="AI217" s="188" t="s">
        <v>359</v>
      </c>
      <c r="AJ217" s="74"/>
      <c r="AK217" s="56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</row>
    <row r="218" spans="1:95" s="14" customFormat="1" ht="14.25">
      <c r="A218" s="60" t="s">
        <v>360</v>
      </c>
      <c r="B218" s="41">
        <f t="shared" si="173"/>
        <v>833</v>
      </c>
      <c r="C218" s="41">
        <v>396</v>
      </c>
      <c r="D218" s="41">
        <v>437</v>
      </c>
      <c r="E218" s="41">
        <v>138</v>
      </c>
      <c r="F218" s="53">
        <v>6.0362318840579707</v>
      </c>
      <c r="G218" s="41">
        <f t="shared" si="185"/>
        <v>808</v>
      </c>
      <c r="H218" s="41">
        <v>390</v>
      </c>
      <c r="I218" s="41">
        <v>418</v>
      </c>
      <c r="J218" s="64">
        <f t="shared" si="186"/>
        <v>-0.50617248580975638</v>
      </c>
      <c r="K218" s="42">
        <f t="shared" si="174"/>
        <v>764</v>
      </c>
      <c r="L218" s="41">
        <v>364</v>
      </c>
      <c r="M218" s="41">
        <v>400</v>
      </c>
      <c r="N218" s="210">
        <f t="shared" si="175"/>
        <v>91</v>
      </c>
      <c r="O218" s="84">
        <f t="shared" si="176"/>
        <v>-0.65875611005382284</v>
      </c>
      <c r="P218" s="41">
        <v>768</v>
      </c>
      <c r="Q218" s="41">
        <v>371</v>
      </c>
      <c r="R218" s="41">
        <v>397</v>
      </c>
      <c r="S218" s="42">
        <v>747</v>
      </c>
      <c r="T218" s="41">
        <v>352</v>
      </c>
      <c r="U218" s="157">
        <v>395</v>
      </c>
      <c r="V218" s="41">
        <v>21</v>
      </c>
      <c r="W218" s="41">
        <v>19</v>
      </c>
      <c r="X218" s="157">
        <v>2</v>
      </c>
      <c r="Y218" s="41"/>
      <c r="Z218" s="162">
        <v>34.74</v>
      </c>
      <c r="AA218" s="162">
        <f t="shared" si="182"/>
        <v>0.34740000000000004</v>
      </c>
      <c r="AB218" s="174">
        <f t="shared" si="183"/>
        <v>2199.1940126655149</v>
      </c>
      <c r="AC218" s="174">
        <f t="shared" si="184"/>
        <v>2210.7081174438686</v>
      </c>
      <c r="AD218" s="41">
        <v>158</v>
      </c>
      <c r="AE218" s="158">
        <f t="shared" si="180"/>
        <v>4.8607594936708862</v>
      </c>
      <c r="AF218" s="42">
        <f t="shared" si="181"/>
        <v>1458</v>
      </c>
      <c r="AG218" s="43">
        <v>743</v>
      </c>
      <c r="AH218" s="43">
        <v>715</v>
      </c>
      <c r="AI218" s="188" t="s">
        <v>361</v>
      </c>
      <c r="AJ218" s="74"/>
      <c r="AK218" s="56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</row>
    <row r="219" spans="1:95" s="14" customFormat="1" ht="14.25">
      <c r="A219" s="60" t="s">
        <v>272</v>
      </c>
      <c r="B219" s="41">
        <f t="shared" si="173"/>
        <v>395</v>
      </c>
      <c r="C219" s="41">
        <v>196</v>
      </c>
      <c r="D219" s="41">
        <v>199</v>
      </c>
      <c r="E219" s="41">
        <v>78</v>
      </c>
      <c r="F219" s="53">
        <v>5.0641025641025639</v>
      </c>
      <c r="G219" s="41">
        <f t="shared" si="185"/>
        <v>365</v>
      </c>
      <c r="H219" s="41">
        <v>182</v>
      </c>
      <c r="I219" s="41">
        <v>183</v>
      </c>
      <c r="J219" s="64">
        <f t="shared" si="186"/>
        <v>-1.3120998557912016</v>
      </c>
      <c r="K219" s="42">
        <f t="shared" si="174"/>
        <v>415</v>
      </c>
      <c r="L219" s="41">
        <v>217</v>
      </c>
      <c r="M219" s="41">
        <v>198</v>
      </c>
      <c r="N219" s="210">
        <f t="shared" si="175"/>
        <v>109.5959595959596</v>
      </c>
      <c r="O219" s="84">
        <f t="shared" si="176"/>
        <v>1.510366666449493</v>
      </c>
      <c r="P219" s="41">
        <v>458</v>
      </c>
      <c r="Q219" s="41">
        <v>253</v>
      </c>
      <c r="R219" s="41">
        <v>205</v>
      </c>
      <c r="S219" s="42">
        <v>415</v>
      </c>
      <c r="T219" s="41">
        <v>217</v>
      </c>
      <c r="U219" s="157">
        <v>198</v>
      </c>
      <c r="V219" s="41">
        <v>43</v>
      </c>
      <c r="W219" s="41">
        <v>36</v>
      </c>
      <c r="X219" s="157">
        <v>7</v>
      </c>
      <c r="Y219" s="41"/>
      <c r="Z219" s="162">
        <v>36.79</v>
      </c>
      <c r="AA219" s="162">
        <f t="shared" si="182"/>
        <v>0.3679</v>
      </c>
      <c r="AB219" s="174">
        <f t="shared" si="183"/>
        <v>1128.0239195433542</v>
      </c>
      <c r="AC219" s="174">
        <f t="shared" si="184"/>
        <v>1244.9035063876054</v>
      </c>
      <c r="AD219" s="41">
        <v>108</v>
      </c>
      <c r="AE219" s="158">
        <f t="shared" si="180"/>
        <v>4.2407407407407405</v>
      </c>
      <c r="AF219" s="42">
        <f t="shared" si="181"/>
        <v>786</v>
      </c>
      <c r="AG219" s="43">
        <v>407</v>
      </c>
      <c r="AH219" s="43">
        <v>379</v>
      </c>
      <c r="AI219" s="188" t="s">
        <v>273</v>
      </c>
      <c r="AJ219" s="74"/>
      <c r="AK219" s="56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</row>
    <row r="220" spans="1:95" s="14" customFormat="1" ht="14.25">
      <c r="A220" s="60"/>
      <c r="B220" s="41"/>
      <c r="C220" s="41"/>
      <c r="D220" s="41"/>
      <c r="E220" s="41"/>
      <c r="F220" s="53"/>
      <c r="G220" s="41"/>
      <c r="H220" s="41"/>
      <c r="I220" s="41"/>
      <c r="J220" s="64"/>
      <c r="K220" s="42"/>
      <c r="L220" s="41"/>
      <c r="M220" s="41"/>
      <c r="N220" s="210"/>
      <c r="O220" s="84"/>
      <c r="P220" s="41"/>
      <c r="Q220" s="41"/>
      <c r="R220" s="41"/>
      <c r="S220" s="42"/>
      <c r="T220" s="41"/>
      <c r="U220" s="157"/>
      <c r="V220" s="41"/>
      <c r="W220" s="41"/>
      <c r="X220" s="157"/>
      <c r="Y220" s="41"/>
      <c r="Z220" s="162"/>
      <c r="AA220" s="162"/>
      <c r="AB220" s="174"/>
      <c r="AC220" s="174"/>
      <c r="AD220" s="41"/>
      <c r="AE220" s="158"/>
      <c r="AF220" s="42"/>
      <c r="AG220" s="79"/>
      <c r="AH220" s="79"/>
      <c r="AI220" s="189"/>
      <c r="AJ220" s="74"/>
      <c r="AK220" s="56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</row>
    <row r="221" spans="1:95" s="35" customFormat="1" ht="14.25">
      <c r="A221" s="62" t="s">
        <v>362</v>
      </c>
      <c r="B221" s="31">
        <f t="shared" ref="B221:B233" si="187">SUM(C221:D221)</f>
        <v>11497</v>
      </c>
      <c r="C221" s="31">
        <f>SUM(C222:C234)</f>
        <v>5754</v>
      </c>
      <c r="D221" s="31">
        <f>SUM(D222:D234)</f>
        <v>5743</v>
      </c>
      <c r="E221" s="31">
        <f>SUM(E222:E234)</f>
        <v>1887</v>
      </c>
      <c r="F221" s="30">
        <v>6.1247357293868925</v>
      </c>
      <c r="G221" s="31">
        <f>SUM(H221:I221)</f>
        <v>11743</v>
      </c>
      <c r="H221" s="31">
        <f>SUM(H222:H234)</f>
        <v>5928</v>
      </c>
      <c r="I221" s="31">
        <f>SUM(I222:I234)</f>
        <v>5815</v>
      </c>
      <c r="J221" s="36">
        <f t="shared" ref="J221:J233" si="188">LN(G221/B221)/6.02*100</f>
        <v>0.35168084071994915</v>
      </c>
      <c r="K221" s="33">
        <f t="shared" ref="K221:K234" si="189">SUM(L221:M221)</f>
        <v>11841</v>
      </c>
      <c r="L221" s="31">
        <f>SUM(L222:L234)</f>
        <v>5884</v>
      </c>
      <c r="M221" s="31">
        <f>SUM(M222:M234)</f>
        <v>5957</v>
      </c>
      <c r="N221" s="209">
        <f t="shared" si="175"/>
        <v>98.774550948463997</v>
      </c>
      <c r="O221" s="202">
        <f>LN(K221/G221)/8.5*100</f>
        <v>9.7773729010300819E-2</v>
      </c>
      <c r="P221" s="31">
        <f t="shared" ref="P221" si="190">SUM(Q221:R221)</f>
        <v>12676</v>
      </c>
      <c r="Q221" s="31">
        <f>SUM(Q222:Q234)</f>
        <v>6648</v>
      </c>
      <c r="R221" s="31">
        <f>SUM(R222:R234)</f>
        <v>6028</v>
      </c>
      <c r="S221" s="33">
        <f t="shared" ref="S221" si="191">SUM(T221:U221)</f>
        <v>11795</v>
      </c>
      <c r="T221" s="31">
        <f>SUM(T222:T234)</f>
        <v>5859</v>
      </c>
      <c r="U221" s="154">
        <f>SUM(U222:U234)</f>
        <v>5936</v>
      </c>
      <c r="V221" s="31">
        <f t="shared" ref="V221" si="192">SUM(W221:X221)</f>
        <v>881</v>
      </c>
      <c r="W221" s="31">
        <f>SUM(W222:W234)</f>
        <v>789</v>
      </c>
      <c r="X221" s="154">
        <f>SUM(X222:X234)</f>
        <v>92</v>
      </c>
      <c r="Y221" s="31"/>
      <c r="Z221" s="155" t="s">
        <v>33</v>
      </c>
      <c r="AA221" s="155" t="s">
        <v>33</v>
      </c>
      <c r="AB221" s="173" t="s">
        <v>33</v>
      </c>
      <c r="AC221" s="173" t="s">
        <v>33</v>
      </c>
      <c r="AD221" s="31">
        <f>SUM(AD222:AD234)</f>
        <v>2427</v>
      </c>
      <c r="AE221" s="156">
        <f t="shared" ref="AE221:AE234" si="193">P221/AD221</f>
        <v>5.2229089410795222</v>
      </c>
      <c r="AF221" s="33">
        <f>SUM(AG221:AH221)</f>
        <v>18281</v>
      </c>
      <c r="AG221" s="38">
        <f>SUM(AG222:AG234)</f>
        <v>9364</v>
      </c>
      <c r="AH221" s="38">
        <f>SUM(AH222:AH234)</f>
        <v>8917</v>
      </c>
      <c r="AI221" s="147" t="s">
        <v>363</v>
      </c>
      <c r="AJ221" s="72"/>
      <c r="AK221" s="16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</row>
    <row r="222" spans="1:95" s="14" customFormat="1" ht="14.25">
      <c r="A222" s="60" t="s">
        <v>364</v>
      </c>
      <c r="B222" s="41">
        <f t="shared" si="187"/>
        <v>1432</v>
      </c>
      <c r="C222" s="41">
        <v>688</v>
      </c>
      <c r="D222" s="41">
        <v>744</v>
      </c>
      <c r="E222" s="41">
        <v>257</v>
      </c>
      <c r="F222" s="53">
        <v>5.5719844357976651</v>
      </c>
      <c r="G222" s="41">
        <f>SUM(H222:I222)</f>
        <v>1559</v>
      </c>
      <c r="H222" s="41">
        <v>755</v>
      </c>
      <c r="I222" s="41">
        <v>804</v>
      </c>
      <c r="J222" s="64">
        <f t="shared" si="188"/>
        <v>1.4115036800196927</v>
      </c>
      <c r="K222" s="42">
        <f t="shared" si="189"/>
        <v>909</v>
      </c>
      <c r="L222" s="41">
        <v>426</v>
      </c>
      <c r="M222" s="41">
        <v>483</v>
      </c>
      <c r="N222" s="210">
        <f t="shared" si="175"/>
        <v>88.198757763975152</v>
      </c>
      <c r="O222" s="84">
        <f>LN(K222/G222)/8.5*100</f>
        <v>-6.3465267632976206</v>
      </c>
      <c r="P222" s="41">
        <v>958</v>
      </c>
      <c r="Q222" s="41">
        <v>469</v>
      </c>
      <c r="R222" s="41">
        <v>489</v>
      </c>
      <c r="S222" s="42">
        <v>907</v>
      </c>
      <c r="T222" s="41">
        <v>424</v>
      </c>
      <c r="U222" s="157">
        <v>483</v>
      </c>
      <c r="V222" s="41">
        <v>51</v>
      </c>
      <c r="W222" s="41">
        <v>45</v>
      </c>
      <c r="X222" s="157">
        <v>6</v>
      </c>
      <c r="Y222" s="41"/>
      <c r="Z222" s="162">
        <v>145.53</v>
      </c>
      <c r="AA222" s="162">
        <f>Z222/100</f>
        <v>1.4553</v>
      </c>
      <c r="AB222" s="174">
        <f t="shared" ref="AB222:AB234" si="194">K222/AA222</f>
        <v>624.61348175633884</v>
      </c>
      <c r="AC222" s="174">
        <f t="shared" ref="AC222:AC234" si="195">P222/AA222</f>
        <v>658.28351542637256</v>
      </c>
      <c r="AD222" s="41">
        <v>177</v>
      </c>
      <c r="AE222" s="158">
        <f t="shared" si="193"/>
        <v>5.4124293785310735</v>
      </c>
      <c r="AF222" s="42">
        <f>SUM(AG222:AH222)</f>
        <v>1383</v>
      </c>
      <c r="AG222" s="43">
        <v>706</v>
      </c>
      <c r="AH222" s="43">
        <v>677</v>
      </c>
      <c r="AI222" s="188" t="s">
        <v>365</v>
      </c>
      <c r="AJ222" s="74"/>
      <c r="AK222" s="56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</row>
    <row r="223" spans="1:95" s="14" customFormat="1" ht="14.25">
      <c r="A223" s="60" t="s">
        <v>366</v>
      </c>
      <c r="B223" s="41">
        <f t="shared" si="187"/>
        <v>601</v>
      </c>
      <c r="C223" s="41">
        <v>283</v>
      </c>
      <c r="D223" s="41">
        <v>318</v>
      </c>
      <c r="E223" s="41">
        <v>106</v>
      </c>
      <c r="F223" s="53">
        <v>5.6698113207547172</v>
      </c>
      <c r="G223" s="41">
        <f t="shared" ref="G223:G233" si="196">SUM(H223:I223)</f>
        <v>537</v>
      </c>
      <c r="H223" s="41">
        <v>263</v>
      </c>
      <c r="I223" s="41">
        <v>274</v>
      </c>
      <c r="J223" s="64">
        <f t="shared" si="188"/>
        <v>-1.8703794024309452</v>
      </c>
      <c r="K223" s="42">
        <f t="shared" si="189"/>
        <v>622</v>
      </c>
      <c r="L223" s="41">
        <v>327</v>
      </c>
      <c r="M223" s="41">
        <v>295</v>
      </c>
      <c r="N223" s="210">
        <f t="shared" si="175"/>
        <v>110.84745762711864</v>
      </c>
      <c r="O223" s="84">
        <f>LN(K223/G223)/8.5*100</f>
        <v>1.7287293909448795</v>
      </c>
      <c r="P223" s="41">
        <v>647</v>
      </c>
      <c r="Q223" s="41">
        <v>345</v>
      </c>
      <c r="R223" s="41">
        <v>302</v>
      </c>
      <c r="S223" s="42">
        <v>622</v>
      </c>
      <c r="T223" s="41">
        <v>327</v>
      </c>
      <c r="U223" s="157">
        <v>295</v>
      </c>
      <c r="V223" s="41">
        <v>25</v>
      </c>
      <c r="W223" s="41">
        <v>18</v>
      </c>
      <c r="X223" s="157">
        <v>7</v>
      </c>
      <c r="Y223" s="41"/>
      <c r="Z223" s="162">
        <v>53.23</v>
      </c>
      <c r="AA223" s="162">
        <f t="shared" ref="AA223:AA234" si="197">Z223/100</f>
        <v>0.5323</v>
      </c>
      <c r="AB223" s="174">
        <f t="shared" si="194"/>
        <v>1168.5139958669922</v>
      </c>
      <c r="AC223" s="174">
        <f t="shared" si="195"/>
        <v>1215.4799924854406</v>
      </c>
      <c r="AD223" s="41">
        <v>135</v>
      </c>
      <c r="AE223" s="158">
        <f t="shared" si="193"/>
        <v>4.7925925925925927</v>
      </c>
      <c r="AF223" s="42">
        <f>SUM(AG223:AH223)</f>
        <v>1052</v>
      </c>
      <c r="AG223" s="43">
        <v>536</v>
      </c>
      <c r="AH223" s="43">
        <v>516</v>
      </c>
      <c r="AI223" s="188" t="s">
        <v>367</v>
      </c>
      <c r="AJ223" s="74"/>
      <c r="AK223" s="56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</row>
    <row r="224" spans="1:95" s="14" customFormat="1" ht="14.25">
      <c r="A224" s="60" t="s">
        <v>368</v>
      </c>
      <c r="B224" s="41">
        <f t="shared" si="187"/>
        <v>793</v>
      </c>
      <c r="C224" s="41">
        <v>413</v>
      </c>
      <c r="D224" s="41">
        <v>380</v>
      </c>
      <c r="E224" s="41">
        <v>113</v>
      </c>
      <c r="F224" s="53">
        <v>7.0176991150442474</v>
      </c>
      <c r="G224" s="41">
        <f t="shared" si="196"/>
        <v>690</v>
      </c>
      <c r="H224" s="41">
        <v>351</v>
      </c>
      <c r="I224" s="41">
        <v>339</v>
      </c>
      <c r="J224" s="64">
        <f t="shared" si="188"/>
        <v>-2.311156545573803</v>
      </c>
      <c r="K224" s="42">
        <f t="shared" si="189"/>
        <v>608</v>
      </c>
      <c r="L224" s="41">
        <v>312</v>
      </c>
      <c r="M224" s="41">
        <v>296</v>
      </c>
      <c r="N224" s="210">
        <f t="shared" si="175"/>
        <v>105.40540540540539</v>
      </c>
      <c r="O224" s="84">
        <f>LN(K224/G224)/8.5*100</f>
        <v>-1.4884319485310362</v>
      </c>
      <c r="P224" s="41">
        <v>649</v>
      </c>
      <c r="Q224" s="41">
        <v>343</v>
      </c>
      <c r="R224" s="41">
        <v>306</v>
      </c>
      <c r="S224" s="42">
        <v>607</v>
      </c>
      <c r="T224" s="41">
        <v>311</v>
      </c>
      <c r="U224" s="157">
        <v>296</v>
      </c>
      <c r="V224" s="41">
        <v>42</v>
      </c>
      <c r="W224" s="41">
        <v>32</v>
      </c>
      <c r="X224" s="157">
        <v>10</v>
      </c>
      <c r="Y224" s="41"/>
      <c r="Z224" s="162">
        <v>59.24</v>
      </c>
      <c r="AA224" s="162">
        <f t="shared" si="197"/>
        <v>0.59240000000000004</v>
      </c>
      <c r="AB224" s="174">
        <f t="shared" si="194"/>
        <v>1026.3335584064821</v>
      </c>
      <c r="AC224" s="174">
        <f t="shared" si="195"/>
        <v>1095.5435516542875</v>
      </c>
      <c r="AD224" s="41">
        <v>137</v>
      </c>
      <c r="AE224" s="158">
        <f t="shared" si="193"/>
        <v>4.7372262773722627</v>
      </c>
      <c r="AF224" s="42">
        <f>SUM(AG224:AH224)</f>
        <v>1128</v>
      </c>
      <c r="AG224" s="43">
        <v>586</v>
      </c>
      <c r="AH224" s="43">
        <v>542</v>
      </c>
      <c r="AI224" s="188" t="s">
        <v>369</v>
      </c>
      <c r="AJ224" s="74"/>
      <c r="AK224" s="56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</row>
    <row r="225" spans="1:95" s="35" customFormat="1" ht="14.25">
      <c r="A225" s="60" t="s">
        <v>370</v>
      </c>
      <c r="B225" s="41">
        <f t="shared" si="187"/>
        <v>517</v>
      </c>
      <c r="C225" s="41">
        <v>264</v>
      </c>
      <c r="D225" s="41">
        <v>253</v>
      </c>
      <c r="E225" s="41">
        <v>80</v>
      </c>
      <c r="F225" s="53">
        <v>6.4625000000000004</v>
      </c>
      <c r="G225" s="41">
        <f t="shared" si="196"/>
        <v>372</v>
      </c>
      <c r="H225" s="41">
        <v>206</v>
      </c>
      <c r="I225" s="41">
        <v>166</v>
      </c>
      <c r="J225" s="64">
        <f t="shared" si="188"/>
        <v>-5.4675916982605095</v>
      </c>
      <c r="K225" s="42">
        <f t="shared" si="189"/>
        <v>222</v>
      </c>
      <c r="L225" s="41">
        <v>118</v>
      </c>
      <c r="M225" s="41">
        <v>104</v>
      </c>
      <c r="N225" s="210">
        <f t="shared" si="175"/>
        <v>113.46153846153845</v>
      </c>
      <c r="O225" s="84">
        <f>LN(K225/G225)/8.5*100</f>
        <v>-6.0731349694219654</v>
      </c>
      <c r="P225" s="41">
        <v>236</v>
      </c>
      <c r="Q225" s="41">
        <v>128</v>
      </c>
      <c r="R225" s="41">
        <v>108</v>
      </c>
      <c r="S225" s="42">
        <v>222</v>
      </c>
      <c r="T225" s="41">
        <v>118</v>
      </c>
      <c r="U225" s="157">
        <v>104</v>
      </c>
      <c r="V225" s="41">
        <v>14</v>
      </c>
      <c r="W225" s="41">
        <v>10</v>
      </c>
      <c r="X225" s="157">
        <v>4</v>
      </c>
      <c r="Y225" s="41"/>
      <c r="Z225" s="162">
        <v>23.58</v>
      </c>
      <c r="AA225" s="162">
        <f t="shared" si="197"/>
        <v>0.23579999999999998</v>
      </c>
      <c r="AB225" s="174">
        <f t="shared" si="194"/>
        <v>941.47582697201028</v>
      </c>
      <c r="AC225" s="174">
        <f t="shared" si="195"/>
        <v>1000.8481764206956</v>
      </c>
      <c r="AD225" s="41">
        <v>49</v>
      </c>
      <c r="AE225" s="158">
        <f t="shared" si="193"/>
        <v>4.8163265306122449</v>
      </c>
      <c r="AF225" s="42">
        <f>SUM(AG225:AH225)</f>
        <v>286</v>
      </c>
      <c r="AG225" s="43">
        <v>150</v>
      </c>
      <c r="AH225" s="43">
        <v>136</v>
      </c>
      <c r="AI225" s="188" t="s">
        <v>371</v>
      </c>
      <c r="AJ225" s="74"/>
      <c r="AK225" s="56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</row>
    <row r="226" spans="1:95" s="14" customFormat="1" ht="14.25" hidden="1">
      <c r="A226" s="60" t="s">
        <v>471</v>
      </c>
      <c r="B226" s="41">
        <f t="shared" si="187"/>
        <v>433</v>
      </c>
      <c r="C226" s="41">
        <v>225</v>
      </c>
      <c r="D226" s="41">
        <v>208</v>
      </c>
      <c r="E226" s="41">
        <v>71</v>
      </c>
      <c r="F226" s="53">
        <v>6.098591549295775</v>
      </c>
      <c r="G226" s="41">
        <f t="shared" si="196"/>
        <v>434</v>
      </c>
      <c r="H226" s="41">
        <v>233</v>
      </c>
      <c r="I226" s="41">
        <v>201</v>
      </c>
      <c r="J226" s="64">
        <f t="shared" si="188"/>
        <v>3.8319038171347047E-2</v>
      </c>
      <c r="K226" s="42" t="s">
        <v>33</v>
      </c>
      <c r="L226" s="41" t="s">
        <v>33</v>
      </c>
      <c r="M226" s="41" t="s">
        <v>33</v>
      </c>
      <c r="N226" s="210" t="e">
        <f t="shared" si="175"/>
        <v>#VALUE!</v>
      </c>
      <c r="O226" s="84" t="s">
        <v>33</v>
      </c>
      <c r="P226" s="41"/>
      <c r="Q226" s="41"/>
      <c r="R226" s="41"/>
      <c r="S226" s="42"/>
      <c r="T226" s="41"/>
      <c r="U226" s="157"/>
      <c r="V226" s="41"/>
      <c r="W226" s="41"/>
      <c r="X226" s="157"/>
      <c r="Y226" s="41"/>
      <c r="Z226" s="162"/>
      <c r="AA226" s="162">
        <f t="shared" si="197"/>
        <v>0</v>
      </c>
      <c r="AB226" s="174" t="e">
        <f t="shared" si="194"/>
        <v>#VALUE!</v>
      </c>
      <c r="AC226" s="174" t="e">
        <f t="shared" si="195"/>
        <v>#DIV/0!</v>
      </c>
      <c r="AD226" s="41"/>
      <c r="AE226" s="158" t="e">
        <f t="shared" si="193"/>
        <v>#DIV/0!</v>
      </c>
      <c r="AF226" s="41" t="s">
        <v>33</v>
      </c>
      <c r="AG226" s="41"/>
      <c r="AH226" s="41"/>
      <c r="AI226" s="188" t="s">
        <v>372</v>
      </c>
      <c r="AJ226" s="74"/>
      <c r="AK226" s="56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</row>
    <row r="227" spans="1:95" s="14" customFormat="1" ht="14.25">
      <c r="A227" s="60" t="s">
        <v>373</v>
      </c>
      <c r="B227" s="41">
        <f t="shared" si="187"/>
        <v>2244</v>
      </c>
      <c r="C227" s="41">
        <v>1176</v>
      </c>
      <c r="D227" s="41">
        <v>1068</v>
      </c>
      <c r="E227" s="41">
        <v>337</v>
      </c>
      <c r="F227" s="53">
        <v>6.6587537091988134</v>
      </c>
      <c r="G227" s="41">
        <f t="shared" si="196"/>
        <v>2502</v>
      </c>
      <c r="H227" s="41">
        <v>1277</v>
      </c>
      <c r="I227" s="41">
        <v>1225</v>
      </c>
      <c r="J227" s="64">
        <f t="shared" si="188"/>
        <v>1.8078143585426834</v>
      </c>
      <c r="K227" s="42">
        <f t="shared" si="189"/>
        <v>2809</v>
      </c>
      <c r="L227" s="41">
        <v>1404</v>
      </c>
      <c r="M227" s="41">
        <v>1405</v>
      </c>
      <c r="N227" s="210">
        <f t="shared" si="175"/>
        <v>99.92882562277579</v>
      </c>
      <c r="O227" s="84">
        <f t="shared" ref="O227:O233" si="198">LN(K227/G227)/8.5*100</f>
        <v>1.3616251303222031</v>
      </c>
      <c r="P227" s="41">
        <v>3080</v>
      </c>
      <c r="Q227" s="41">
        <v>1657</v>
      </c>
      <c r="R227" s="41">
        <v>1423</v>
      </c>
      <c r="S227" s="42">
        <v>2793</v>
      </c>
      <c r="T227" s="41">
        <v>1394</v>
      </c>
      <c r="U227" s="157">
        <v>1399</v>
      </c>
      <c r="V227" s="41">
        <v>287</v>
      </c>
      <c r="W227" s="41">
        <v>263</v>
      </c>
      <c r="X227" s="157">
        <v>24</v>
      </c>
      <c r="Y227" s="41"/>
      <c r="Z227" s="167">
        <v>662.99</v>
      </c>
      <c r="AA227" s="162">
        <f t="shared" si="197"/>
        <v>6.6299000000000001</v>
      </c>
      <c r="AB227" s="174">
        <f t="shared" si="194"/>
        <v>423.68663177423491</v>
      </c>
      <c r="AC227" s="174">
        <f t="shared" si="195"/>
        <v>464.56205975957403</v>
      </c>
      <c r="AD227" s="41">
        <v>538</v>
      </c>
      <c r="AE227" s="158">
        <f t="shared" si="193"/>
        <v>5.7249070631970262</v>
      </c>
      <c r="AF227" s="42">
        <f t="shared" ref="AF227:AF234" si="199">SUM(AG227:AH227)</f>
        <v>5012</v>
      </c>
      <c r="AG227" s="43">
        <v>2581</v>
      </c>
      <c r="AH227" s="43">
        <v>2431</v>
      </c>
      <c r="AI227" s="188" t="s">
        <v>374</v>
      </c>
      <c r="AJ227" s="74"/>
      <c r="AK227" s="56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</row>
    <row r="228" spans="1:95" s="14" customFormat="1" ht="14.25">
      <c r="A228" s="60" t="s">
        <v>375</v>
      </c>
      <c r="B228" s="41">
        <f t="shared" si="187"/>
        <v>1351</v>
      </c>
      <c r="C228" s="41">
        <v>637</v>
      </c>
      <c r="D228" s="41">
        <v>714</v>
      </c>
      <c r="E228" s="41">
        <v>222</v>
      </c>
      <c r="F228" s="53">
        <v>6.0855855855855854</v>
      </c>
      <c r="G228" s="41">
        <f t="shared" si="196"/>
        <v>1373</v>
      </c>
      <c r="H228" s="41">
        <v>652</v>
      </c>
      <c r="I228" s="41">
        <v>721</v>
      </c>
      <c r="J228" s="64">
        <f t="shared" si="188"/>
        <v>0.26832338551116641</v>
      </c>
      <c r="K228" s="42">
        <f t="shared" si="189"/>
        <v>1400</v>
      </c>
      <c r="L228" s="41">
        <v>687</v>
      </c>
      <c r="M228" s="41">
        <v>713</v>
      </c>
      <c r="N228" s="210">
        <f t="shared" si="175"/>
        <v>96.353436185133233</v>
      </c>
      <c r="O228" s="84">
        <f t="shared" si="198"/>
        <v>0.22910717453386975</v>
      </c>
      <c r="P228" s="41">
        <v>1530</v>
      </c>
      <c r="Q228" s="41">
        <v>803</v>
      </c>
      <c r="R228" s="41">
        <v>727</v>
      </c>
      <c r="S228" s="42">
        <v>1399</v>
      </c>
      <c r="T228" s="41">
        <v>686</v>
      </c>
      <c r="U228" s="157">
        <v>713</v>
      </c>
      <c r="V228" s="41">
        <v>131</v>
      </c>
      <c r="W228" s="41">
        <v>117</v>
      </c>
      <c r="X228" s="157">
        <v>14</v>
      </c>
      <c r="Y228" s="41"/>
      <c r="Z228" s="162">
        <v>38.35</v>
      </c>
      <c r="AA228" s="162">
        <f t="shared" si="197"/>
        <v>0.38350000000000001</v>
      </c>
      <c r="AB228" s="174">
        <f t="shared" si="194"/>
        <v>3650.5867014341588</v>
      </c>
      <c r="AC228" s="174">
        <f t="shared" si="195"/>
        <v>3989.5697522816167</v>
      </c>
      <c r="AD228" s="41">
        <v>312</v>
      </c>
      <c r="AE228" s="158">
        <f t="shared" si="193"/>
        <v>4.9038461538461542</v>
      </c>
      <c r="AF228" s="42">
        <f t="shared" si="199"/>
        <v>2052</v>
      </c>
      <c r="AG228" s="43">
        <v>1059</v>
      </c>
      <c r="AH228" s="43">
        <v>993</v>
      </c>
      <c r="AI228" s="188" t="s">
        <v>376</v>
      </c>
      <c r="AJ228" s="74"/>
      <c r="AK228" s="56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</row>
    <row r="229" spans="1:95" s="14" customFormat="1" ht="14.25">
      <c r="A229" s="60" t="s">
        <v>377</v>
      </c>
      <c r="B229" s="41">
        <f t="shared" si="187"/>
        <v>1740</v>
      </c>
      <c r="C229" s="41">
        <v>904</v>
      </c>
      <c r="D229" s="41">
        <v>836</v>
      </c>
      <c r="E229" s="41">
        <v>262</v>
      </c>
      <c r="F229" s="53">
        <v>6.6412213740458013</v>
      </c>
      <c r="G229" s="41">
        <f t="shared" si="196"/>
        <v>1762</v>
      </c>
      <c r="H229" s="41">
        <v>937</v>
      </c>
      <c r="I229" s="41">
        <v>825</v>
      </c>
      <c r="J229" s="64">
        <f t="shared" si="188"/>
        <v>0.20871120078986991</v>
      </c>
      <c r="K229" s="42">
        <f t="shared" si="189"/>
        <v>2101</v>
      </c>
      <c r="L229" s="41">
        <v>1037</v>
      </c>
      <c r="M229" s="41">
        <v>1064</v>
      </c>
      <c r="N229" s="210">
        <f t="shared" si="175"/>
        <v>97.462406015037601</v>
      </c>
      <c r="O229" s="84">
        <f t="shared" si="198"/>
        <v>2.0701634629279484</v>
      </c>
      <c r="P229" s="41">
        <v>2266</v>
      </c>
      <c r="Q229" s="41">
        <v>1210</v>
      </c>
      <c r="R229" s="41">
        <v>1056</v>
      </c>
      <c r="S229" s="42">
        <v>2078</v>
      </c>
      <c r="T229" s="41">
        <v>1027</v>
      </c>
      <c r="U229" s="157">
        <v>1051</v>
      </c>
      <c r="V229" s="41">
        <v>188</v>
      </c>
      <c r="W229" s="41">
        <v>183</v>
      </c>
      <c r="X229" s="157">
        <v>5</v>
      </c>
      <c r="Y229" s="41"/>
      <c r="Z229" s="162">
        <v>162.6</v>
      </c>
      <c r="AA229" s="162">
        <f t="shared" si="197"/>
        <v>1.6259999999999999</v>
      </c>
      <c r="AB229" s="174">
        <f t="shared" si="194"/>
        <v>1292.1279212792128</v>
      </c>
      <c r="AC229" s="174">
        <f t="shared" si="195"/>
        <v>1393.6039360393604</v>
      </c>
      <c r="AD229" s="41">
        <v>394</v>
      </c>
      <c r="AE229" s="158">
        <f t="shared" si="193"/>
        <v>5.751269035532995</v>
      </c>
      <c r="AF229" s="42">
        <f t="shared" si="199"/>
        <v>2857</v>
      </c>
      <c r="AG229" s="43">
        <v>1466</v>
      </c>
      <c r="AH229" s="43">
        <v>1391</v>
      </c>
      <c r="AI229" s="188" t="s">
        <v>378</v>
      </c>
      <c r="AJ229" s="74"/>
      <c r="AK229" s="56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</row>
    <row r="230" spans="1:95" s="14" customFormat="1" ht="14.25">
      <c r="A230" s="60" t="s">
        <v>379</v>
      </c>
      <c r="B230" s="41">
        <f t="shared" si="187"/>
        <v>268</v>
      </c>
      <c r="C230" s="41">
        <v>124</v>
      </c>
      <c r="D230" s="41">
        <v>144</v>
      </c>
      <c r="E230" s="41">
        <v>65</v>
      </c>
      <c r="F230" s="53">
        <v>4.1230769230769226</v>
      </c>
      <c r="G230" s="41">
        <f t="shared" si="196"/>
        <v>231</v>
      </c>
      <c r="H230" s="41">
        <v>110</v>
      </c>
      <c r="I230" s="41">
        <v>121</v>
      </c>
      <c r="J230" s="64">
        <f t="shared" si="188"/>
        <v>-2.467928072908026</v>
      </c>
      <c r="K230" s="42">
        <f t="shared" si="189"/>
        <v>174</v>
      </c>
      <c r="L230" s="41">
        <v>83</v>
      </c>
      <c r="M230" s="41">
        <v>91</v>
      </c>
      <c r="N230" s="210">
        <f t="shared" si="175"/>
        <v>91.208791208791212</v>
      </c>
      <c r="O230" s="84">
        <f t="shared" si="198"/>
        <v>-3.3336754271442879</v>
      </c>
      <c r="P230" s="41">
        <v>178</v>
      </c>
      <c r="Q230" s="41">
        <v>85</v>
      </c>
      <c r="R230" s="41">
        <v>93</v>
      </c>
      <c r="S230" s="42">
        <v>174</v>
      </c>
      <c r="T230" s="41">
        <v>83</v>
      </c>
      <c r="U230" s="157">
        <v>91</v>
      </c>
      <c r="V230" s="41">
        <v>4</v>
      </c>
      <c r="W230" s="41">
        <v>2</v>
      </c>
      <c r="X230" s="157">
        <v>2</v>
      </c>
      <c r="Y230" s="41"/>
      <c r="Z230" s="162">
        <v>69.14</v>
      </c>
      <c r="AA230" s="162">
        <f t="shared" si="197"/>
        <v>0.69140000000000001</v>
      </c>
      <c r="AB230" s="174">
        <f t="shared" si="194"/>
        <v>251.66329187156492</v>
      </c>
      <c r="AC230" s="174">
        <f t="shared" si="195"/>
        <v>257.44865490309519</v>
      </c>
      <c r="AD230" s="41">
        <v>50</v>
      </c>
      <c r="AE230" s="158">
        <f t="shared" si="193"/>
        <v>3.56</v>
      </c>
      <c r="AF230" s="42">
        <f t="shared" si="199"/>
        <v>1</v>
      </c>
      <c r="AG230" s="43">
        <v>1</v>
      </c>
      <c r="AH230" s="43"/>
      <c r="AI230" s="188" t="s">
        <v>380</v>
      </c>
      <c r="AJ230" s="74"/>
      <c r="AK230" s="56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</row>
    <row r="231" spans="1:95" s="14" customFormat="1" ht="14.25">
      <c r="A231" s="60" t="s">
        <v>381</v>
      </c>
      <c r="B231" s="41">
        <f t="shared" si="187"/>
        <v>896</v>
      </c>
      <c r="C231" s="41">
        <v>442</v>
      </c>
      <c r="D231" s="41">
        <v>454</v>
      </c>
      <c r="E231" s="41">
        <v>151</v>
      </c>
      <c r="F231" s="53">
        <v>5.9337748344370862</v>
      </c>
      <c r="G231" s="41">
        <f t="shared" si="196"/>
        <v>845</v>
      </c>
      <c r="H231" s="41">
        <v>401</v>
      </c>
      <c r="I231" s="41">
        <v>444</v>
      </c>
      <c r="J231" s="64">
        <f t="shared" si="188"/>
        <v>-0.97348481092619077</v>
      </c>
      <c r="K231" s="42">
        <f t="shared" si="189"/>
        <v>826</v>
      </c>
      <c r="L231" s="41">
        <v>406</v>
      </c>
      <c r="M231" s="41">
        <v>420</v>
      </c>
      <c r="N231" s="210">
        <f t="shared" si="175"/>
        <v>96.666666666666671</v>
      </c>
      <c r="O231" s="84">
        <f t="shared" si="198"/>
        <v>-0.26755122160230388</v>
      </c>
      <c r="P231" s="41">
        <v>896</v>
      </c>
      <c r="Q231" s="41">
        <v>472</v>
      </c>
      <c r="R231" s="41">
        <v>424</v>
      </c>
      <c r="S231" s="42">
        <v>824</v>
      </c>
      <c r="T231" s="41">
        <v>406</v>
      </c>
      <c r="U231" s="157">
        <v>418</v>
      </c>
      <c r="V231" s="41">
        <v>72</v>
      </c>
      <c r="W231" s="41">
        <v>66</v>
      </c>
      <c r="X231" s="157">
        <v>6</v>
      </c>
      <c r="Y231" s="41"/>
      <c r="Z231" s="162">
        <v>18.690000000000001</v>
      </c>
      <c r="AA231" s="162">
        <f t="shared" si="197"/>
        <v>0.18690000000000001</v>
      </c>
      <c r="AB231" s="174">
        <f t="shared" si="194"/>
        <v>4419.4756554307114</v>
      </c>
      <c r="AC231" s="174">
        <f t="shared" si="195"/>
        <v>4794.0074906367036</v>
      </c>
      <c r="AD231" s="41">
        <v>188</v>
      </c>
      <c r="AE231" s="158">
        <f t="shared" si="193"/>
        <v>4.7659574468085104</v>
      </c>
      <c r="AF231" s="42">
        <f t="shared" si="199"/>
        <v>1333</v>
      </c>
      <c r="AG231" s="43">
        <v>640</v>
      </c>
      <c r="AH231" s="43">
        <v>693</v>
      </c>
      <c r="AI231" s="188" t="s">
        <v>382</v>
      </c>
      <c r="AJ231" s="74"/>
      <c r="AK231" s="56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</row>
    <row r="232" spans="1:95" s="14" customFormat="1" ht="14.25">
      <c r="A232" s="60" t="s">
        <v>383</v>
      </c>
      <c r="B232" s="41">
        <f t="shared" si="187"/>
        <v>694</v>
      </c>
      <c r="C232" s="41">
        <v>348</v>
      </c>
      <c r="D232" s="41">
        <v>346</v>
      </c>
      <c r="E232" s="41">
        <v>135</v>
      </c>
      <c r="F232" s="53">
        <v>5.1407407407407408</v>
      </c>
      <c r="G232" s="41">
        <f t="shared" si="196"/>
        <v>836</v>
      </c>
      <c r="H232" s="41">
        <v>438</v>
      </c>
      <c r="I232" s="41">
        <v>398</v>
      </c>
      <c r="J232" s="64">
        <f t="shared" si="188"/>
        <v>3.0923031989683913</v>
      </c>
      <c r="K232" s="42">
        <f t="shared" si="189"/>
        <v>990</v>
      </c>
      <c r="L232" s="41">
        <v>508</v>
      </c>
      <c r="M232" s="41">
        <v>482</v>
      </c>
      <c r="N232" s="210">
        <f t="shared" si="175"/>
        <v>105.3941908713693</v>
      </c>
      <c r="O232" s="84">
        <f t="shared" si="198"/>
        <v>1.9891332946345166</v>
      </c>
      <c r="P232" s="41">
        <v>1007</v>
      </c>
      <c r="Q232" s="41">
        <v>523</v>
      </c>
      <c r="R232" s="41">
        <v>484</v>
      </c>
      <c r="S232" s="42">
        <v>989</v>
      </c>
      <c r="T232" s="41">
        <v>507</v>
      </c>
      <c r="U232" s="157">
        <v>482</v>
      </c>
      <c r="V232" s="41">
        <v>18</v>
      </c>
      <c r="W232" s="41">
        <v>16</v>
      </c>
      <c r="X232" s="157">
        <v>2</v>
      </c>
      <c r="Y232" s="41"/>
      <c r="Z232" s="162">
        <v>112.59</v>
      </c>
      <c r="AA232" s="162">
        <f t="shared" si="197"/>
        <v>1.1259000000000001</v>
      </c>
      <c r="AB232" s="174">
        <f t="shared" si="194"/>
        <v>879.29656274980005</v>
      </c>
      <c r="AC232" s="174">
        <f t="shared" si="195"/>
        <v>894.39559463540274</v>
      </c>
      <c r="AD232" s="41">
        <v>196</v>
      </c>
      <c r="AE232" s="158">
        <f t="shared" si="193"/>
        <v>5.1377551020408161</v>
      </c>
      <c r="AF232" s="42">
        <f t="shared" si="199"/>
        <v>1232</v>
      </c>
      <c r="AG232" s="43">
        <v>629</v>
      </c>
      <c r="AH232" s="43">
        <v>603</v>
      </c>
      <c r="AI232" s="188" t="s">
        <v>384</v>
      </c>
      <c r="AJ232" s="74"/>
      <c r="AK232" s="56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</row>
    <row r="233" spans="1:95" s="14" customFormat="1" ht="14.25">
      <c r="A233" s="60" t="s">
        <v>385</v>
      </c>
      <c r="B233" s="41">
        <f t="shared" si="187"/>
        <v>528</v>
      </c>
      <c r="C233" s="41">
        <v>250</v>
      </c>
      <c r="D233" s="41">
        <v>278</v>
      </c>
      <c r="E233" s="41">
        <v>88</v>
      </c>
      <c r="F233" s="53">
        <v>6</v>
      </c>
      <c r="G233" s="41">
        <f t="shared" si="196"/>
        <v>602</v>
      </c>
      <c r="H233" s="41">
        <v>305</v>
      </c>
      <c r="I233" s="41">
        <v>297</v>
      </c>
      <c r="J233" s="64">
        <f t="shared" si="188"/>
        <v>2.1787568372518202</v>
      </c>
      <c r="K233" s="42">
        <f t="shared" si="189"/>
        <v>628</v>
      </c>
      <c r="L233" s="41">
        <v>307</v>
      </c>
      <c r="M233" s="41">
        <v>321</v>
      </c>
      <c r="N233" s="210">
        <f t="shared" si="175"/>
        <v>95.638629283489095</v>
      </c>
      <c r="O233" s="84">
        <f t="shared" si="198"/>
        <v>0.4974437783456187</v>
      </c>
      <c r="P233" s="41">
        <v>650</v>
      </c>
      <c r="Q233" s="41">
        <v>324</v>
      </c>
      <c r="R233" s="41">
        <v>326</v>
      </c>
      <c r="S233" s="42">
        <v>628</v>
      </c>
      <c r="T233" s="41">
        <v>307</v>
      </c>
      <c r="U233" s="157">
        <v>321</v>
      </c>
      <c r="V233" s="41">
        <v>22</v>
      </c>
      <c r="W233" s="41">
        <v>17</v>
      </c>
      <c r="X233" s="157">
        <v>5</v>
      </c>
      <c r="Y233" s="41"/>
      <c r="Z233" s="162">
        <v>91.69</v>
      </c>
      <c r="AA233" s="162">
        <f t="shared" si="197"/>
        <v>0.91689999999999994</v>
      </c>
      <c r="AB233" s="174">
        <f t="shared" si="194"/>
        <v>684.91656669211477</v>
      </c>
      <c r="AC233" s="174">
        <f t="shared" si="195"/>
        <v>708.9104591558513</v>
      </c>
      <c r="AD233" s="41">
        <v>114</v>
      </c>
      <c r="AE233" s="158">
        <f t="shared" si="193"/>
        <v>5.7017543859649127</v>
      </c>
      <c r="AF233" s="42">
        <f t="shared" si="199"/>
        <v>896</v>
      </c>
      <c r="AG233" s="41">
        <v>458</v>
      </c>
      <c r="AH233" s="41">
        <v>438</v>
      </c>
      <c r="AI233" s="188" t="s">
        <v>386</v>
      </c>
      <c r="AJ233" s="74"/>
      <c r="AK233" s="56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</row>
    <row r="234" spans="1:95" s="14" customFormat="1" ht="14.25">
      <c r="A234" s="85" t="s">
        <v>472</v>
      </c>
      <c r="B234" s="53" t="s">
        <v>33</v>
      </c>
      <c r="C234" s="53" t="s">
        <v>33</v>
      </c>
      <c r="D234" s="53" t="s">
        <v>33</v>
      </c>
      <c r="E234" s="53" t="s">
        <v>33</v>
      </c>
      <c r="F234" s="53" t="s">
        <v>33</v>
      </c>
      <c r="G234" s="41" t="s">
        <v>33</v>
      </c>
      <c r="H234" s="41" t="s">
        <v>33</v>
      </c>
      <c r="I234" s="41" t="s">
        <v>33</v>
      </c>
      <c r="J234" s="53" t="s">
        <v>33</v>
      </c>
      <c r="K234" s="42">
        <f t="shared" si="189"/>
        <v>552</v>
      </c>
      <c r="L234" s="41">
        <v>269</v>
      </c>
      <c r="M234" s="41">
        <v>283</v>
      </c>
      <c r="N234" s="210">
        <f t="shared" si="175"/>
        <v>95.053003533568898</v>
      </c>
      <c r="O234" s="204" t="s">
        <v>33</v>
      </c>
      <c r="P234" s="41">
        <v>579</v>
      </c>
      <c r="Q234" s="41">
        <v>289</v>
      </c>
      <c r="R234" s="41">
        <v>290</v>
      </c>
      <c r="S234" s="42">
        <v>552</v>
      </c>
      <c r="T234" s="41">
        <v>269</v>
      </c>
      <c r="U234" s="157">
        <v>283</v>
      </c>
      <c r="V234" s="41">
        <v>27</v>
      </c>
      <c r="W234" s="41">
        <v>20</v>
      </c>
      <c r="X234" s="157">
        <v>7</v>
      </c>
      <c r="Y234" s="41"/>
      <c r="Z234" s="162">
        <v>27.12</v>
      </c>
      <c r="AA234" s="162">
        <f t="shared" si="197"/>
        <v>0.2712</v>
      </c>
      <c r="AB234" s="174">
        <f t="shared" si="194"/>
        <v>2035.3982300884957</v>
      </c>
      <c r="AC234" s="174">
        <f t="shared" si="195"/>
        <v>2134.9557522123896</v>
      </c>
      <c r="AD234" s="41">
        <v>137</v>
      </c>
      <c r="AE234" s="158">
        <f t="shared" si="193"/>
        <v>4.226277372262774</v>
      </c>
      <c r="AF234" s="42">
        <f t="shared" si="199"/>
        <v>1049</v>
      </c>
      <c r="AG234" s="41">
        <v>552</v>
      </c>
      <c r="AH234" s="41">
        <v>497</v>
      </c>
      <c r="AI234" s="193" t="s">
        <v>458</v>
      </c>
      <c r="AJ234" s="74"/>
      <c r="AK234" s="56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</row>
    <row r="235" spans="1:95" s="14" customFormat="1" ht="15">
      <c r="A235" s="60"/>
      <c r="B235" s="41"/>
      <c r="C235" s="41"/>
      <c r="D235" s="41"/>
      <c r="E235" s="41"/>
      <c r="F235" s="53"/>
      <c r="G235" s="41"/>
      <c r="H235" s="41"/>
      <c r="I235" s="41"/>
      <c r="J235" s="64"/>
      <c r="K235" s="42"/>
      <c r="L235" s="41"/>
      <c r="M235" s="41"/>
      <c r="N235" s="210"/>
      <c r="O235" s="84"/>
      <c r="P235" s="41"/>
      <c r="Q235" s="41"/>
      <c r="R235" s="41"/>
      <c r="S235" s="42"/>
      <c r="T235" s="41"/>
      <c r="U235" s="157"/>
      <c r="V235" s="41"/>
      <c r="W235" s="41"/>
      <c r="X235" s="157"/>
      <c r="Y235" s="41"/>
      <c r="Z235" s="159"/>
      <c r="AA235" s="159"/>
      <c r="AB235" s="174"/>
      <c r="AC235" s="174"/>
      <c r="AD235" s="41"/>
      <c r="AE235" s="158"/>
      <c r="AF235" s="42"/>
      <c r="AG235" s="79"/>
      <c r="AH235" s="79"/>
      <c r="AI235" s="191"/>
      <c r="AJ235" s="74"/>
      <c r="AK235" s="56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</row>
    <row r="236" spans="1:95" s="35" customFormat="1" ht="14.25">
      <c r="A236" s="62" t="s">
        <v>387</v>
      </c>
      <c r="B236" s="31">
        <f t="shared" ref="B236:B246" si="200">SUM(C236:D236)</f>
        <v>8129</v>
      </c>
      <c r="C236" s="31">
        <f>SUM(C237:C246)</f>
        <v>4011</v>
      </c>
      <c r="D236" s="31">
        <f>SUM(D237:D246)</f>
        <v>4118</v>
      </c>
      <c r="E236" s="31">
        <f>SUM(E237:E246)</f>
        <v>1411</v>
      </c>
      <c r="F236" s="30">
        <v>5.8420679886685551</v>
      </c>
      <c r="G236" s="31">
        <f>SUM(H236:I236)</f>
        <v>8007</v>
      </c>
      <c r="H236" s="31">
        <f>SUM(H237:H246)</f>
        <v>3934</v>
      </c>
      <c r="I236" s="31">
        <f>SUM(I237:I246)</f>
        <v>4073</v>
      </c>
      <c r="J236" s="36">
        <f t="shared" ref="J236:J246" si="201">LN(G236/B236)/6.02*100</f>
        <v>-0.25119195471658667</v>
      </c>
      <c r="K236" s="33">
        <f t="shared" ref="K236:K242" si="202">SUM(L236:M236)</f>
        <v>8477</v>
      </c>
      <c r="L236" s="31">
        <f>SUM(L237:L246)</f>
        <v>4404</v>
      </c>
      <c r="M236" s="31">
        <f>SUM(M237:M246)</f>
        <v>4073</v>
      </c>
      <c r="N236" s="209">
        <f t="shared" si="175"/>
        <v>108.12668794500368</v>
      </c>
      <c r="O236" s="202">
        <f t="shared" ref="O236:O243" si="203">LN(K236/G236)/8.5*100</f>
        <v>0.67106417100907878</v>
      </c>
      <c r="P236" s="31">
        <f t="shared" ref="P236" si="204">SUM(Q236:R236)</f>
        <v>9221</v>
      </c>
      <c r="Q236" s="31">
        <f>SUM(Q237:Q246)</f>
        <v>5126</v>
      </c>
      <c r="R236" s="31">
        <f>SUM(R237:R246)</f>
        <v>4095</v>
      </c>
      <c r="S236" s="33">
        <f t="shared" ref="S236" si="205">SUM(T236:U236)</f>
        <v>8334</v>
      </c>
      <c r="T236" s="31">
        <f>SUM(T237:T246)</f>
        <v>4335</v>
      </c>
      <c r="U236" s="154">
        <f>SUM(U237:U246)</f>
        <v>3999</v>
      </c>
      <c r="V236" s="31">
        <f t="shared" ref="V236" si="206">SUM(W236:X236)</f>
        <v>887</v>
      </c>
      <c r="W236" s="31">
        <f>SUM(W237:W246)</f>
        <v>791</v>
      </c>
      <c r="X236" s="154">
        <f>SUM(X237:X246)</f>
        <v>96</v>
      </c>
      <c r="Y236" s="31"/>
      <c r="Z236" s="155" t="s">
        <v>33</v>
      </c>
      <c r="AA236" s="155" t="s">
        <v>33</v>
      </c>
      <c r="AB236" s="173" t="s">
        <v>33</v>
      </c>
      <c r="AC236" s="173" t="s">
        <v>33</v>
      </c>
      <c r="AD236" s="31">
        <f>SUM(AD237:AD246)</f>
        <v>1867</v>
      </c>
      <c r="AE236" s="156">
        <f t="shared" ref="AE236:AE243" si="207">P236/AD236</f>
        <v>4.9389394750937337</v>
      </c>
      <c r="AF236" s="33">
        <f t="shared" ref="AF236:AF246" si="208">SUM(AG236:AH236)</f>
        <v>14550</v>
      </c>
      <c r="AG236" s="38">
        <f>SUM(AG237:AG246)</f>
        <v>7483</v>
      </c>
      <c r="AH236" s="38">
        <f>SUM(AH237:AH246)</f>
        <v>7067</v>
      </c>
      <c r="AI236" s="147" t="s">
        <v>388</v>
      </c>
      <c r="AJ236" s="72"/>
      <c r="AK236" s="16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</row>
    <row r="237" spans="1:95" s="14" customFormat="1" ht="14.25">
      <c r="A237" s="60" t="s">
        <v>389</v>
      </c>
      <c r="B237" s="41">
        <f t="shared" si="200"/>
        <v>1139</v>
      </c>
      <c r="C237" s="41">
        <v>560</v>
      </c>
      <c r="D237" s="41">
        <v>579</v>
      </c>
      <c r="E237" s="41">
        <v>184</v>
      </c>
      <c r="F237" s="53">
        <v>6.1902173913043477</v>
      </c>
      <c r="G237" s="41">
        <f>SUM(H237:I237)</f>
        <v>1087</v>
      </c>
      <c r="H237" s="41">
        <v>542</v>
      </c>
      <c r="I237" s="41">
        <v>545</v>
      </c>
      <c r="J237" s="64">
        <f t="shared" si="201"/>
        <v>-0.77623050375369862</v>
      </c>
      <c r="K237" s="42">
        <f t="shared" si="202"/>
        <v>894</v>
      </c>
      <c r="L237" s="41">
        <v>494</v>
      </c>
      <c r="M237" s="41">
        <v>400</v>
      </c>
      <c r="N237" s="210">
        <f t="shared" si="175"/>
        <v>123.50000000000001</v>
      </c>
      <c r="O237" s="84">
        <f t="shared" si="203"/>
        <v>-2.2996601405611221</v>
      </c>
      <c r="P237" s="41">
        <v>958</v>
      </c>
      <c r="Q237" s="41">
        <v>566</v>
      </c>
      <c r="R237" s="41">
        <v>392</v>
      </c>
      <c r="S237" s="42">
        <v>871</v>
      </c>
      <c r="T237" s="41">
        <v>486</v>
      </c>
      <c r="U237" s="157">
        <v>385</v>
      </c>
      <c r="V237" s="41">
        <v>87</v>
      </c>
      <c r="W237" s="41">
        <v>80</v>
      </c>
      <c r="X237" s="157">
        <v>7</v>
      </c>
      <c r="Y237" s="41"/>
      <c r="Z237" s="162">
        <v>35.5</v>
      </c>
      <c r="AA237" s="162">
        <f t="shared" ref="AA237:AA243" si="209">Z237/100</f>
        <v>0.35499999999999998</v>
      </c>
      <c r="AB237" s="174">
        <f t="shared" ref="AB237:AB243" si="210">K237/AA237</f>
        <v>2518.3098591549297</v>
      </c>
      <c r="AC237" s="174">
        <f t="shared" ref="AC237:AC243" si="211">P237/AA237</f>
        <v>2698.5915492957747</v>
      </c>
      <c r="AD237" s="41">
        <v>227</v>
      </c>
      <c r="AE237" s="158">
        <f t="shared" si="207"/>
        <v>4.2202643171806171</v>
      </c>
      <c r="AF237" s="42">
        <f t="shared" si="208"/>
        <v>1673</v>
      </c>
      <c r="AG237" s="43">
        <v>863</v>
      </c>
      <c r="AH237" s="43">
        <v>810</v>
      </c>
      <c r="AI237" s="188" t="s">
        <v>390</v>
      </c>
      <c r="AJ237" s="74"/>
      <c r="AK237" s="56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</row>
    <row r="238" spans="1:95" s="14" customFormat="1" ht="14.25">
      <c r="A238" s="60" t="s">
        <v>391</v>
      </c>
      <c r="B238" s="41">
        <f t="shared" si="200"/>
        <v>2261</v>
      </c>
      <c r="C238" s="41">
        <v>1129</v>
      </c>
      <c r="D238" s="41">
        <v>1132</v>
      </c>
      <c r="E238" s="41">
        <v>364</v>
      </c>
      <c r="F238" s="53">
        <v>6.2115384615384617</v>
      </c>
      <c r="G238" s="41">
        <f t="shared" ref="G238:G246" si="212">SUM(H238:I238)</f>
        <v>1976</v>
      </c>
      <c r="H238" s="41">
        <v>951</v>
      </c>
      <c r="I238" s="41">
        <v>1025</v>
      </c>
      <c r="J238" s="64">
        <f t="shared" si="201"/>
        <v>-2.2380829563148961</v>
      </c>
      <c r="K238" s="42">
        <f t="shared" si="202"/>
        <v>2554</v>
      </c>
      <c r="L238" s="41">
        <v>1348</v>
      </c>
      <c r="M238" s="41">
        <v>1206</v>
      </c>
      <c r="N238" s="210">
        <f t="shared" si="175"/>
        <v>111.77446102819238</v>
      </c>
      <c r="O238" s="84">
        <f t="shared" si="203"/>
        <v>3.0186606857020171</v>
      </c>
      <c r="P238" s="41">
        <v>2837</v>
      </c>
      <c r="Q238" s="41">
        <v>1630</v>
      </c>
      <c r="R238" s="41">
        <v>1207</v>
      </c>
      <c r="S238" s="42">
        <v>2489</v>
      </c>
      <c r="T238" s="41">
        <v>1314</v>
      </c>
      <c r="U238" s="157">
        <v>1175</v>
      </c>
      <c r="V238" s="41">
        <v>348</v>
      </c>
      <c r="W238" s="41">
        <v>316</v>
      </c>
      <c r="X238" s="157">
        <v>32</v>
      </c>
      <c r="Y238" s="41"/>
      <c r="Z238" s="162">
        <v>102.93</v>
      </c>
      <c r="AA238" s="162">
        <f t="shared" si="209"/>
        <v>1.0293000000000001</v>
      </c>
      <c r="AB238" s="174">
        <f t="shared" si="210"/>
        <v>2481.2979694938304</v>
      </c>
      <c r="AC238" s="174">
        <f t="shared" si="211"/>
        <v>2756.2421062858252</v>
      </c>
      <c r="AD238" s="41">
        <v>502</v>
      </c>
      <c r="AE238" s="158">
        <f t="shared" si="207"/>
        <v>5.6513944223107568</v>
      </c>
      <c r="AF238" s="42">
        <f t="shared" si="208"/>
        <v>3690</v>
      </c>
      <c r="AG238" s="43">
        <v>1937</v>
      </c>
      <c r="AH238" s="43">
        <v>1753</v>
      </c>
      <c r="AI238" s="188" t="s">
        <v>28</v>
      </c>
      <c r="AJ238" s="74"/>
      <c r="AK238" s="56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</row>
    <row r="239" spans="1:95" s="14" customFormat="1" ht="14.25">
      <c r="A239" s="60" t="s">
        <v>381</v>
      </c>
      <c r="B239" s="41">
        <f t="shared" si="200"/>
        <v>886</v>
      </c>
      <c r="C239" s="41">
        <v>427</v>
      </c>
      <c r="D239" s="41">
        <v>459</v>
      </c>
      <c r="E239" s="41">
        <v>160</v>
      </c>
      <c r="F239" s="53">
        <v>5.5374999999999996</v>
      </c>
      <c r="G239" s="41">
        <f t="shared" si="212"/>
        <v>1000</v>
      </c>
      <c r="H239" s="41">
        <v>508</v>
      </c>
      <c r="I239" s="41">
        <v>492</v>
      </c>
      <c r="J239" s="64">
        <f t="shared" si="201"/>
        <v>2.0106034614128934</v>
      </c>
      <c r="K239" s="42">
        <f t="shared" si="202"/>
        <v>1055</v>
      </c>
      <c r="L239" s="41">
        <v>544</v>
      </c>
      <c r="M239" s="41">
        <v>511</v>
      </c>
      <c r="N239" s="210">
        <f t="shared" si="175"/>
        <v>106.45792563600781</v>
      </c>
      <c r="O239" s="84">
        <f t="shared" si="203"/>
        <v>0.62989137562387953</v>
      </c>
      <c r="P239" s="41">
        <v>1137</v>
      </c>
      <c r="Q239" s="41">
        <v>614</v>
      </c>
      <c r="R239" s="41">
        <v>523</v>
      </c>
      <c r="S239" s="42">
        <v>1053</v>
      </c>
      <c r="T239" s="41">
        <v>544</v>
      </c>
      <c r="U239" s="157">
        <v>509</v>
      </c>
      <c r="V239" s="41">
        <v>84</v>
      </c>
      <c r="W239" s="41">
        <v>70</v>
      </c>
      <c r="X239" s="157">
        <v>14</v>
      </c>
      <c r="Y239" s="41"/>
      <c r="Z239" s="162">
        <v>51.5</v>
      </c>
      <c r="AA239" s="162">
        <f t="shared" si="209"/>
        <v>0.51500000000000001</v>
      </c>
      <c r="AB239" s="174">
        <f t="shared" si="210"/>
        <v>2048.5436893203882</v>
      </c>
      <c r="AC239" s="174">
        <f t="shared" si="211"/>
        <v>2207.7669902912621</v>
      </c>
      <c r="AD239" s="41">
        <v>244</v>
      </c>
      <c r="AE239" s="158">
        <f t="shared" si="207"/>
        <v>4.6598360655737707</v>
      </c>
      <c r="AF239" s="42">
        <f t="shared" si="208"/>
        <v>1537</v>
      </c>
      <c r="AG239" s="43">
        <v>822</v>
      </c>
      <c r="AH239" s="43">
        <v>715</v>
      </c>
      <c r="AI239" s="188" t="s">
        <v>382</v>
      </c>
      <c r="AJ239" s="74"/>
      <c r="AK239" s="56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</row>
    <row r="240" spans="1:95" s="14" customFormat="1" ht="14.25">
      <c r="A240" s="60" t="s">
        <v>324</v>
      </c>
      <c r="B240" s="41">
        <f t="shared" si="200"/>
        <v>432</v>
      </c>
      <c r="C240" s="41">
        <v>214</v>
      </c>
      <c r="D240" s="41">
        <v>218</v>
      </c>
      <c r="E240" s="41">
        <v>82</v>
      </c>
      <c r="F240" s="53">
        <v>5.2682926829268295</v>
      </c>
      <c r="G240" s="41">
        <f t="shared" si="212"/>
        <v>534</v>
      </c>
      <c r="H240" s="41">
        <v>258</v>
      </c>
      <c r="I240" s="41">
        <v>276</v>
      </c>
      <c r="J240" s="64">
        <f t="shared" si="201"/>
        <v>3.5211005102339632</v>
      </c>
      <c r="K240" s="42">
        <f t="shared" si="202"/>
        <v>501</v>
      </c>
      <c r="L240" s="41">
        <v>266</v>
      </c>
      <c r="M240" s="41">
        <v>235</v>
      </c>
      <c r="N240" s="210">
        <f t="shared" si="175"/>
        <v>113.19148936170214</v>
      </c>
      <c r="O240" s="84">
        <f t="shared" si="203"/>
        <v>-0.75046750441564802</v>
      </c>
      <c r="P240" s="41">
        <v>600</v>
      </c>
      <c r="Q240" s="41">
        <v>359</v>
      </c>
      <c r="R240" s="41">
        <v>241</v>
      </c>
      <c r="S240" s="42">
        <v>500</v>
      </c>
      <c r="T240" s="41">
        <v>265</v>
      </c>
      <c r="U240" s="157">
        <v>235</v>
      </c>
      <c r="V240" s="41">
        <v>100</v>
      </c>
      <c r="W240" s="41">
        <v>94</v>
      </c>
      <c r="X240" s="157">
        <v>6</v>
      </c>
      <c r="Y240" s="41"/>
      <c r="Z240" s="162">
        <v>59.81</v>
      </c>
      <c r="AA240" s="162">
        <f t="shared" si="209"/>
        <v>0.59810000000000008</v>
      </c>
      <c r="AB240" s="174">
        <f t="shared" si="210"/>
        <v>837.65256646045805</v>
      </c>
      <c r="AC240" s="174">
        <f t="shared" si="211"/>
        <v>1003.1767262999497</v>
      </c>
      <c r="AD240" s="41">
        <v>108</v>
      </c>
      <c r="AE240" s="158">
        <f t="shared" si="207"/>
        <v>5.5555555555555554</v>
      </c>
      <c r="AF240" s="42">
        <f t="shared" si="208"/>
        <v>906</v>
      </c>
      <c r="AG240" s="43">
        <v>461</v>
      </c>
      <c r="AH240" s="43">
        <v>445</v>
      </c>
      <c r="AI240" s="188" t="s">
        <v>325</v>
      </c>
      <c r="AJ240" s="74"/>
      <c r="AK240" s="56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</row>
    <row r="241" spans="1:95" s="14" customFormat="1" ht="14.25">
      <c r="A241" s="60" t="s">
        <v>392</v>
      </c>
      <c r="B241" s="41">
        <f t="shared" si="200"/>
        <v>1150</v>
      </c>
      <c r="C241" s="41">
        <v>556</v>
      </c>
      <c r="D241" s="41">
        <v>594</v>
      </c>
      <c r="E241" s="41">
        <v>189</v>
      </c>
      <c r="F241" s="53">
        <v>6.0846560846560847</v>
      </c>
      <c r="G241" s="41">
        <f t="shared" si="212"/>
        <v>1113</v>
      </c>
      <c r="H241" s="41">
        <v>534</v>
      </c>
      <c r="I241" s="41">
        <v>579</v>
      </c>
      <c r="J241" s="64">
        <f t="shared" si="201"/>
        <v>-0.54323704454735777</v>
      </c>
      <c r="K241" s="42">
        <f t="shared" si="202"/>
        <v>1044</v>
      </c>
      <c r="L241" s="41">
        <v>531</v>
      </c>
      <c r="M241" s="41">
        <v>513</v>
      </c>
      <c r="N241" s="210">
        <f t="shared" si="175"/>
        <v>103.50877192982458</v>
      </c>
      <c r="O241" s="84">
        <f t="shared" si="203"/>
        <v>-0.75293626862306784</v>
      </c>
      <c r="P241" s="41">
        <v>1077</v>
      </c>
      <c r="Q241" s="41">
        <v>570</v>
      </c>
      <c r="R241" s="41">
        <v>507</v>
      </c>
      <c r="S241" s="42">
        <v>1009</v>
      </c>
      <c r="T241" s="41">
        <v>512</v>
      </c>
      <c r="U241" s="157">
        <v>497</v>
      </c>
      <c r="V241" s="41">
        <v>68</v>
      </c>
      <c r="W241" s="41">
        <v>58</v>
      </c>
      <c r="X241" s="157">
        <v>10</v>
      </c>
      <c r="Y241" s="41"/>
      <c r="Z241" s="162">
        <v>25.61</v>
      </c>
      <c r="AA241" s="162">
        <f t="shared" si="209"/>
        <v>0.25609999999999999</v>
      </c>
      <c r="AB241" s="174">
        <f t="shared" si="210"/>
        <v>4076.5326044513863</v>
      </c>
      <c r="AC241" s="174">
        <f t="shared" si="211"/>
        <v>4205.3885201093326</v>
      </c>
      <c r="AD241" s="41">
        <v>214</v>
      </c>
      <c r="AE241" s="158">
        <f t="shared" si="207"/>
        <v>5.0327102803738315</v>
      </c>
      <c r="AF241" s="42">
        <f t="shared" si="208"/>
        <v>2010</v>
      </c>
      <c r="AG241" s="43">
        <v>999</v>
      </c>
      <c r="AH241" s="43">
        <v>1011</v>
      </c>
      <c r="AI241" s="188" t="s">
        <v>393</v>
      </c>
      <c r="AJ241" s="74"/>
      <c r="AK241" s="56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</row>
    <row r="242" spans="1:95" s="14" customFormat="1" ht="14.25">
      <c r="A242" s="60" t="s">
        <v>394</v>
      </c>
      <c r="B242" s="41">
        <f t="shared" si="200"/>
        <v>588</v>
      </c>
      <c r="C242" s="41">
        <v>301</v>
      </c>
      <c r="D242" s="41">
        <v>287</v>
      </c>
      <c r="E242" s="41">
        <v>124</v>
      </c>
      <c r="F242" s="53">
        <v>4.741935483870968</v>
      </c>
      <c r="G242" s="41">
        <f t="shared" si="212"/>
        <v>480</v>
      </c>
      <c r="H242" s="41">
        <v>254</v>
      </c>
      <c r="I242" s="41">
        <v>226</v>
      </c>
      <c r="J242" s="64">
        <f t="shared" si="201"/>
        <v>-3.3711103653935268</v>
      </c>
      <c r="K242" s="42">
        <f t="shared" si="202"/>
        <v>505</v>
      </c>
      <c r="L242" s="41">
        <v>267</v>
      </c>
      <c r="M242" s="41">
        <v>238</v>
      </c>
      <c r="N242" s="210">
        <f t="shared" si="175"/>
        <v>112.18487394957984</v>
      </c>
      <c r="O242" s="84">
        <f t="shared" si="203"/>
        <v>0.59732147498144872</v>
      </c>
      <c r="P242" s="41">
        <v>584</v>
      </c>
      <c r="Q242" s="41">
        <v>339</v>
      </c>
      <c r="R242" s="41">
        <v>245</v>
      </c>
      <c r="S242" s="42">
        <v>504</v>
      </c>
      <c r="T242" s="41">
        <v>267</v>
      </c>
      <c r="U242" s="157">
        <v>237</v>
      </c>
      <c r="V242" s="41">
        <v>80</v>
      </c>
      <c r="W242" s="41">
        <v>72</v>
      </c>
      <c r="X242" s="157">
        <v>8</v>
      </c>
      <c r="Y242" s="41"/>
      <c r="Z242" s="162">
        <v>23.15</v>
      </c>
      <c r="AA242" s="162">
        <f t="shared" si="209"/>
        <v>0.23149999999999998</v>
      </c>
      <c r="AB242" s="174">
        <f t="shared" si="210"/>
        <v>2181.4254859611233</v>
      </c>
      <c r="AC242" s="174">
        <f t="shared" si="211"/>
        <v>2522.6781857451406</v>
      </c>
      <c r="AD242" s="41">
        <v>143</v>
      </c>
      <c r="AE242" s="158">
        <f t="shared" si="207"/>
        <v>4.0839160839160842</v>
      </c>
      <c r="AF242" s="42">
        <f t="shared" si="208"/>
        <v>1349</v>
      </c>
      <c r="AG242" s="43">
        <v>688</v>
      </c>
      <c r="AH242" s="43">
        <v>661</v>
      </c>
      <c r="AI242" s="188" t="s">
        <v>395</v>
      </c>
      <c r="AJ242" s="74"/>
      <c r="AK242" s="56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</row>
    <row r="243" spans="1:95" s="14" customFormat="1" ht="14.25">
      <c r="A243" s="60" t="s">
        <v>396</v>
      </c>
      <c r="B243" s="41">
        <f t="shared" si="200"/>
        <v>260</v>
      </c>
      <c r="C243" s="41">
        <v>133</v>
      </c>
      <c r="D243" s="41">
        <v>127</v>
      </c>
      <c r="E243" s="41">
        <v>49</v>
      </c>
      <c r="F243" s="53">
        <v>5.3061224489795915</v>
      </c>
      <c r="G243" s="41">
        <f t="shared" si="212"/>
        <v>213</v>
      </c>
      <c r="H243" s="41">
        <v>95</v>
      </c>
      <c r="I243" s="41">
        <v>118</v>
      </c>
      <c r="J243" s="64">
        <f t="shared" si="201"/>
        <v>-3.3121173638887487</v>
      </c>
      <c r="K243" s="42">
        <f>SUM(L243:M243)</f>
        <v>259</v>
      </c>
      <c r="L243" s="41">
        <v>137</v>
      </c>
      <c r="M243" s="41">
        <v>122</v>
      </c>
      <c r="N243" s="210">
        <f t="shared" si="175"/>
        <v>112.29508196721312</v>
      </c>
      <c r="O243" s="84">
        <f t="shared" si="203"/>
        <v>2.3004223057660314</v>
      </c>
      <c r="P243" s="41">
        <v>272</v>
      </c>
      <c r="Q243" s="41">
        <v>145</v>
      </c>
      <c r="R243" s="41">
        <v>127</v>
      </c>
      <c r="S243" s="42">
        <v>258</v>
      </c>
      <c r="T243" s="41">
        <v>137</v>
      </c>
      <c r="U243" s="157">
        <v>121</v>
      </c>
      <c r="V243" s="41">
        <v>14</v>
      </c>
      <c r="W243" s="41">
        <v>8</v>
      </c>
      <c r="X243" s="157">
        <v>6</v>
      </c>
      <c r="Y243" s="41"/>
      <c r="Z243" s="162">
        <v>116.8</v>
      </c>
      <c r="AA243" s="162">
        <f t="shared" si="209"/>
        <v>1.1679999999999999</v>
      </c>
      <c r="AB243" s="174">
        <f t="shared" si="210"/>
        <v>221.74657534246577</v>
      </c>
      <c r="AC243" s="174">
        <f t="shared" si="211"/>
        <v>232.87671232876713</v>
      </c>
      <c r="AD243" s="41">
        <v>61</v>
      </c>
      <c r="AE243" s="158">
        <f t="shared" si="207"/>
        <v>4.4590163934426226</v>
      </c>
      <c r="AF243" s="42">
        <f t="shared" si="208"/>
        <v>576</v>
      </c>
      <c r="AG243" s="43">
        <v>279</v>
      </c>
      <c r="AH243" s="43">
        <v>297</v>
      </c>
      <c r="AI243" s="188" t="s">
        <v>397</v>
      </c>
      <c r="AJ243" s="74"/>
      <c r="AK243" s="56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</row>
    <row r="244" spans="1:95" s="14" customFormat="1">
      <c r="A244" s="60" t="s">
        <v>473</v>
      </c>
      <c r="B244" s="41">
        <f t="shared" si="200"/>
        <v>139</v>
      </c>
      <c r="C244" s="41">
        <v>71</v>
      </c>
      <c r="D244" s="41">
        <v>68</v>
      </c>
      <c r="E244" s="41">
        <v>27</v>
      </c>
      <c r="F244" s="53">
        <v>5.1481481481481479</v>
      </c>
      <c r="G244" s="41">
        <f t="shared" si="212"/>
        <v>79</v>
      </c>
      <c r="H244" s="41">
        <v>34</v>
      </c>
      <c r="I244" s="41">
        <v>45</v>
      </c>
      <c r="J244" s="64">
        <f t="shared" si="201"/>
        <v>-9.3858152934164494</v>
      </c>
      <c r="K244" s="42" t="s">
        <v>33</v>
      </c>
      <c r="L244" s="41" t="s">
        <v>33</v>
      </c>
      <c r="M244" s="41" t="s">
        <v>33</v>
      </c>
      <c r="N244" s="210" t="s">
        <v>33</v>
      </c>
      <c r="O244" s="203" t="s">
        <v>33</v>
      </c>
      <c r="P244" s="41" t="s">
        <v>33</v>
      </c>
      <c r="Q244" s="41" t="s">
        <v>33</v>
      </c>
      <c r="R244" s="41" t="s">
        <v>33</v>
      </c>
      <c r="S244" s="42" t="s">
        <v>33</v>
      </c>
      <c r="T244" s="41" t="s">
        <v>33</v>
      </c>
      <c r="U244" s="157" t="s">
        <v>33</v>
      </c>
      <c r="V244" s="41" t="s">
        <v>33</v>
      </c>
      <c r="W244" s="41" t="s">
        <v>33</v>
      </c>
      <c r="X244" s="157" t="s">
        <v>33</v>
      </c>
      <c r="Y244" s="41"/>
      <c r="Z244" s="162" t="s">
        <v>33</v>
      </c>
      <c r="AA244" s="162" t="s">
        <v>33</v>
      </c>
      <c r="AB244" s="174" t="s">
        <v>33</v>
      </c>
      <c r="AC244" s="174" t="s">
        <v>33</v>
      </c>
      <c r="AD244" s="41" t="s">
        <v>33</v>
      </c>
      <c r="AE244" s="41" t="s">
        <v>33</v>
      </c>
      <c r="AF244" s="42">
        <f t="shared" si="208"/>
        <v>2</v>
      </c>
      <c r="AG244" s="43">
        <v>1</v>
      </c>
      <c r="AH244" s="43">
        <v>1</v>
      </c>
      <c r="AI244" s="188" t="s">
        <v>507</v>
      </c>
      <c r="AK244" s="56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</row>
    <row r="245" spans="1:95" s="14" customFormat="1" ht="14.25">
      <c r="A245" s="60" t="s">
        <v>398</v>
      </c>
      <c r="B245" s="41">
        <f t="shared" si="200"/>
        <v>899</v>
      </c>
      <c r="C245" s="41">
        <v>448</v>
      </c>
      <c r="D245" s="41">
        <v>451</v>
      </c>
      <c r="E245" s="41">
        <v>163</v>
      </c>
      <c r="F245" s="53">
        <v>5.5153374233128831</v>
      </c>
      <c r="G245" s="41">
        <f t="shared" si="212"/>
        <v>1082</v>
      </c>
      <c r="H245" s="41">
        <v>533</v>
      </c>
      <c r="I245" s="41">
        <v>549</v>
      </c>
      <c r="J245" s="64">
        <f t="shared" si="201"/>
        <v>3.077797756392135</v>
      </c>
      <c r="K245" s="42">
        <f>SUM(L245:M245)</f>
        <v>1160</v>
      </c>
      <c r="L245" s="41">
        <v>578</v>
      </c>
      <c r="M245" s="41">
        <v>582</v>
      </c>
      <c r="N245" s="210">
        <f t="shared" si="175"/>
        <v>99.312714776632305</v>
      </c>
      <c r="O245" s="84">
        <f>LN(K245/G245)/8.5*100</f>
        <v>0.81892734934098255</v>
      </c>
      <c r="P245" s="41">
        <v>1223</v>
      </c>
      <c r="Q245" s="41">
        <v>642</v>
      </c>
      <c r="R245" s="41">
        <v>581</v>
      </c>
      <c r="S245" s="42">
        <v>1147</v>
      </c>
      <c r="T245" s="41">
        <v>572</v>
      </c>
      <c r="U245" s="157">
        <v>575</v>
      </c>
      <c r="V245" s="41">
        <v>76</v>
      </c>
      <c r="W245" s="41">
        <v>70</v>
      </c>
      <c r="X245" s="157">
        <v>6</v>
      </c>
      <c r="Y245" s="41"/>
      <c r="Z245" s="162">
        <v>54.35</v>
      </c>
      <c r="AA245" s="162">
        <f t="shared" ref="AA245:AA246" si="213">Z245/100</f>
        <v>0.54349999999999998</v>
      </c>
      <c r="AB245" s="174">
        <f>K245/AA245</f>
        <v>2134.3146274149035</v>
      </c>
      <c r="AC245" s="174">
        <f>P245/AA245</f>
        <v>2250.2299908003679</v>
      </c>
      <c r="AD245" s="41">
        <v>253</v>
      </c>
      <c r="AE245" s="158">
        <f>P245/AD245</f>
        <v>4.8339920948616601</v>
      </c>
      <c r="AF245" s="42">
        <f t="shared" si="208"/>
        <v>1842</v>
      </c>
      <c r="AG245" s="43">
        <v>956</v>
      </c>
      <c r="AH245" s="43">
        <v>886</v>
      </c>
      <c r="AI245" s="188" t="s">
        <v>399</v>
      </c>
      <c r="AJ245" s="74"/>
      <c r="AK245" s="56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</row>
    <row r="246" spans="1:95" s="14" customFormat="1" ht="14.25">
      <c r="A246" s="60" t="s">
        <v>400</v>
      </c>
      <c r="B246" s="41">
        <f t="shared" si="200"/>
        <v>375</v>
      </c>
      <c r="C246" s="41">
        <v>172</v>
      </c>
      <c r="D246" s="41">
        <v>203</v>
      </c>
      <c r="E246" s="41">
        <v>69</v>
      </c>
      <c r="F246" s="53">
        <v>5.4347826086956523</v>
      </c>
      <c r="G246" s="41">
        <f t="shared" si="212"/>
        <v>443</v>
      </c>
      <c r="H246" s="41">
        <v>225</v>
      </c>
      <c r="I246" s="41">
        <v>218</v>
      </c>
      <c r="J246" s="64">
        <f t="shared" si="201"/>
        <v>2.7681685062246655</v>
      </c>
      <c r="K246" s="42">
        <f>SUM(L246:M246)</f>
        <v>505</v>
      </c>
      <c r="L246" s="41">
        <v>239</v>
      </c>
      <c r="M246" s="41">
        <v>266</v>
      </c>
      <c r="N246" s="210">
        <f t="shared" si="175"/>
        <v>89.849624060150376</v>
      </c>
      <c r="O246" s="84">
        <f>LN(K246/G246)/8.5*100</f>
        <v>1.5410430497673426</v>
      </c>
      <c r="P246" s="41">
        <v>533</v>
      </c>
      <c r="Q246" s="41">
        <v>261</v>
      </c>
      <c r="R246" s="41">
        <v>272</v>
      </c>
      <c r="S246" s="42">
        <v>503</v>
      </c>
      <c r="T246" s="41">
        <v>238</v>
      </c>
      <c r="U246" s="157">
        <v>265</v>
      </c>
      <c r="V246" s="41">
        <v>30</v>
      </c>
      <c r="W246" s="41">
        <v>23</v>
      </c>
      <c r="X246" s="157">
        <v>7</v>
      </c>
      <c r="Y246" s="41"/>
      <c r="Z246" s="162">
        <v>29.89</v>
      </c>
      <c r="AA246" s="162">
        <f t="shared" si="213"/>
        <v>0.2989</v>
      </c>
      <c r="AB246" s="174">
        <f>K246/AA246</f>
        <v>1689.5282703245232</v>
      </c>
      <c r="AC246" s="174">
        <f>P246/AA246</f>
        <v>1783.2050853128137</v>
      </c>
      <c r="AD246" s="41">
        <v>115</v>
      </c>
      <c r="AE246" s="158">
        <f>P246/AD246</f>
        <v>4.6347826086956525</v>
      </c>
      <c r="AF246" s="42">
        <f t="shared" si="208"/>
        <v>965</v>
      </c>
      <c r="AG246" s="41">
        <v>477</v>
      </c>
      <c r="AH246" s="41">
        <v>488</v>
      </c>
      <c r="AI246" s="188" t="s">
        <v>401</v>
      </c>
      <c r="AJ246" s="74"/>
      <c r="AK246" s="56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</row>
    <row r="247" spans="1:95" s="14" customFormat="1" ht="14.25">
      <c r="A247" s="60"/>
      <c r="B247" s="41"/>
      <c r="C247" s="41"/>
      <c r="D247" s="41"/>
      <c r="E247" s="41"/>
      <c r="F247" s="53"/>
      <c r="G247" s="41"/>
      <c r="H247" s="41"/>
      <c r="I247" s="41"/>
      <c r="J247" s="64"/>
      <c r="K247" s="42"/>
      <c r="L247" s="41"/>
      <c r="M247" s="41"/>
      <c r="N247" s="210"/>
      <c r="O247" s="84"/>
      <c r="P247" s="41"/>
      <c r="Q247" s="41"/>
      <c r="R247" s="41"/>
      <c r="S247" s="42"/>
      <c r="T247" s="41"/>
      <c r="U247" s="157"/>
      <c r="V247" s="41"/>
      <c r="W247" s="41"/>
      <c r="X247" s="157"/>
      <c r="Y247" s="41"/>
      <c r="Z247" s="162"/>
      <c r="AA247" s="162"/>
      <c r="AB247" s="174"/>
      <c r="AC247" s="174"/>
      <c r="AD247" s="41"/>
      <c r="AE247" s="158"/>
      <c r="AF247" s="42"/>
      <c r="AG247" s="79"/>
      <c r="AH247" s="79"/>
      <c r="AI247" s="189"/>
      <c r="AJ247" s="74"/>
      <c r="AK247" s="56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</row>
    <row r="248" spans="1:95" s="35" customFormat="1" ht="14.25">
      <c r="A248" s="62" t="s">
        <v>402</v>
      </c>
      <c r="B248" s="31">
        <f t="shared" ref="B248:B259" si="214">SUM(C248:D248)</f>
        <v>11840</v>
      </c>
      <c r="C248" s="31">
        <f>SUM(C249:C259)</f>
        <v>5682</v>
      </c>
      <c r="D248" s="31">
        <f>SUM(D249:D259)</f>
        <v>6158</v>
      </c>
      <c r="E248" s="31">
        <f>SUM(E249:E259)</f>
        <v>2175</v>
      </c>
      <c r="F248" s="30">
        <v>5.459807073954984</v>
      </c>
      <c r="G248" s="31">
        <f>SUM(H248:I248)</f>
        <v>10991</v>
      </c>
      <c r="H248" s="31">
        <f>SUM(H249:H259)</f>
        <v>5373</v>
      </c>
      <c r="I248" s="31">
        <f>SUM(I249:I259)</f>
        <v>5618</v>
      </c>
      <c r="J248" s="36">
        <f t="shared" ref="J248:J255" si="215">LN(G248/B248)/6.02*100</f>
        <v>-1.2359945742374807</v>
      </c>
      <c r="K248" s="33">
        <f>SUM(L248:M248)</f>
        <v>11653</v>
      </c>
      <c r="L248" s="31">
        <f>SUM(L249:L259)</f>
        <v>5891</v>
      </c>
      <c r="M248" s="31">
        <f>SUM(M249:M259)</f>
        <v>5762</v>
      </c>
      <c r="N248" s="209">
        <f t="shared" si="175"/>
        <v>102.23880597014924</v>
      </c>
      <c r="O248" s="202">
        <f t="shared" ref="O248:O256" si="216">LN(K248/G248)/8.5*100</f>
        <v>0.68808119416897651</v>
      </c>
      <c r="P248" s="31">
        <f>SUM(Q248:R248)</f>
        <v>12690</v>
      </c>
      <c r="Q248" s="31">
        <f>SUM(Q249:Q259)</f>
        <v>6816</v>
      </c>
      <c r="R248" s="31">
        <f>SUM(R249:R259)</f>
        <v>5874</v>
      </c>
      <c r="S248" s="33">
        <f>SUM(T248:U248)</f>
        <v>11587</v>
      </c>
      <c r="T248" s="31">
        <f>SUM(T249:T259)</f>
        <v>5857</v>
      </c>
      <c r="U248" s="154">
        <f>SUM(U249:U259)</f>
        <v>5730</v>
      </c>
      <c r="V248" s="31">
        <f>SUM(W248:X248)</f>
        <v>1103</v>
      </c>
      <c r="W248" s="31">
        <f>SUM(W249:W259)</f>
        <v>959</v>
      </c>
      <c r="X248" s="154">
        <f>SUM(X249:X259)</f>
        <v>144</v>
      </c>
      <c r="Y248" s="31"/>
      <c r="Z248" s="155" t="s">
        <v>33</v>
      </c>
      <c r="AA248" s="155" t="s">
        <v>33</v>
      </c>
      <c r="AB248" s="173" t="s">
        <v>33</v>
      </c>
      <c r="AC248" s="173" t="s">
        <v>33</v>
      </c>
      <c r="AD248" s="31">
        <f>SUM(AD249:AD259)</f>
        <v>2652</v>
      </c>
      <c r="AE248" s="156">
        <f t="shared" ref="AE248:AE259" si="217">P248/AD248</f>
        <v>4.7850678733031673</v>
      </c>
      <c r="AF248" s="33">
        <f t="shared" ref="AF248:AF256" si="218">SUM(AG248:AH248)</f>
        <v>21192</v>
      </c>
      <c r="AG248" s="38">
        <f>SUM(AG249:AG259)</f>
        <v>10835</v>
      </c>
      <c r="AH248" s="38">
        <f>SUM(AH249:AH259)</f>
        <v>10357</v>
      </c>
      <c r="AI248" s="147" t="s">
        <v>403</v>
      </c>
      <c r="AJ248" s="72"/>
      <c r="AK248" s="16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</row>
    <row r="249" spans="1:95" s="14" customFormat="1" ht="14.25">
      <c r="A249" s="60" t="s">
        <v>404</v>
      </c>
      <c r="B249" s="41">
        <f t="shared" si="214"/>
        <v>939</v>
      </c>
      <c r="C249" s="41">
        <v>462</v>
      </c>
      <c r="D249" s="41">
        <v>477</v>
      </c>
      <c r="E249" s="41">
        <v>186</v>
      </c>
      <c r="F249" s="53">
        <v>5.0483870967741939</v>
      </c>
      <c r="G249" s="41">
        <f>SUM(H249:I249)</f>
        <v>1065</v>
      </c>
      <c r="H249" s="41">
        <v>508</v>
      </c>
      <c r="I249" s="41">
        <v>557</v>
      </c>
      <c r="J249" s="64">
        <f t="shared" si="215"/>
        <v>2.0916046334761225</v>
      </c>
      <c r="K249" s="42">
        <f t="shared" ref="K249:K256" si="219">SUM(L249:M249)</f>
        <v>1155</v>
      </c>
      <c r="L249" s="41">
        <v>563</v>
      </c>
      <c r="M249" s="41">
        <v>592</v>
      </c>
      <c r="N249" s="210">
        <f t="shared" si="175"/>
        <v>95.101351351351354</v>
      </c>
      <c r="O249" s="84">
        <f t="shared" si="216"/>
        <v>0.95441817426315922</v>
      </c>
      <c r="P249" s="41">
        <v>1218</v>
      </c>
      <c r="Q249" s="41">
        <v>618</v>
      </c>
      <c r="R249" s="41">
        <v>600</v>
      </c>
      <c r="S249" s="42">
        <v>1145</v>
      </c>
      <c r="T249" s="41">
        <v>559</v>
      </c>
      <c r="U249" s="157">
        <v>586</v>
      </c>
      <c r="V249" s="41">
        <v>73</v>
      </c>
      <c r="W249" s="41">
        <v>59</v>
      </c>
      <c r="X249" s="157">
        <v>14</v>
      </c>
      <c r="Y249" s="41"/>
      <c r="Z249" s="162">
        <v>40.61</v>
      </c>
      <c r="AA249" s="162">
        <f t="shared" ref="AA249:AA259" si="220">Z249/100</f>
        <v>0.40610000000000002</v>
      </c>
      <c r="AB249" s="174">
        <f t="shared" ref="AB249:AB259" si="221">K249/AA249</f>
        <v>2844.1270622999259</v>
      </c>
      <c r="AC249" s="174">
        <f t="shared" ref="AC249:AC259" si="222">P249/AA249</f>
        <v>2999.2612656981037</v>
      </c>
      <c r="AD249" s="41">
        <v>251</v>
      </c>
      <c r="AE249" s="158">
        <f t="shared" si="217"/>
        <v>4.8525896414342631</v>
      </c>
      <c r="AF249" s="42">
        <f t="shared" si="218"/>
        <v>1993</v>
      </c>
      <c r="AG249" s="43">
        <v>1035</v>
      </c>
      <c r="AH249" s="43">
        <v>958</v>
      </c>
      <c r="AI249" s="188" t="s">
        <v>405</v>
      </c>
      <c r="AJ249" s="74"/>
      <c r="AK249" s="56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</row>
    <row r="250" spans="1:95" s="14" customFormat="1" ht="14.25">
      <c r="A250" s="60" t="s">
        <v>406</v>
      </c>
      <c r="B250" s="41">
        <f t="shared" si="214"/>
        <v>523</v>
      </c>
      <c r="C250" s="41">
        <v>241</v>
      </c>
      <c r="D250" s="41">
        <v>282</v>
      </c>
      <c r="E250" s="41">
        <v>127</v>
      </c>
      <c r="F250" s="53">
        <v>4.1181102362204722</v>
      </c>
      <c r="G250" s="41">
        <f t="shared" ref="G250:G259" si="223">SUM(H250:I250)</f>
        <v>668</v>
      </c>
      <c r="H250" s="41">
        <v>324</v>
      </c>
      <c r="I250" s="41">
        <v>344</v>
      </c>
      <c r="J250" s="64">
        <f t="shared" si="215"/>
        <v>4.064895506174798</v>
      </c>
      <c r="K250" s="42">
        <f t="shared" si="219"/>
        <v>803</v>
      </c>
      <c r="L250" s="41">
        <v>407</v>
      </c>
      <c r="M250" s="41">
        <v>396</v>
      </c>
      <c r="N250" s="210">
        <f t="shared" si="175"/>
        <v>102.77777777777777</v>
      </c>
      <c r="O250" s="84">
        <f t="shared" si="216"/>
        <v>2.1654887107072471</v>
      </c>
      <c r="P250" s="41">
        <v>861</v>
      </c>
      <c r="Q250" s="41">
        <v>454</v>
      </c>
      <c r="R250" s="41">
        <v>407</v>
      </c>
      <c r="S250" s="42">
        <v>800</v>
      </c>
      <c r="T250" s="41">
        <v>404</v>
      </c>
      <c r="U250" s="157">
        <v>396</v>
      </c>
      <c r="V250" s="41">
        <v>61</v>
      </c>
      <c r="W250" s="41">
        <v>50</v>
      </c>
      <c r="X250" s="157">
        <v>11</v>
      </c>
      <c r="Y250" s="41"/>
      <c r="Z250" s="162">
        <v>94.51</v>
      </c>
      <c r="AA250" s="162">
        <f t="shared" si="220"/>
        <v>0.94510000000000005</v>
      </c>
      <c r="AB250" s="174">
        <f t="shared" si="221"/>
        <v>849.64554015448095</v>
      </c>
      <c r="AC250" s="174">
        <f t="shared" si="222"/>
        <v>911.01470743836626</v>
      </c>
      <c r="AD250" s="41">
        <v>178</v>
      </c>
      <c r="AE250" s="158">
        <f t="shared" si="217"/>
        <v>4.8370786516853936</v>
      </c>
      <c r="AF250" s="42">
        <f t="shared" si="218"/>
        <v>1312</v>
      </c>
      <c r="AG250" s="43">
        <v>682</v>
      </c>
      <c r="AH250" s="43">
        <v>630</v>
      </c>
      <c r="AI250" s="188" t="s">
        <v>407</v>
      </c>
      <c r="AJ250" s="74"/>
      <c r="AK250" s="56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</row>
    <row r="251" spans="1:95" s="14" customFormat="1" ht="14.25">
      <c r="A251" s="60" t="s">
        <v>408</v>
      </c>
      <c r="B251" s="41">
        <f t="shared" si="214"/>
        <v>659</v>
      </c>
      <c r="C251" s="41">
        <v>307</v>
      </c>
      <c r="D251" s="41">
        <v>352</v>
      </c>
      <c r="E251" s="41">
        <v>134</v>
      </c>
      <c r="F251" s="53">
        <v>4.9179104477611943</v>
      </c>
      <c r="G251" s="41">
        <f t="shared" si="223"/>
        <v>614</v>
      </c>
      <c r="H251" s="41">
        <v>289</v>
      </c>
      <c r="I251" s="41">
        <v>325</v>
      </c>
      <c r="J251" s="64">
        <f t="shared" si="215"/>
        <v>-1.1748937932784851</v>
      </c>
      <c r="K251" s="42">
        <f t="shared" si="219"/>
        <v>738</v>
      </c>
      <c r="L251" s="41">
        <v>375</v>
      </c>
      <c r="M251" s="41">
        <v>363</v>
      </c>
      <c r="N251" s="210">
        <f t="shared" si="175"/>
        <v>103.30578512396693</v>
      </c>
      <c r="O251" s="84">
        <f t="shared" si="216"/>
        <v>2.1641046641568247</v>
      </c>
      <c r="P251" s="41">
        <v>776</v>
      </c>
      <c r="Q251" s="41">
        <v>401</v>
      </c>
      <c r="R251" s="41">
        <v>375</v>
      </c>
      <c r="S251" s="42">
        <v>738</v>
      </c>
      <c r="T251" s="41">
        <v>375</v>
      </c>
      <c r="U251" s="157">
        <v>363</v>
      </c>
      <c r="V251" s="41">
        <v>38</v>
      </c>
      <c r="W251" s="41">
        <v>26</v>
      </c>
      <c r="X251" s="157">
        <v>12</v>
      </c>
      <c r="Y251" s="41"/>
      <c r="Z251" s="162">
        <v>43.82</v>
      </c>
      <c r="AA251" s="162">
        <f t="shared" si="220"/>
        <v>0.43819999999999998</v>
      </c>
      <c r="AB251" s="174">
        <f t="shared" si="221"/>
        <v>1684.1624828845277</v>
      </c>
      <c r="AC251" s="174">
        <f t="shared" si="222"/>
        <v>1770.8808763121863</v>
      </c>
      <c r="AD251" s="41">
        <v>154</v>
      </c>
      <c r="AE251" s="158">
        <f t="shared" si="217"/>
        <v>5.0389610389610393</v>
      </c>
      <c r="AF251" s="42">
        <f t="shared" si="218"/>
        <v>1123</v>
      </c>
      <c r="AG251" s="43">
        <v>572</v>
      </c>
      <c r="AH251" s="43">
        <v>551</v>
      </c>
      <c r="AI251" s="188" t="s">
        <v>409</v>
      </c>
      <c r="AJ251" s="74"/>
      <c r="AK251" s="56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</row>
    <row r="252" spans="1:95" s="14" customFormat="1" ht="14.25">
      <c r="A252" s="60" t="s">
        <v>410</v>
      </c>
      <c r="B252" s="41">
        <f t="shared" si="214"/>
        <v>1701</v>
      </c>
      <c r="C252" s="41">
        <v>779</v>
      </c>
      <c r="D252" s="41">
        <v>922</v>
      </c>
      <c r="E252" s="41">
        <v>343</v>
      </c>
      <c r="F252" s="53">
        <v>4.9591836734693882</v>
      </c>
      <c r="G252" s="41">
        <f t="shared" si="223"/>
        <v>1439</v>
      </c>
      <c r="H252" s="41">
        <v>729</v>
      </c>
      <c r="I252" s="41">
        <v>710</v>
      </c>
      <c r="J252" s="64">
        <f t="shared" si="215"/>
        <v>-2.7785363041278073</v>
      </c>
      <c r="K252" s="42">
        <f t="shared" si="219"/>
        <v>1395</v>
      </c>
      <c r="L252" s="41">
        <v>722</v>
      </c>
      <c r="M252" s="41">
        <v>673</v>
      </c>
      <c r="N252" s="210">
        <f t="shared" si="175"/>
        <v>107.28083209509659</v>
      </c>
      <c r="O252" s="84">
        <f t="shared" si="216"/>
        <v>-0.36534132508119732</v>
      </c>
      <c r="P252" s="41">
        <v>1502</v>
      </c>
      <c r="Q252" s="41">
        <v>819</v>
      </c>
      <c r="R252" s="41">
        <v>683</v>
      </c>
      <c r="S252" s="42">
        <v>1387</v>
      </c>
      <c r="T252" s="41">
        <v>717</v>
      </c>
      <c r="U252" s="157">
        <v>670</v>
      </c>
      <c r="V252" s="41">
        <v>115</v>
      </c>
      <c r="W252" s="41">
        <v>102</v>
      </c>
      <c r="X252" s="157">
        <v>13</v>
      </c>
      <c r="Y252" s="41"/>
      <c r="Z252" s="162">
        <v>59.98</v>
      </c>
      <c r="AA252" s="162">
        <f t="shared" si="220"/>
        <v>0.5998</v>
      </c>
      <c r="AB252" s="174">
        <f t="shared" si="221"/>
        <v>2325.7752584194732</v>
      </c>
      <c r="AC252" s="174">
        <f t="shared" si="222"/>
        <v>2504.1680560186728</v>
      </c>
      <c r="AD252" s="41">
        <v>351</v>
      </c>
      <c r="AE252" s="158">
        <f t="shared" si="217"/>
        <v>4.2792022792022788</v>
      </c>
      <c r="AF252" s="42">
        <f t="shared" si="218"/>
        <v>3074</v>
      </c>
      <c r="AG252" s="43">
        <v>1586</v>
      </c>
      <c r="AH252" s="43">
        <v>1488</v>
      </c>
      <c r="AI252" s="188" t="s">
        <v>411</v>
      </c>
      <c r="AJ252" s="74"/>
      <c r="AK252" s="56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</row>
    <row r="253" spans="1:95" s="14" customFormat="1" ht="14.25">
      <c r="A253" s="60" t="s">
        <v>412</v>
      </c>
      <c r="B253" s="41">
        <f t="shared" si="214"/>
        <v>610</v>
      </c>
      <c r="C253" s="41">
        <v>307</v>
      </c>
      <c r="D253" s="41">
        <v>303</v>
      </c>
      <c r="E253" s="41">
        <v>134</v>
      </c>
      <c r="F253" s="53">
        <v>4.5522388059701493</v>
      </c>
      <c r="G253" s="41">
        <f t="shared" si="223"/>
        <v>492</v>
      </c>
      <c r="H253" s="41">
        <v>249</v>
      </c>
      <c r="I253" s="41">
        <v>243</v>
      </c>
      <c r="J253" s="64">
        <f t="shared" si="215"/>
        <v>-3.5711003434393507</v>
      </c>
      <c r="K253" s="42">
        <f t="shared" si="219"/>
        <v>515</v>
      </c>
      <c r="L253" s="41">
        <v>274</v>
      </c>
      <c r="M253" s="41">
        <v>241</v>
      </c>
      <c r="N253" s="210">
        <f t="shared" si="175"/>
        <v>113.69294605809128</v>
      </c>
      <c r="O253" s="84">
        <f t="shared" si="216"/>
        <v>0.53750804907562266</v>
      </c>
      <c r="P253" s="41">
        <v>550</v>
      </c>
      <c r="Q253" s="41">
        <v>302</v>
      </c>
      <c r="R253" s="41">
        <v>248</v>
      </c>
      <c r="S253" s="42">
        <v>514</v>
      </c>
      <c r="T253" s="41">
        <v>273</v>
      </c>
      <c r="U253" s="157">
        <v>241</v>
      </c>
      <c r="V253" s="41">
        <v>36</v>
      </c>
      <c r="W253" s="41">
        <v>29</v>
      </c>
      <c r="X253" s="157">
        <v>7</v>
      </c>
      <c r="Y253" s="41"/>
      <c r="Z253" s="162">
        <v>40.130000000000003</v>
      </c>
      <c r="AA253" s="162">
        <f t="shared" si="220"/>
        <v>0.40130000000000005</v>
      </c>
      <c r="AB253" s="174">
        <f t="shared" si="221"/>
        <v>1283.3291801644652</v>
      </c>
      <c r="AC253" s="174">
        <f t="shared" si="222"/>
        <v>1370.5457263892349</v>
      </c>
      <c r="AD253" s="41">
        <v>146</v>
      </c>
      <c r="AE253" s="158">
        <f t="shared" si="217"/>
        <v>3.7671232876712328</v>
      </c>
      <c r="AF253" s="42">
        <f t="shared" si="218"/>
        <v>1367</v>
      </c>
      <c r="AG253" s="43">
        <v>696</v>
      </c>
      <c r="AH253" s="43">
        <v>671</v>
      </c>
      <c r="AI253" s="188" t="s">
        <v>413</v>
      </c>
      <c r="AJ253" s="74"/>
      <c r="AK253" s="56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</row>
    <row r="254" spans="1:95" s="14" customFormat="1" ht="14.25">
      <c r="A254" s="60" t="s">
        <v>168</v>
      </c>
      <c r="B254" s="41">
        <f t="shared" si="214"/>
        <v>733</v>
      </c>
      <c r="C254" s="41">
        <v>335</v>
      </c>
      <c r="D254" s="41">
        <v>398</v>
      </c>
      <c r="E254" s="41">
        <v>146</v>
      </c>
      <c r="F254" s="53">
        <v>5.0205479452054798</v>
      </c>
      <c r="G254" s="41">
        <f t="shared" si="223"/>
        <v>662</v>
      </c>
      <c r="H254" s="41">
        <v>319</v>
      </c>
      <c r="I254" s="41">
        <v>343</v>
      </c>
      <c r="J254" s="64">
        <f t="shared" si="215"/>
        <v>-1.6923612283993912</v>
      </c>
      <c r="K254" s="42">
        <f t="shared" si="219"/>
        <v>661</v>
      </c>
      <c r="L254" s="41">
        <v>335</v>
      </c>
      <c r="M254" s="41">
        <v>326</v>
      </c>
      <c r="N254" s="210">
        <f t="shared" si="175"/>
        <v>102.76073619631903</v>
      </c>
      <c r="O254" s="84">
        <f t="shared" si="216"/>
        <v>-1.7784895121434909E-2</v>
      </c>
      <c r="P254" s="41">
        <v>712</v>
      </c>
      <c r="Q254" s="41">
        <v>379</v>
      </c>
      <c r="R254" s="41">
        <v>333</v>
      </c>
      <c r="S254" s="42">
        <v>661</v>
      </c>
      <c r="T254" s="41">
        <v>335</v>
      </c>
      <c r="U254" s="157">
        <v>326</v>
      </c>
      <c r="V254" s="41">
        <v>51</v>
      </c>
      <c r="W254" s="41">
        <v>44</v>
      </c>
      <c r="X254" s="157">
        <v>7</v>
      </c>
      <c r="Y254" s="41"/>
      <c r="Z254" s="162">
        <v>193.01</v>
      </c>
      <c r="AA254" s="162">
        <f t="shared" si="220"/>
        <v>1.9300999999999999</v>
      </c>
      <c r="AB254" s="174">
        <f t="shared" si="221"/>
        <v>342.46930210869903</v>
      </c>
      <c r="AC254" s="174">
        <f t="shared" si="222"/>
        <v>368.89280348168489</v>
      </c>
      <c r="AD254" s="41">
        <v>159</v>
      </c>
      <c r="AE254" s="158">
        <f t="shared" si="217"/>
        <v>4.4779874213836477</v>
      </c>
      <c r="AF254" s="42">
        <f t="shared" si="218"/>
        <v>1457</v>
      </c>
      <c r="AG254" s="43">
        <v>765</v>
      </c>
      <c r="AH254" s="43">
        <v>692</v>
      </c>
      <c r="AI254" s="188" t="s">
        <v>169</v>
      </c>
      <c r="AJ254" s="74"/>
      <c r="AK254" s="56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</row>
    <row r="255" spans="1:95" s="14" customFormat="1" ht="14.25">
      <c r="A255" s="60" t="s">
        <v>414</v>
      </c>
      <c r="B255" s="41">
        <f t="shared" si="214"/>
        <v>847</v>
      </c>
      <c r="C255" s="41">
        <v>388</v>
      </c>
      <c r="D255" s="41">
        <v>459</v>
      </c>
      <c r="E255" s="41">
        <v>168</v>
      </c>
      <c r="F255" s="53">
        <v>5.041666666666667</v>
      </c>
      <c r="G255" s="41">
        <f t="shared" si="223"/>
        <v>673</v>
      </c>
      <c r="H255" s="41">
        <v>316</v>
      </c>
      <c r="I255" s="41">
        <v>357</v>
      </c>
      <c r="J255" s="64">
        <f t="shared" si="215"/>
        <v>-3.8198565615834985</v>
      </c>
      <c r="K255" s="42">
        <f t="shared" si="219"/>
        <v>689</v>
      </c>
      <c r="L255" s="41">
        <v>348</v>
      </c>
      <c r="M255" s="41">
        <v>341</v>
      </c>
      <c r="N255" s="210">
        <f t="shared" si="175"/>
        <v>102.05278592375366</v>
      </c>
      <c r="O255" s="84">
        <f t="shared" si="216"/>
        <v>0.27642283963447867</v>
      </c>
      <c r="P255" s="41">
        <v>737</v>
      </c>
      <c r="Q255" s="41">
        <v>386</v>
      </c>
      <c r="R255" s="41">
        <v>351</v>
      </c>
      <c r="S255" s="42">
        <v>689</v>
      </c>
      <c r="T255" s="41">
        <v>348</v>
      </c>
      <c r="U255" s="157">
        <v>341</v>
      </c>
      <c r="V255" s="41">
        <v>48</v>
      </c>
      <c r="W255" s="41">
        <v>38</v>
      </c>
      <c r="X255" s="157">
        <v>10</v>
      </c>
      <c r="Y255" s="41"/>
      <c r="Z255" s="162">
        <v>79.08</v>
      </c>
      <c r="AA255" s="162">
        <f t="shared" si="220"/>
        <v>0.79079999999999995</v>
      </c>
      <c r="AB255" s="174">
        <f t="shared" si="221"/>
        <v>871.2696004046536</v>
      </c>
      <c r="AC255" s="174">
        <f t="shared" si="222"/>
        <v>931.96762771876593</v>
      </c>
      <c r="AD255" s="41">
        <v>180</v>
      </c>
      <c r="AE255" s="158">
        <f t="shared" si="217"/>
        <v>4.0944444444444441</v>
      </c>
      <c r="AF255" s="42">
        <f t="shared" si="218"/>
        <v>1502</v>
      </c>
      <c r="AG255" s="43">
        <v>757</v>
      </c>
      <c r="AH255" s="43">
        <v>745</v>
      </c>
      <c r="AI255" s="188" t="s">
        <v>415</v>
      </c>
      <c r="AJ255" s="74"/>
      <c r="AK255" s="56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</row>
    <row r="256" spans="1:95" s="14" customFormat="1" ht="14.25" customHeight="1">
      <c r="A256" s="60" t="s">
        <v>416</v>
      </c>
      <c r="B256" s="41" t="s">
        <v>33</v>
      </c>
      <c r="C256" s="41" t="s">
        <v>33</v>
      </c>
      <c r="D256" s="41" t="s">
        <v>33</v>
      </c>
      <c r="E256" s="41" t="s">
        <v>33</v>
      </c>
      <c r="F256" s="53" t="s">
        <v>33</v>
      </c>
      <c r="G256" s="41">
        <v>936</v>
      </c>
      <c r="H256" s="41">
        <v>471</v>
      </c>
      <c r="I256" s="41">
        <v>465</v>
      </c>
      <c r="J256" s="64">
        <v>1.7756597822341593E-2</v>
      </c>
      <c r="K256" s="42">
        <f t="shared" si="219"/>
        <v>1028</v>
      </c>
      <c r="L256" s="41">
        <v>527</v>
      </c>
      <c r="M256" s="41">
        <v>501</v>
      </c>
      <c r="N256" s="210">
        <f t="shared" si="175"/>
        <v>105.18962075848304</v>
      </c>
      <c r="O256" s="84">
        <f t="shared" si="216"/>
        <v>1.1029996416178642</v>
      </c>
      <c r="P256" s="41">
        <v>1104</v>
      </c>
      <c r="Q256" s="41">
        <v>600</v>
      </c>
      <c r="R256" s="41">
        <v>504</v>
      </c>
      <c r="S256" s="42">
        <v>1024</v>
      </c>
      <c r="T256" s="41">
        <v>527</v>
      </c>
      <c r="U256" s="157">
        <v>497</v>
      </c>
      <c r="V256" s="41">
        <v>80</v>
      </c>
      <c r="W256" s="41">
        <v>73</v>
      </c>
      <c r="X256" s="157">
        <v>7</v>
      </c>
      <c r="Y256" s="41"/>
      <c r="Z256" s="162">
        <v>45.5</v>
      </c>
      <c r="AA256" s="162">
        <f t="shared" si="220"/>
        <v>0.45500000000000002</v>
      </c>
      <c r="AB256" s="174">
        <f t="shared" si="221"/>
        <v>2259.3406593406594</v>
      </c>
      <c r="AC256" s="174">
        <f t="shared" si="222"/>
        <v>2426.3736263736264</v>
      </c>
      <c r="AD256" s="41">
        <v>238</v>
      </c>
      <c r="AE256" s="158">
        <f t="shared" si="217"/>
        <v>4.6386554621848743</v>
      </c>
      <c r="AF256" s="42">
        <f t="shared" si="218"/>
        <v>1796</v>
      </c>
      <c r="AG256" s="41">
        <v>910</v>
      </c>
      <c r="AH256" s="41">
        <v>886</v>
      </c>
      <c r="AI256" s="188" t="s">
        <v>417</v>
      </c>
      <c r="AJ256" s="74"/>
      <c r="AK256" s="56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</row>
    <row r="257" spans="1:95" s="14" customFormat="1" ht="14.25" hidden="1">
      <c r="A257" s="60" t="s">
        <v>418</v>
      </c>
      <c r="B257" s="41">
        <f t="shared" si="214"/>
        <v>485</v>
      </c>
      <c r="C257" s="41">
        <v>238</v>
      </c>
      <c r="D257" s="41">
        <v>247</v>
      </c>
      <c r="E257" s="41">
        <v>98</v>
      </c>
      <c r="F257" s="53">
        <v>4.9489795918367347</v>
      </c>
      <c r="G257" s="41" t="s">
        <v>33</v>
      </c>
      <c r="H257" s="41" t="s">
        <v>33</v>
      </c>
      <c r="I257" s="41" t="s">
        <v>33</v>
      </c>
      <c r="J257" s="64" t="s">
        <v>33</v>
      </c>
      <c r="K257" s="42" t="s">
        <v>33</v>
      </c>
      <c r="L257" s="41" t="s">
        <v>33</v>
      </c>
      <c r="M257" s="41" t="s">
        <v>33</v>
      </c>
      <c r="N257" s="210" t="e">
        <f t="shared" si="175"/>
        <v>#VALUE!</v>
      </c>
      <c r="O257" s="204" t="s">
        <v>33</v>
      </c>
      <c r="P257" s="41" t="s">
        <v>33</v>
      </c>
      <c r="Q257" s="41" t="s">
        <v>33</v>
      </c>
      <c r="R257" s="41" t="s">
        <v>33</v>
      </c>
      <c r="S257" s="42" t="s">
        <v>33</v>
      </c>
      <c r="T257" s="41" t="s">
        <v>33</v>
      </c>
      <c r="U257" s="157" t="s">
        <v>33</v>
      </c>
      <c r="V257" s="41" t="s">
        <v>33</v>
      </c>
      <c r="W257" s="41" t="s">
        <v>33</v>
      </c>
      <c r="X257" s="157" t="s">
        <v>33</v>
      </c>
      <c r="Y257" s="41"/>
      <c r="Z257" s="159"/>
      <c r="AA257" s="162">
        <f t="shared" si="220"/>
        <v>0</v>
      </c>
      <c r="AB257" s="174" t="e">
        <f t="shared" si="221"/>
        <v>#VALUE!</v>
      </c>
      <c r="AC257" s="174" t="e">
        <f t="shared" si="222"/>
        <v>#VALUE!</v>
      </c>
      <c r="AD257" s="41"/>
      <c r="AE257" s="158" t="e">
        <f t="shared" si="217"/>
        <v>#VALUE!</v>
      </c>
      <c r="AF257" s="42" t="s">
        <v>33</v>
      </c>
      <c r="AG257" s="41"/>
      <c r="AH257" s="41"/>
      <c r="AI257" s="188" t="s">
        <v>419</v>
      </c>
      <c r="AJ257" s="74"/>
      <c r="AK257" s="56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</row>
    <row r="258" spans="1:95" s="14" customFormat="1" ht="14.25" hidden="1">
      <c r="A258" s="60" t="s">
        <v>420</v>
      </c>
      <c r="B258" s="41">
        <f t="shared" si="214"/>
        <v>450</v>
      </c>
      <c r="C258" s="41">
        <v>238</v>
      </c>
      <c r="D258" s="41">
        <v>212</v>
      </c>
      <c r="E258" s="41">
        <v>97</v>
      </c>
      <c r="F258" s="53">
        <v>4.6391752577319592</v>
      </c>
      <c r="G258" s="41" t="s">
        <v>33</v>
      </c>
      <c r="H258" s="41" t="s">
        <v>33</v>
      </c>
      <c r="I258" s="41" t="s">
        <v>33</v>
      </c>
      <c r="J258" s="64" t="s">
        <v>33</v>
      </c>
      <c r="K258" s="42" t="s">
        <v>33</v>
      </c>
      <c r="L258" s="41" t="s">
        <v>33</v>
      </c>
      <c r="M258" s="41" t="s">
        <v>33</v>
      </c>
      <c r="N258" s="210" t="e">
        <f t="shared" si="175"/>
        <v>#VALUE!</v>
      </c>
      <c r="O258" s="204" t="s">
        <v>33</v>
      </c>
      <c r="P258" s="41" t="s">
        <v>33</v>
      </c>
      <c r="Q258" s="41" t="s">
        <v>33</v>
      </c>
      <c r="R258" s="41" t="s">
        <v>33</v>
      </c>
      <c r="S258" s="42" t="s">
        <v>33</v>
      </c>
      <c r="T258" s="41" t="s">
        <v>33</v>
      </c>
      <c r="U258" s="157" t="s">
        <v>33</v>
      </c>
      <c r="V258" s="41" t="s">
        <v>33</v>
      </c>
      <c r="W258" s="41" t="s">
        <v>33</v>
      </c>
      <c r="X258" s="157" t="s">
        <v>33</v>
      </c>
      <c r="Y258" s="41"/>
      <c r="Z258" s="159"/>
      <c r="AA258" s="162">
        <f t="shared" si="220"/>
        <v>0</v>
      </c>
      <c r="AB258" s="174" t="e">
        <f t="shared" si="221"/>
        <v>#VALUE!</v>
      </c>
      <c r="AC258" s="174" t="e">
        <f t="shared" si="222"/>
        <v>#VALUE!</v>
      </c>
      <c r="AD258" s="41"/>
      <c r="AE258" s="158" t="e">
        <f t="shared" si="217"/>
        <v>#VALUE!</v>
      </c>
      <c r="AF258" s="42" t="s">
        <v>33</v>
      </c>
      <c r="AG258" s="41"/>
      <c r="AH258" s="41"/>
      <c r="AI258" s="188" t="s">
        <v>421</v>
      </c>
      <c r="AJ258" s="74"/>
      <c r="AK258" s="56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</row>
    <row r="259" spans="1:95" s="14" customFormat="1" ht="14.25">
      <c r="A259" s="60" t="s">
        <v>291</v>
      </c>
      <c r="B259" s="41">
        <f t="shared" si="214"/>
        <v>4893</v>
      </c>
      <c r="C259" s="41">
        <v>2387</v>
      </c>
      <c r="D259" s="41">
        <v>2506</v>
      </c>
      <c r="E259" s="41">
        <v>742</v>
      </c>
      <c r="F259" s="53">
        <v>6.5943396226415096</v>
      </c>
      <c r="G259" s="41">
        <f t="shared" si="223"/>
        <v>4442</v>
      </c>
      <c r="H259" s="41">
        <v>2168</v>
      </c>
      <c r="I259" s="41">
        <v>2274</v>
      </c>
      <c r="J259" s="64">
        <f>LN(G259/B259)/6.02*100</f>
        <v>-1.6063270238330696</v>
      </c>
      <c r="K259" s="42">
        <f>SUM(L259:M259)</f>
        <v>4669</v>
      </c>
      <c r="L259" s="41">
        <v>2340</v>
      </c>
      <c r="M259" s="41">
        <v>2329</v>
      </c>
      <c r="N259" s="210">
        <f t="shared" si="175"/>
        <v>100.47230571060541</v>
      </c>
      <c r="O259" s="84">
        <f>LN(K259/G259)/8.5*100</f>
        <v>0.58635518254781505</v>
      </c>
      <c r="P259" s="41">
        <v>5230</v>
      </c>
      <c r="Q259" s="41">
        <v>2857</v>
      </c>
      <c r="R259" s="41">
        <v>2373</v>
      </c>
      <c r="S259" s="42">
        <v>4629</v>
      </c>
      <c r="T259" s="41">
        <v>2319</v>
      </c>
      <c r="U259" s="157">
        <v>2310</v>
      </c>
      <c r="V259" s="41">
        <v>601</v>
      </c>
      <c r="W259" s="41">
        <v>538</v>
      </c>
      <c r="X259" s="157">
        <v>63</v>
      </c>
      <c r="Y259" s="41"/>
      <c r="Z259" s="162">
        <v>118.9</v>
      </c>
      <c r="AA259" s="162">
        <f t="shared" si="220"/>
        <v>1.1890000000000001</v>
      </c>
      <c r="AB259" s="174">
        <f t="shared" si="221"/>
        <v>3926.8292682926826</v>
      </c>
      <c r="AC259" s="174">
        <f t="shared" si="222"/>
        <v>4398.6543313708999</v>
      </c>
      <c r="AD259" s="41">
        <v>995</v>
      </c>
      <c r="AE259" s="158">
        <f t="shared" si="217"/>
        <v>5.2562814070351758</v>
      </c>
      <c r="AF259" s="42">
        <f>SUM(AG259:AH259)</f>
        <v>7568</v>
      </c>
      <c r="AG259" s="43">
        <v>3832</v>
      </c>
      <c r="AH259" s="43">
        <v>3736</v>
      </c>
      <c r="AI259" s="188" t="s">
        <v>292</v>
      </c>
      <c r="AJ259" s="74"/>
      <c r="AK259" s="56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</row>
    <row r="260" spans="1:95" s="14" customFormat="1" ht="14.25">
      <c r="A260" s="60"/>
      <c r="B260" s="41"/>
      <c r="C260" s="41"/>
      <c r="D260" s="41"/>
      <c r="E260" s="41"/>
      <c r="F260" s="53"/>
      <c r="G260" s="41"/>
      <c r="H260" s="41"/>
      <c r="I260" s="41"/>
      <c r="J260" s="64"/>
      <c r="K260" s="42"/>
      <c r="L260" s="41"/>
      <c r="M260" s="41"/>
      <c r="N260" s="210"/>
      <c r="O260" s="84"/>
      <c r="P260" s="41"/>
      <c r="Q260" s="41"/>
      <c r="R260" s="41"/>
      <c r="S260" s="42"/>
      <c r="T260" s="41"/>
      <c r="U260" s="157"/>
      <c r="V260" s="41"/>
      <c r="W260" s="41"/>
      <c r="X260" s="157"/>
      <c r="Y260" s="41"/>
      <c r="Z260" s="162"/>
      <c r="AA260" s="162"/>
      <c r="AB260" s="174"/>
      <c r="AC260" s="174"/>
      <c r="AD260" s="41"/>
      <c r="AE260" s="158"/>
      <c r="AF260" s="42"/>
      <c r="AG260" s="79"/>
      <c r="AH260" s="79"/>
      <c r="AI260" s="189"/>
      <c r="AJ260" s="74"/>
      <c r="AK260" s="56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</row>
    <row r="261" spans="1:95" s="35" customFormat="1" ht="14.25">
      <c r="A261" s="62" t="s">
        <v>422</v>
      </c>
      <c r="B261" s="31">
        <f>SUM(C261:D261)</f>
        <v>7528</v>
      </c>
      <c r="C261" s="31">
        <f>SUM(C262)</f>
        <v>3464</v>
      </c>
      <c r="D261" s="31">
        <f>SUM(D262)</f>
        <v>4064</v>
      </c>
      <c r="E261" s="31">
        <v>1251</v>
      </c>
      <c r="F261" s="30">
        <v>6.0175859312549962</v>
      </c>
      <c r="G261" s="31">
        <f>SUM(H261:I261)</f>
        <v>7636</v>
      </c>
      <c r="H261" s="31">
        <f>SUM(H262)</f>
        <v>3557</v>
      </c>
      <c r="I261" s="31">
        <f>SUM(I262)</f>
        <v>4079</v>
      </c>
      <c r="J261" s="36">
        <f>LN(G261/B261)/6.02*100</f>
        <v>0.2366196608043622</v>
      </c>
      <c r="K261" s="33">
        <f>SUM(L261:M261)</f>
        <v>8095</v>
      </c>
      <c r="L261" s="31">
        <f>SUM(L262)</f>
        <v>3673</v>
      </c>
      <c r="M261" s="31">
        <f>SUM(M262)</f>
        <v>4422</v>
      </c>
      <c r="N261" s="209">
        <f t="shared" si="175"/>
        <v>83.061962912709191</v>
      </c>
      <c r="O261" s="202">
        <f>LN(K261/G261)/8.5*100</f>
        <v>0.68673742665996873</v>
      </c>
      <c r="P261" s="31">
        <f>SUM(Q261:R261)</f>
        <v>8510</v>
      </c>
      <c r="Q261" s="31">
        <f>SUM(Q262)</f>
        <v>4085</v>
      </c>
      <c r="R261" s="31">
        <f>SUM(R262)</f>
        <v>4425</v>
      </c>
      <c r="S261" s="33">
        <f>SUM(T261:U261)</f>
        <v>7984</v>
      </c>
      <c r="T261" s="31">
        <f>SUM(T262)</f>
        <v>3612</v>
      </c>
      <c r="U261" s="154">
        <f>SUM(U262)</f>
        <v>4372</v>
      </c>
      <c r="V261" s="31">
        <f>SUM(W261:X261)</f>
        <v>526</v>
      </c>
      <c r="W261" s="31">
        <f>SUM(W262)</f>
        <v>473</v>
      </c>
      <c r="X261" s="154">
        <f>SUM(X262)</f>
        <v>53</v>
      </c>
      <c r="Y261" s="31"/>
      <c r="Z261" s="155" t="s">
        <v>33</v>
      </c>
      <c r="AA261" s="155" t="s">
        <v>33</v>
      </c>
      <c r="AB261" s="173" t="s">
        <v>33</v>
      </c>
      <c r="AC261" s="173" t="s">
        <v>33</v>
      </c>
      <c r="AD261" s="31">
        <f>SUM(AD262)</f>
        <v>1636</v>
      </c>
      <c r="AE261" s="156">
        <f>P261/AD261</f>
        <v>5.2017114914425431</v>
      </c>
      <c r="AF261" s="33">
        <f>SUM(AG261:AH261)</f>
        <v>13041</v>
      </c>
      <c r="AG261" s="38">
        <f>AG262</f>
        <v>6667</v>
      </c>
      <c r="AH261" s="38">
        <f>AH262</f>
        <v>6374</v>
      </c>
      <c r="AI261" s="147" t="s">
        <v>423</v>
      </c>
      <c r="AJ261" s="72"/>
      <c r="AK261" s="16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</row>
    <row r="262" spans="1:95" s="14" customFormat="1" ht="14.25">
      <c r="A262" s="60" t="s">
        <v>424</v>
      </c>
      <c r="B262" s="41">
        <f>SUM(C262:D262)</f>
        <v>7528</v>
      </c>
      <c r="C262" s="41">
        <v>3464</v>
      </c>
      <c r="D262" s="41">
        <v>4064</v>
      </c>
      <c r="E262" s="41">
        <v>1251</v>
      </c>
      <c r="F262" s="53">
        <v>6.0175859312549962</v>
      </c>
      <c r="G262" s="41">
        <f>SUM(H262:I262)</f>
        <v>7636</v>
      </c>
      <c r="H262" s="77">
        <v>3557</v>
      </c>
      <c r="I262" s="77">
        <v>4079</v>
      </c>
      <c r="J262" s="64">
        <f>LN(G262/B262)/6.02*100</f>
        <v>0.2366196608043622</v>
      </c>
      <c r="K262" s="42">
        <f>SUM(L262:M262)</f>
        <v>8095</v>
      </c>
      <c r="L262" s="41">
        <v>3673</v>
      </c>
      <c r="M262" s="41">
        <v>4422</v>
      </c>
      <c r="N262" s="210">
        <f t="shared" si="175"/>
        <v>83.061962912709191</v>
      </c>
      <c r="O262" s="84">
        <f>LN(K262/G262)/8.5*100</f>
        <v>0.68673742665996873</v>
      </c>
      <c r="P262" s="41">
        <v>8510</v>
      </c>
      <c r="Q262" s="41">
        <v>4085</v>
      </c>
      <c r="R262" s="41">
        <v>4425</v>
      </c>
      <c r="S262" s="42">
        <v>7984</v>
      </c>
      <c r="T262" s="41">
        <v>3612</v>
      </c>
      <c r="U262" s="157">
        <v>4372</v>
      </c>
      <c r="V262" s="41">
        <v>526</v>
      </c>
      <c r="W262" s="41">
        <v>473</v>
      </c>
      <c r="X262" s="157">
        <v>53</v>
      </c>
      <c r="Y262" s="41"/>
      <c r="Z262" s="162">
        <v>493</v>
      </c>
      <c r="AA262" s="162">
        <f>Z262/100</f>
        <v>4.93</v>
      </c>
      <c r="AB262" s="174">
        <f>K262/AA262</f>
        <v>1641.9878296146046</v>
      </c>
      <c r="AC262" s="174">
        <f>P262/AA262</f>
        <v>1726.1663286004057</v>
      </c>
      <c r="AD262" s="41">
        <v>1636</v>
      </c>
      <c r="AE262" s="158">
        <f>P262/AD262</f>
        <v>5.2017114914425431</v>
      </c>
      <c r="AF262" s="42">
        <f>SUM(AG262:AH262)</f>
        <v>13041</v>
      </c>
      <c r="AG262" s="43">
        <v>6667</v>
      </c>
      <c r="AH262" s="43">
        <v>6374</v>
      </c>
      <c r="AI262" s="188" t="s">
        <v>425</v>
      </c>
      <c r="AJ262" s="74"/>
      <c r="AK262" s="56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</row>
    <row r="263" spans="1:95" s="14" customFormat="1" ht="14.25">
      <c r="A263" s="60"/>
      <c r="B263" s="41"/>
      <c r="C263" s="41"/>
      <c r="D263" s="41"/>
      <c r="E263" s="41"/>
      <c r="F263" s="53"/>
      <c r="G263" s="41"/>
      <c r="H263" s="77"/>
      <c r="I263" s="77"/>
      <c r="J263" s="64"/>
      <c r="K263" s="42"/>
      <c r="L263" s="41"/>
      <c r="M263" s="41"/>
      <c r="N263" s="210"/>
      <c r="O263" s="84"/>
      <c r="P263" s="41"/>
      <c r="Q263" s="41"/>
      <c r="R263" s="41"/>
      <c r="S263" s="42"/>
      <c r="T263" s="41"/>
      <c r="U263" s="157"/>
      <c r="V263" s="41"/>
      <c r="W263" s="41"/>
      <c r="X263" s="157"/>
      <c r="Y263" s="41"/>
      <c r="Z263" s="162"/>
      <c r="AA263" s="162"/>
      <c r="AB263" s="174"/>
      <c r="AC263" s="174"/>
      <c r="AD263" s="41"/>
      <c r="AE263" s="158"/>
      <c r="AF263" s="42"/>
      <c r="AG263" s="48"/>
      <c r="AH263" s="48"/>
      <c r="AI263" s="189"/>
      <c r="AJ263" s="74"/>
      <c r="AK263" s="56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</row>
    <row r="264" spans="1:95" s="35" customFormat="1" ht="14.25">
      <c r="A264" s="62" t="s">
        <v>426</v>
      </c>
      <c r="B264" s="31">
        <f t="shared" ref="B264:B270" si="224">SUM(C264:D264)</f>
        <v>18499</v>
      </c>
      <c r="C264" s="31">
        <f>SUM(C265:C270)</f>
        <v>8253</v>
      </c>
      <c r="D264" s="31">
        <f>SUM(D265:D270)</f>
        <v>10246</v>
      </c>
      <c r="E264" s="31">
        <f>SUM(E265:E270)</f>
        <v>2981</v>
      </c>
      <c r="F264" s="30">
        <v>6.1943793911007026</v>
      </c>
      <c r="G264" s="31">
        <f t="shared" ref="G264:G270" si="225">SUM(H264:I264)</f>
        <v>17862</v>
      </c>
      <c r="H264" s="31">
        <f>SUM(H265:H270)</f>
        <v>8256</v>
      </c>
      <c r="I264" s="31">
        <f>SUM(I265:I270)</f>
        <v>9606</v>
      </c>
      <c r="J264" s="36">
        <f t="shared" ref="J264:J270" si="226">LN(G264/B264)/6.02*100</f>
        <v>-0.58207849348102603</v>
      </c>
      <c r="K264" s="33">
        <f>SUM(L264:M264)</f>
        <v>19829</v>
      </c>
      <c r="L264" s="31">
        <f>SUM(L265:L270)</f>
        <v>9441</v>
      </c>
      <c r="M264" s="31">
        <f>SUM(M265:M270)</f>
        <v>10388</v>
      </c>
      <c r="N264" s="209">
        <f t="shared" si="175"/>
        <v>90.883711975356192</v>
      </c>
      <c r="O264" s="202">
        <f t="shared" ref="O264:O270" si="227">LN(K264/G264)/8.5*100</f>
        <v>1.2290583688820473</v>
      </c>
      <c r="P264" s="31">
        <f>SUM(Q264:R264)</f>
        <v>21275</v>
      </c>
      <c r="Q264" s="31">
        <f>SUM(Q265:Q270)</f>
        <v>10975</v>
      </c>
      <c r="R264" s="31">
        <f>SUM(R265:R270)</f>
        <v>10300</v>
      </c>
      <c r="S264" s="33">
        <f>SUM(T264:U264)</f>
        <v>19319</v>
      </c>
      <c r="T264" s="31">
        <f>SUM(T265:T270)</f>
        <v>9195</v>
      </c>
      <c r="U264" s="154">
        <f>SUM(U265:U270)</f>
        <v>10124</v>
      </c>
      <c r="V264" s="31">
        <f>SUM(W264:X264)</f>
        <v>1956</v>
      </c>
      <c r="W264" s="31">
        <f>SUM(W265:W270)</f>
        <v>1780</v>
      </c>
      <c r="X264" s="154">
        <f>SUM(X265:X270)</f>
        <v>176</v>
      </c>
      <c r="Y264" s="31"/>
      <c r="Z264" s="155" t="s">
        <v>33</v>
      </c>
      <c r="AA264" s="155" t="s">
        <v>33</v>
      </c>
      <c r="AB264" s="173" t="s">
        <v>33</v>
      </c>
      <c r="AC264" s="173" t="s">
        <v>33</v>
      </c>
      <c r="AD264" s="31">
        <f>SUM(AD265:AD270)</f>
        <v>4065</v>
      </c>
      <c r="AE264" s="156">
        <f t="shared" ref="AE264:AE270" si="228">P264/AD264</f>
        <v>5.2337023370233702</v>
      </c>
      <c r="AF264" s="33">
        <f t="shared" ref="AF264:AF270" si="229">SUM(AG264:AH264)</f>
        <v>34075</v>
      </c>
      <c r="AG264" s="38">
        <f>SUM(AG265:AG270)</f>
        <v>17371</v>
      </c>
      <c r="AH264" s="38">
        <f>SUM(AH265:AH270)</f>
        <v>16704</v>
      </c>
      <c r="AI264" s="147" t="s">
        <v>427</v>
      </c>
      <c r="AJ264" s="72"/>
      <c r="AK264" s="16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</row>
    <row r="265" spans="1:95" s="14" customFormat="1" ht="14.25">
      <c r="A265" s="60" t="s">
        <v>188</v>
      </c>
      <c r="B265" s="41">
        <f t="shared" si="224"/>
        <v>1681</v>
      </c>
      <c r="C265" s="41">
        <v>707</v>
      </c>
      <c r="D265" s="41">
        <v>974</v>
      </c>
      <c r="E265" s="41">
        <v>318</v>
      </c>
      <c r="F265" s="53">
        <v>5.2861635220125782</v>
      </c>
      <c r="G265" s="41">
        <f t="shared" si="225"/>
        <v>1458</v>
      </c>
      <c r="H265" s="41">
        <v>641</v>
      </c>
      <c r="I265" s="41">
        <v>817</v>
      </c>
      <c r="J265" s="64">
        <f t="shared" si="226"/>
        <v>-2.3641731036546867</v>
      </c>
      <c r="K265" s="42">
        <f t="shared" ref="K265:K270" si="230">SUM(L265:M265)</f>
        <v>1777</v>
      </c>
      <c r="L265" s="41">
        <v>828</v>
      </c>
      <c r="M265" s="41">
        <v>949</v>
      </c>
      <c r="N265" s="210">
        <f t="shared" si="175"/>
        <v>87.249736564805062</v>
      </c>
      <c r="O265" s="84">
        <f t="shared" si="227"/>
        <v>2.3277754774829162</v>
      </c>
      <c r="P265" s="41">
        <v>1871</v>
      </c>
      <c r="Q265" s="41">
        <v>950</v>
      </c>
      <c r="R265" s="41">
        <v>921</v>
      </c>
      <c r="S265" s="42">
        <v>1716</v>
      </c>
      <c r="T265" s="41">
        <v>800</v>
      </c>
      <c r="U265" s="157">
        <v>916</v>
      </c>
      <c r="V265" s="41">
        <v>155</v>
      </c>
      <c r="W265" s="41">
        <v>150</v>
      </c>
      <c r="X265" s="157">
        <v>5</v>
      </c>
      <c r="Y265" s="41"/>
      <c r="Z265" s="162">
        <v>184.32</v>
      </c>
      <c r="AA265" s="162">
        <f t="shared" ref="AA265:AA270" si="231">Z265/100</f>
        <v>1.8431999999999999</v>
      </c>
      <c r="AB265" s="174">
        <f t="shared" ref="AB265:AB270" si="232">K265/AA265</f>
        <v>964.08420138888891</v>
      </c>
      <c r="AC265" s="174">
        <f t="shared" ref="AC265:AC270" si="233">P265/AA265</f>
        <v>1015.0824652777778</v>
      </c>
      <c r="AD265" s="41">
        <v>397</v>
      </c>
      <c r="AE265" s="158">
        <f t="shared" si="228"/>
        <v>4.7128463476070532</v>
      </c>
      <c r="AF265" s="42">
        <f t="shared" si="229"/>
        <v>2993</v>
      </c>
      <c r="AG265" s="43">
        <v>1523</v>
      </c>
      <c r="AH265" s="43">
        <v>1470</v>
      </c>
      <c r="AI265" s="188" t="s">
        <v>189</v>
      </c>
      <c r="AJ265" s="74"/>
      <c r="AK265" s="56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</row>
    <row r="266" spans="1:95" s="14" customFormat="1" ht="14.25">
      <c r="A266" s="60" t="s">
        <v>383</v>
      </c>
      <c r="B266" s="41">
        <f t="shared" si="224"/>
        <v>9461</v>
      </c>
      <c r="C266" s="41">
        <v>4184</v>
      </c>
      <c r="D266" s="41">
        <v>5277</v>
      </c>
      <c r="E266" s="41">
        <v>1408</v>
      </c>
      <c r="F266" s="53">
        <v>6.7194602272727275</v>
      </c>
      <c r="G266" s="41">
        <f t="shared" si="225"/>
        <v>9465</v>
      </c>
      <c r="H266" s="41">
        <v>4365</v>
      </c>
      <c r="I266" s="41">
        <v>5100</v>
      </c>
      <c r="J266" s="64">
        <f t="shared" si="226"/>
        <v>7.0215770594516929E-3</v>
      </c>
      <c r="K266" s="42">
        <f t="shared" si="230"/>
        <v>10398</v>
      </c>
      <c r="L266" s="41">
        <v>4929</v>
      </c>
      <c r="M266" s="41">
        <v>5469</v>
      </c>
      <c r="N266" s="210">
        <f t="shared" si="175"/>
        <v>90.126165660998353</v>
      </c>
      <c r="O266" s="84">
        <f t="shared" si="227"/>
        <v>1.1060317094145626</v>
      </c>
      <c r="P266" s="41">
        <v>11129</v>
      </c>
      <c r="Q266" s="41">
        <v>5712</v>
      </c>
      <c r="R266" s="41">
        <v>5417</v>
      </c>
      <c r="S266" s="42">
        <v>10114</v>
      </c>
      <c r="T266" s="41">
        <v>4792</v>
      </c>
      <c r="U266" s="157">
        <v>5322</v>
      </c>
      <c r="V266" s="41">
        <v>1015</v>
      </c>
      <c r="W266" s="41">
        <v>920</v>
      </c>
      <c r="X266" s="157">
        <v>95</v>
      </c>
      <c r="Y266" s="41"/>
      <c r="Z266" s="162">
        <v>547.96</v>
      </c>
      <c r="AA266" s="162">
        <f t="shared" si="231"/>
        <v>5.4796000000000005</v>
      </c>
      <c r="AB266" s="174">
        <f t="shared" si="232"/>
        <v>1897.5837652383384</v>
      </c>
      <c r="AC266" s="174">
        <f t="shared" si="233"/>
        <v>2030.9876633330898</v>
      </c>
      <c r="AD266" s="41">
        <v>1980</v>
      </c>
      <c r="AE266" s="158">
        <f t="shared" si="228"/>
        <v>5.6207070707070708</v>
      </c>
      <c r="AF266" s="42">
        <f t="shared" si="229"/>
        <v>16255</v>
      </c>
      <c r="AG266" s="43">
        <v>8271</v>
      </c>
      <c r="AH266" s="43">
        <v>7984</v>
      </c>
      <c r="AI266" s="188" t="s">
        <v>384</v>
      </c>
      <c r="AJ266" s="74"/>
      <c r="AK266" s="56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</row>
    <row r="267" spans="1:95" s="14" customFormat="1" ht="14.25">
      <c r="A267" s="60" t="s">
        <v>428</v>
      </c>
      <c r="B267" s="41">
        <f t="shared" si="224"/>
        <v>2066</v>
      </c>
      <c r="C267" s="41">
        <v>988</v>
      </c>
      <c r="D267" s="41">
        <v>1078</v>
      </c>
      <c r="E267" s="41">
        <v>323</v>
      </c>
      <c r="F267" s="53">
        <v>6.3962848297213624</v>
      </c>
      <c r="G267" s="41">
        <f t="shared" si="225"/>
        <v>2043</v>
      </c>
      <c r="H267" s="41">
        <v>1018</v>
      </c>
      <c r="I267" s="41">
        <v>1025</v>
      </c>
      <c r="J267" s="64">
        <f t="shared" si="226"/>
        <v>-0.18596436647777068</v>
      </c>
      <c r="K267" s="42">
        <f t="shared" si="230"/>
        <v>2195</v>
      </c>
      <c r="L267" s="41">
        <v>1086</v>
      </c>
      <c r="M267" s="41">
        <v>1109</v>
      </c>
      <c r="N267" s="210">
        <f t="shared" si="175"/>
        <v>97.926059513074833</v>
      </c>
      <c r="O267" s="84">
        <f t="shared" si="227"/>
        <v>0.84426741990176057</v>
      </c>
      <c r="P267" s="41">
        <v>2374</v>
      </c>
      <c r="Q267" s="41">
        <v>1267</v>
      </c>
      <c r="R267" s="41">
        <v>1107</v>
      </c>
      <c r="S267" s="42">
        <v>2133</v>
      </c>
      <c r="T267" s="41">
        <v>1053</v>
      </c>
      <c r="U267" s="157">
        <v>1080</v>
      </c>
      <c r="V267" s="41">
        <v>241</v>
      </c>
      <c r="W267" s="41">
        <v>214</v>
      </c>
      <c r="X267" s="157">
        <v>27</v>
      </c>
      <c r="Y267" s="41"/>
      <c r="Z267" s="162">
        <v>57.89</v>
      </c>
      <c r="AA267" s="162">
        <f t="shared" si="231"/>
        <v>0.57889999999999997</v>
      </c>
      <c r="AB267" s="174">
        <f t="shared" si="232"/>
        <v>3791.6738642252549</v>
      </c>
      <c r="AC267" s="174">
        <f t="shared" si="233"/>
        <v>4100.8809811711872</v>
      </c>
      <c r="AD267" s="41">
        <v>465</v>
      </c>
      <c r="AE267" s="158">
        <f t="shared" si="228"/>
        <v>5.1053763440860216</v>
      </c>
      <c r="AF267" s="42">
        <f t="shared" si="229"/>
        <v>3721</v>
      </c>
      <c r="AG267" s="43">
        <v>1895</v>
      </c>
      <c r="AH267" s="43">
        <v>1826</v>
      </c>
      <c r="AI267" s="188" t="s">
        <v>429</v>
      </c>
      <c r="AJ267" s="74"/>
      <c r="AK267" s="56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</row>
    <row r="268" spans="1:95" s="14" customFormat="1" ht="14.25">
      <c r="A268" s="60" t="s">
        <v>116</v>
      </c>
      <c r="B268" s="41">
        <f t="shared" si="224"/>
        <v>2829</v>
      </c>
      <c r="C268" s="41">
        <v>1262</v>
      </c>
      <c r="D268" s="41">
        <v>1567</v>
      </c>
      <c r="E268" s="41">
        <v>464</v>
      </c>
      <c r="F268" s="53">
        <v>6.0969827586206895</v>
      </c>
      <c r="G268" s="41">
        <f t="shared" si="225"/>
        <v>2724</v>
      </c>
      <c r="H268" s="41">
        <v>1223</v>
      </c>
      <c r="I268" s="41">
        <v>1501</v>
      </c>
      <c r="J268" s="64">
        <f t="shared" si="226"/>
        <v>-0.62827083109907234</v>
      </c>
      <c r="K268" s="42">
        <f t="shared" si="230"/>
        <v>3193</v>
      </c>
      <c r="L268" s="41">
        <v>1536</v>
      </c>
      <c r="M268" s="41">
        <v>1657</v>
      </c>
      <c r="N268" s="210">
        <f t="shared" si="175"/>
        <v>92.69764634882317</v>
      </c>
      <c r="O268" s="84">
        <f t="shared" si="227"/>
        <v>1.8689355934750482</v>
      </c>
      <c r="P268" s="41">
        <v>3431</v>
      </c>
      <c r="Q268" s="41">
        <v>1793</v>
      </c>
      <c r="R268" s="41">
        <v>1638</v>
      </c>
      <c r="S268" s="42">
        <v>3099</v>
      </c>
      <c r="T268" s="41">
        <v>1492</v>
      </c>
      <c r="U268" s="157">
        <v>1607</v>
      </c>
      <c r="V268" s="41">
        <v>332</v>
      </c>
      <c r="W268" s="41">
        <v>301</v>
      </c>
      <c r="X268" s="157">
        <v>31</v>
      </c>
      <c r="Y268" s="41"/>
      <c r="Z268" s="162">
        <v>63.93</v>
      </c>
      <c r="AA268" s="162">
        <f t="shared" si="231"/>
        <v>0.63929999999999998</v>
      </c>
      <c r="AB268" s="174">
        <f t="shared" si="232"/>
        <v>4994.5252620053188</v>
      </c>
      <c r="AC268" s="174">
        <f t="shared" si="233"/>
        <v>5366.8074456436725</v>
      </c>
      <c r="AD268" s="41">
        <v>675</v>
      </c>
      <c r="AE268" s="158">
        <f t="shared" si="228"/>
        <v>5.0829629629629629</v>
      </c>
      <c r="AF268" s="42">
        <f t="shared" si="229"/>
        <v>5569</v>
      </c>
      <c r="AG268" s="43">
        <v>2840</v>
      </c>
      <c r="AH268" s="43">
        <v>2729</v>
      </c>
      <c r="AI268" s="188" t="s">
        <v>117</v>
      </c>
      <c r="AJ268" s="74"/>
      <c r="AK268" s="56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</row>
    <row r="269" spans="1:95" s="14" customFormat="1" ht="14.25">
      <c r="A269" s="71" t="s">
        <v>430</v>
      </c>
      <c r="B269" s="86">
        <f t="shared" si="224"/>
        <v>1023</v>
      </c>
      <c r="C269" s="86">
        <v>444</v>
      </c>
      <c r="D269" s="86">
        <v>579</v>
      </c>
      <c r="E269" s="86">
        <v>179</v>
      </c>
      <c r="F269" s="53">
        <v>5.7150837988826817</v>
      </c>
      <c r="G269" s="41">
        <f t="shared" si="225"/>
        <v>1025</v>
      </c>
      <c r="H269" s="41">
        <v>467</v>
      </c>
      <c r="I269" s="41">
        <v>558</v>
      </c>
      <c r="J269" s="64">
        <f t="shared" si="226"/>
        <v>3.244394719073207E-2</v>
      </c>
      <c r="K269" s="42">
        <f t="shared" si="230"/>
        <v>1158</v>
      </c>
      <c r="L269" s="41">
        <v>524</v>
      </c>
      <c r="M269" s="41">
        <v>634</v>
      </c>
      <c r="N269" s="210">
        <f t="shared" ref="N269:N270" si="234">L269/M269*100</f>
        <v>82.649842271293366</v>
      </c>
      <c r="O269" s="84">
        <f t="shared" si="227"/>
        <v>1.4353149007109636</v>
      </c>
      <c r="P269" s="41">
        <v>1228</v>
      </c>
      <c r="Q269" s="41">
        <v>590</v>
      </c>
      <c r="R269" s="41">
        <v>638</v>
      </c>
      <c r="S269" s="42">
        <v>1153</v>
      </c>
      <c r="T269" s="41">
        <v>521</v>
      </c>
      <c r="U269" s="157">
        <v>632</v>
      </c>
      <c r="V269" s="41">
        <v>75</v>
      </c>
      <c r="W269" s="41">
        <v>69</v>
      </c>
      <c r="X269" s="157">
        <v>6</v>
      </c>
      <c r="Y269" s="41"/>
      <c r="Z269" s="162">
        <v>33.549999999999997</v>
      </c>
      <c r="AA269" s="162">
        <f t="shared" si="231"/>
        <v>0.33549999999999996</v>
      </c>
      <c r="AB269" s="174">
        <f t="shared" si="232"/>
        <v>3451.5648286140095</v>
      </c>
      <c r="AC269" s="174">
        <f t="shared" si="233"/>
        <v>3660.2086438152014</v>
      </c>
      <c r="AD269" s="41">
        <v>242</v>
      </c>
      <c r="AE269" s="158">
        <f t="shared" si="228"/>
        <v>5.0743801652892566</v>
      </c>
      <c r="AF269" s="42">
        <f t="shared" si="229"/>
        <v>1865</v>
      </c>
      <c r="AG269" s="43">
        <v>941</v>
      </c>
      <c r="AH269" s="43">
        <v>924</v>
      </c>
      <c r="AI269" s="188" t="s">
        <v>431</v>
      </c>
      <c r="AJ269" s="74"/>
      <c r="AK269" s="56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</row>
    <row r="270" spans="1:95" s="14" customFormat="1" ht="14.25">
      <c r="A270" s="87" t="s">
        <v>432</v>
      </c>
      <c r="B270" s="88">
        <f t="shared" si="224"/>
        <v>1439</v>
      </c>
      <c r="C270" s="88">
        <v>668</v>
      </c>
      <c r="D270" s="88">
        <v>771</v>
      </c>
      <c r="E270" s="88">
        <v>289</v>
      </c>
      <c r="F270" s="89">
        <v>4.9792387543252596</v>
      </c>
      <c r="G270" s="88">
        <f t="shared" si="225"/>
        <v>1147</v>
      </c>
      <c r="H270" s="88">
        <v>542</v>
      </c>
      <c r="I270" s="88">
        <v>605</v>
      </c>
      <c r="J270" s="90">
        <f t="shared" si="226"/>
        <v>-3.7674184345182256</v>
      </c>
      <c r="K270" s="91">
        <f t="shared" si="230"/>
        <v>1108</v>
      </c>
      <c r="L270" s="88">
        <v>538</v>
      </c>
      <c r="M270" s="88">
        <v>570</v>
      </c>
      <c r="N270" s="212">
        <f t="shared" si="234"/>
        <v>94.385964912280713</v>
      </c>
      <c r="O270" s="205">
        <f t="shared" si="227"/>
        <v>-0.40697940967225438</v>
      </c>
      <c r="P270" s="88">
        <v>1242</v>
      </c>
      <c r="Q270" s="88">
        <v>663</v>
      </c>
      <c r="R270" s="88">
        <v>579</v>
      </c>
      <c r="S270" s="91">
        <v>1104</v>
      </c>
      <c r="T270" s="88">
        <v>537</v>
      </c>
      <c r="U270" s="168">
        <v>567</v>
      </c>
      <c r="V270" s="88">
        <v>138</v>
      </c>
      <c r="W270" s="88">
        <v>126</v>
      </c>
      <c r="X270" s="168">
        <v>12</v>
      </c>
      <c r="Y270" s="88"/>
      <c r="Z270" s="169">
        <v>122.24</v>
      </c>
      <c r="AA270" s="169">
        <f t="shared" si="231"/>
        <v>1.2223999999999999</v>
      </c>
      <c r="AB270" s="207">
        <f t="shared" si="232"/>
        <v>906.41361256544508</v>
      </c>
      <c r="AC270" s="207">
        <f t="shared" si="233"/>
        <v>1016.0340314136126</v>
      </c>
      <c r="AD270" s="88">
        <v>306</v>
      </c>
      <c r="AE270" s="170">
        <f t="shared" si="228"/>
        <v>4.0588235294117645</v>
      </c>
      <c r="AF270" s="91">
        <f t="shared" si="229"/>
        <v>3672</v>
      </c>
      <c r="AG270" s="92">
        <v>1901</v>
      </c>
      <c r="AH270" s="92">
        <v>1771</v>
      </c>
      <c r="AI270" s="194" t="s">
        <v>433</v>
      </c>
      <c r="AJ270" s="74"/>
      <c r="AK270" s="56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</row>
    <row r="271" spans="1:95" s="97" customFormat="1" ht="17.25">
      <c r="A271" s="206" t="s">
        <v>434</v>
      </c>
      <c r="B271" s="99"/>
      <c r="C271" s="99"/>
      <c r="D271" s="99"/>
      <c r="E271" s="99"/>
      <c r="F271" s="100"/>
      <c r="G271" s="99"/>
      <c r="H271" s="99"/>
      <c r="I271" s="101"/>
      <c r="J271" s="102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39"/>
      <c r="AA271" s="145"/>
      <c r="AB271" s="178"/>
      <c r="AC271" s="178"/>
      <c r="AD271" s="139"/>
      <c r="AE271" s="139"/>
      <c r="AF271" s="139"/>
      <c r="AG271" s="43"/>
      <c r="AH271" s="43"/>
      <c r="AI271" s="93" t="s">
        <v>435</v>
      </c>
      <c r="AJ271" s="94"/>
      <c r="AK271" s="95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</row>
    <row r="272" spans="1:95" s="97" customFormat="1" ht="17.25">
      <c r="A272" s="98" t="s">
        <v>436</v>
      </c>
      <c r="B272" s="99"/>
      <c r="C272" s="99"/>
      <c r="D272" s="99"/>
      <c r="E272" s="99"/>
      <c r="F272" s="100"/>
      <c r="G272" s="99"/>
      <c r="H272" s="99"/>
      <c r="I272" s="101"/>
      <c r="J272" s="102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39"/>
      <c r="AA272" s="145"/>
      <c r="AB272" s="178"/>
      <c r="AC272" s="178"/>
      <c r="AD272" s="139"/>
      <c r="AE272" s="139"/>
      <c r="AF272" s="343"/>
      <c r="AG272" s="343"/>
      <c r="AH272" s="343"/>
      <c r="AI272" s="343"/>
      <c r="AJ272" s="94"/>
      <c r="AK272" s="95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</row>
    <row r="273" spans="1:95" s="97" customFormat="1" ht="14.25">
      <c r="A273" s="215" t="s">
        <v>437</v>
      </c>
      <c r="B273" s="216"/>
      <c r="C273" s="216"/>
      <c r="D273" s="216"/>
      <c r="E273" s="216"/>
      <c r="F273" s="216"/>
      <c r="G273" s="216"/>
      <c r="H273" s="216"/>
      <c r="I273" s="216"/>
      <c r="J273" s="217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8"/>
      <c r="AA273" s="218"/>
      <c r="AB273" s="219"/>
      <c r="AC273" s="219"/>
      <c r="AD273" s="218"/>
      <c r="AE273" s="218"/>
      <c r="AF273" s="220"/>
      <c r="AG273" s="221"/>
      <c r="AH273" s="221"/>
      <c r="AI273" s="274" t="s">
        <v>438</v>
      </c>
      <c r="AJ273" s="105"/>
      <c r="AK273" s="104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</row>
    <row r="274" spans="1:95" s="97" customFormat="1" ht="14.25">
      <c r="A274" s="215" t="s">
        <v>439</v>
      </c>
      <c r="B274" s="222"/>
      <c r="C274" s="222"/>
      <c r="D274" s="222"/>
      <c r="E274" s="222"/>
      <c r="F274" s="222"/>
      <c r="G274" s="222"/>
      <c r="H274" s="222"/>
      <c r="I274" s="222"/>
      <c r="J274" s="223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0"/>
      <c r="AA274" s="220"/>
      <c r="AB274" s="224"/>
      <c r="AC274" s="224"/>
      <c r="AD274" s="220"/>
      <c r="AE274" s="220"/>
      <c r="AF274" s="220"/>
      <c r="AG274" s="221"/>
      <c r="AH274" s="221"/>
      <c r="AI274" s="274" t="s">
        <v>440</v>
      </c>
      <c r="AJ274" s="105"/>
      <c r="AK274" s="104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</row>
    <row r="275" spans="1:95" s="97" customFormat="1" ht="14.25">
      <c r="A275" s="215" t="s">
        <v>441</v>
      </c>
      <c r="B275" s="225"/>
      <c r="C275" s="226"/>
      <c r="D275" s="226"/>
      <c r="E275" s="226"/>
      <c r="F275" s="226"/>
      <c r="G275" s="225"/>
      <c r="H275" s="226"/>
      <c r="I275" s="226"/>
      <c r="J275" s="227"/>
      <c r="K275" s="226"/>
      <c r="L275" s="226"/>
      <c r="M275" s="226"/>
      <c r="N275" s="226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0"/>
      <c r="AA275" s="220"/>
      <c r="AB275" s="224"/>
      <c r="AC275" s="224"/>
      <c r="AD275" s="220"/>
      <c r="AE275" s="220"/>
      <c r="AF275" s="220"/>
      <c r="AG275" s="220"/>
      <c r="AH275" s="220"/>
      <c r="AI275" s="274" t="s">
        <v>442</v>
      </c>
      <c r="AJ275" s="105"/>
      <c r="AK275" s="104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  <c r="CD275" s="96"/>
      <c r="CE275" s="96"/>
      <c r="CF275" s="96"/>
      <c r="CG275" s="96"/>
      <c r="CH275" s="96"/>
      <c r="CI275" s="96"/>
      <c r="CJ275" s="96"/>
      <c r="CK275" s="96"/>
      <c r="CL275" s="96"/>
      <c r="CM275" s="96"/>
      <c r="CN275" s="96"/>
      <c r="CO275" s="96"/>
      <c r="CP275" s="96"/>
      <c r="CQ275" s="96"/>
    </row>
    <row r="276" spans="1:95" s="106" customFormat="1" ht="4.5" customHeight="1">
      <c r="A276" s="228"/>
      <c r="B276" s="229"/>
      <c r="C276" s="229"/>
      <c r="D276" s="230"/>
      <c r="E276" s="231"/>
      <c r="F276" s="231"/>
      <c r="G276" s="232"/>
      <c r="H276" s="233"/>
      <c r="I276" s="234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5"/>
      <c r="AA276" s="235"/>
      <c r="AB276" s="236"/>
      <c r="AC276" s="236"/>
      <c r="AD276" s="235"/>
      <c r="AE276" s="235"/>
      <c r="AF276" s="235"/>
      <c r="AG276" s="235"/>
      <c r="AH276" s="235"/>
      <c r="AI276" s="237"/>
      <c r="AJ276" s="108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  <c r="BB276" s="107"/>
      <c r="BC276" s="107"/>
      <c r="BD276" s="107"/>
      <c r="BE276" s="107"/>
      <c r="BF276" s="107"/>
      <c r="BG276" s="107"/>
      <c r="BH276" s="107"/>
      <c r="BI276" s="107"/>
      <c r="BJ276" s="107"/>
      <c r="BK276" s="107"/>
      <c r="BL276" s="107"/>
      <c r="BM276" s="107"/>
      <c r="BN276" s="107"/>
      <c r="BO276" s="107"/>
      <c r="BP276" s="107"/>
      <c r="BQ276" s="107"/>
      <c r="BR276" s="107"/>
      <c r="BS276" s="107"/>
      <c r="BT276" s="107"/>
      <c r="BU276" s="107"/>
      <c r="BV276" s="107"/>
      <c r="BW276" s="107"/>
      <c r="BX276" s="107"/>
      <c r="BY276" s="107"/>
      <c r="BZ276" s="107"/>
      <c r="CA276" s="107"/>
      <c r="CB276" s="107"/>
      <c r="CC276" s="107"/>
      <c r="CD276" s="107"/>
      <c r="CE276" s="107"/>
      <c r="CF276" s="107"/>
      <c r="CG276" s="107"/>
      <c r="CH276" s="107"/>
      <c r="CI276" s="107"/>
      <c r="CJ276" s="107"/>
      <c r="CK276" s="107"/>
      <c r="CL276" s="107"/>
      <c r="CM276" s="107"/>
      <c r="CN276" s="107"/>
      <c r="CO276" s="107"/>
      <c r="CP276" s="107"/>
      <c r="CQ276" s="107"/>
    </row>
    <row r="277" spans="1:95" s="97" customFormat="1" ht="18.75">
      <c r="A277" s="223" t="s">
        <v>474</v>
      </c>
      <c r="B277" s="238"/>
      <c r="C277" s="222"/>
      <c r="D277" s="222"/>
      <c r="E277" s="222"/>
      <c r="F277" s="222"/>
      <c r="G277" s="238"/>
      <c r="H277" s="222"/>
      <c r="I277" s="222"/>
      <c r="J277" s="223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0"/>
      <c r="AA277" s="220"/>
      <c r="AB277" s="224"/>
      <c r="AC277" s="224"/>
      <c r="AD277" s="220"/>
      <c r="AE277" s="220"/>
      <c r="AF277" s="220"/>
      <c r="AG277" s="220"/>
      <c r="AH277" s="220"/>
      <c r="AI277" s="214"/>
      <c r="AJ277" s="110"/>
      <c r="AK277" s="109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96"/>
      <c r="BQ277" s="96"/>
      <c r="BR277" s="96"/>
      <c r="BS277" s="96"/>
      <c r="BT277" s="96"/>
      <c r="BU277" s="96"/>
      <c r="BV277" s="96"/>
      <c r="BW277" s="96"/>
      <c r="BX277" s="96"/>
      <c r="BY277" s="96"/>
      <c r="BZ277" s="96"/>
      <c r="CA277" s="96"/>
      <c r="CB277" s="96"/>
      <c r="CC277" s="96"/>
      <c r="CD277" s="96"/>
      <c r="CE277" s="96"/>
      <c r="CF277" s="96"/>
      <c r="CG277" s="96"/>
      <c r="CH277" s="96"/>
      <c r="CI277" s="96"/>
      <c r="CJ277" s="96"/>
      <c r="CK277" s="96"/>
      <c r="CL277" s="96"/>
      <c r="CM277" s="96"/>
      <c r="CN277" s="96"/>
      <c r="CO277" s="96"/>
      <c r="CP277" s="96"/>
      <c r="CQ277" s="96"/>
    </row>
    <row r="278" spans="1:95" s="97" customFormat="1" ht="18.75">
      <c r="A278" s="239" t="s">
        <v>513</v>
      </c>
      <c r="B278" s="238"/>
      <c r="C278" s="222"/>
      <c r="D278" s="222"/>
      <c r="E278" s="222"/>
      <c r="F278" s="222"/>
      <c r="G278" s="238"/>
      <c r="H278" s="222"/>
      <c r="I278" s="222"/>
      <c r="J278" s="223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0"/>
      <c r="AA278" s="220"/>
      <c r="AB278" s="224"/>
      <c r="AC278" s="224"/>
      <c r="AD278" s="220"/>
      <c r="AE278" s="220"/>
      <c r="AF278" s="220"/>
      <c r="AG278" s="220"/>
      <c r="AH278" s="220"/>
      <c r="AI278" s="214"/>
      <c r="AJ278" s="110"/>
      <c r="AK278" s="109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  <c r="BH278" s="96"/>
      <c r="BI278" s="96"/>
      <c r="BJ278" s="96"/>
      <c r="BK278" s="96"/>
      <c r="BL278" s="96"/>
      <c r="BM278" s="96"/>
      <c r="BN278" s="96"/>
      <c r="BO278" s="96"/>
      <c r="BP278" s="96"/>
      <c r="BQ278" s="96"/>
      <c r="BR278" s="96"/>
      <c r="BS278" s="96"/>
      <c r="BT278" s="96"/>
      <c r="BU278" s="96"/>
      <c r="BV278" s="96"/>
      <c r="BW278" s="96"/>
      <c r="BX278" s="96"/>
      <c r="BY278" s="96"/>
      <c r="BZ278" s="96"/>
      <c r="CA278" s="96"/>
      <c r="CB278" s="96"/>
      <c r="CC278" s="96"/>
      <c r="CD278" s="96"/>
      <c r="CE278" s="96"/>
      <c r="CF278" s="96"/>
      <c r="CG278" s="96"/>
      <c r="CH278" s="96"/>
      <c r="CI278" s="96"/>
      <c r="CJ278" s="96"/>
      <c r="CK278" s="96"/>
      <c r="CL278" s="96"/>
      <c r="CM278" s="96"/>
      <c r="CN278" s="96"/>
      <c r="CO278" s="96"/>
      <c r="CP278" s="96"/>
      <c r="CQ278" s="96"/>
    </row>
    <row r="279" spans="1:95" s="97" customFormat="1" ht="18.75">
      <c r="A279" s="239" t="s">
        <v>443</v>
      </c>
      <c r="B279" s="240"/>
      <c r="C279" s="241"/>
      <c r="D279" s="241"/>
      <c r="E279" s="241"/>
      <c r="F279" s="241"/>
      <c r="G279" s="240"/>
      <c r="H279" s="241"/>
      <c r="I279" s="241"/>
      <c r="J279" s="239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2"/>
      <c r="AA279" s="242"/>
      <c r="AB279" s="243"/>
      <c r="AC279" s="243"/>
      <c r="AD279" s="242"/>
      <c r="AE279" s="242"/>
      <c r="AF279" s="242"/>
      <c r="AG279" s="242"/>
      <c r="AH279" s="242"/>
      <c r="AI279" s="244"/>
      <c r="AJ279" s="110"/>
      <c r="AK279" s="109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  <c r="CD279" s="96"/>
      <c r="CE279" s="96"/>
      <c r="CF279" s="96"/>
      <c r="CG279" s="96"/>
      <c r="CH279" s="96"/>
      <c r="CI279" s="96"/>
      <c r="CJ279" s="96"/>
      <c r="CK279" s="96"/>
      <c r="CL279" s="96"/>
      <c r="CM279" s="96"/>
      <c r="CN279" s="96"/>
      <c r="CO279" s="96"/>
      <c r="CP279" s="96"/>
      <c r="CQ279" s="96"/>
    </row>
    <row r="280" spans="1:95" s="97" customFormat="1" ht="25.5" customHeight="1">
      <c r="A280" s="344" t="s">
        <v>475</v>
      </c>
      <c r="B280" s="344"/>
      <c r="C280" s="344"/>
      <c r="D280" s="344"/>
      <c r="E280" s="344"/>
      <c r="F280" s="344"/>
      <c r="G280" s="344"/>
      <c r="H280" s="344"/>
      <c r="I280" s="344"/>
      <c r="J280" s="344"/>
      <c r="K280" s="344"/>
      <c r="L280" s="344"/>
      <c r="M280" s="344"/>
      <c r="N280" s="344"/>
      <c r="O280" s="344"/>
      <c r="P280" s="344"/>
      <c r="Q280" s="344"/>
      <c r="R280" s="344"/>
      <c r="S280" s="344"/>
      <c r="T280" s="344"/>
      <c r="U280" s="344"/>
      <c r="V280" s="344"/>
      <c r="W280" s="344"/>
      <c r="X280" s="344"/>
      <c r="Y280" s="344"/>
      <c r="Z280" s="344"/>
      <c r="AA280" s="344"/>
      <c r="AB280" s="344"/>
      <c r="AC280" s="344"/>
      <c r="AD280" s="344"/>
      <c r="AE280" s="344"/>
      <c r="AF280" s="344"/>
      <c r="AG280" s="344"/>
      <c r="AH280" s="344"/>
      <c r="AI280" s="344"/>
      <c r="AJ280" s="110"/>
      <c r="AK280" s="109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</row>
    <row r="281" spans="1:95" s="249" customFormat="1" ht="19.5" customHeight="1">
      <c r="A281" s="245" t="s">
        <v>444</v>
      </c>
      <c r="B281" s="246"/>
      <c r="C281" s="246"/>
      <c r="D281" s="247"/>
      <c r="E281" s="246"/>
      <c r="F281" s="246"/>
      <c r="G281" s="248"/>
      <c r="J281" s="250"/>
      <c r="K281" s="251"/>
      <c r="L281" s="251"/>
      <c r="M281" s="251"/>
      <c r="N281" s="252"/>
      <c r="O281" s="252"/>
      <c r="P281" s="252"/>
      <c r="Q281" s="252"/>
      <c r="R281" s="252"/>
      <c r="S281" s="252"/>
      <c r="T281" s="252"/>
      <c r="U281" s="252"/>
      <c r="V281" s="252"/>
      <c r="W281" s="252"/>
      <c r="X281" s="252"/>
      <c r="Y281" s="252"/>
      <c r="Z281" s="247"/>
      <c r="AA281" s="247"/>
      <c r="AB281" s="247"/>
      <c r="AC281" s="247"/>
      <c r="AD281" s="247"/>
      <c r="AE281" s="247"/>
      <c r="AF281" s="247"/>
      <c r="AG281" s="247"/>
      <c r="AH281" s="247"/>
      <c r="AI281" s="253"/>
      <c r="AJ281" s="254"/>
      <c r="AK281" s="255"/>
      <c r="AL281" s="247"/>
      <c r="AM281" s="247"/>
      <c r="AN281" s="247"/>
      <c r="AO281" s="247"/>
      <c r="AP281" s="247"/>
      <c r="AQ281" s="247"/>
      <c r="AR281" s="247"/>
      <c r="AS281" s="247"/>
      <c r="AT281" s="247"/>
      <c r="AU281" s="247"/>
      <c r="AV281" s="247"/>
      <c r="AW281" s="247"/>
      <c r="AX281" s="247"/>
      <c r="AY281" s="247"/>
      <c r="AZ281" s="247"/>
      <c r="BA281" s="247"/>
      <c r="BB281" s="247"/>
      <c r="BC281" s="247"/>
      <c r="BD281" s="247"/>
      <c r="BE281" s="247"/>
      <c r="BF281" s="247"/>
      <c r="BG281" s="247"/>
      <c r="BH281" s="247"/>
      <c r="BI281" s="247"/>
      <c r="BJ281" s="247"/>
      <c r="BK281" s="247"/>
      <c r="BL281" s="247"/>
      <c r="BM281" s="247"/>
      <c r="BN281" s="247"/>
      <c r="BO281" s="247"/>
      <c r="BP281" s="247"/>
      <c r="BQ281" s="247"/>
      <c r="BR281" s="247"/>
      <c r="BS281" s="247"/>
      <c r="BT281" s="247"/>
      <c r="BU281" s="247"/>
      <c r="BV281" s="247"/>
      <c r="BW281" s="247"/>
      <c r="BX281" s="247"/>
      <c r="BY281" s="247"/>
      <c r="BZ281" s="247"/>
      <c r="CA281" s="247"/>
      <c r="CB281" s="247"/>
      <c r="CC281" s="247"/>
      <c r="CD281" s="247"/>
      <c r="CE281" s="247"/>
      <c r="CF281" s="247"/>
      <c r="CG281" s="247"/>
      <c r="CH281" s="247"/>
      <c r="CI281" s="247"/>
      <c r="CJ281" s="247"/>
      <c r="CK281" s="247"/>
      <c r="CL281" s="247"/>
      <c r="CM281" s="247"/>
      <c r="CN281" s="247"/>
      <c r="CO281" s="247"/>
      <c r="CP281" s="247"/>
      <c r="CQ281" s="247"/>
    </row>
    <row r="282" spans="1:95" s="249" customFormat="1" ht="19.5" customHeight="1">
      <c r="A282" s="245" t="s">
        <v>445</v>
      </c>
      <c r="B282" s="246"/>
      <c r="C282" s="246"/>
      <c r="D282" s="247"/>
      <c r="E282" s="246"/>
      <c r="F282" s="246"/>
      <c r="G282" s="248"/>
      <c r="I282" s="256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  <c r="AD282" s="247"/>
      <c r="AE282" s="247"/>
      <c r="AF282" s="247"/>
      <c r="AG282" s="247"/>
      <c r="AH282" s="247"/>
      <c r="AI282" s="253"/>
      <c r="AJ282" s="254"/>
      <c r="AK282" s="255"/>
      <c r="AL282" s="247"/>
      <c r="AM282" s="247"/>
      <c r="AN282" s="247"/>
      <c r="AO282" s="247"/>
      <c r="AP282" s="247"/>
      <c r="AQ282" s="247"/>
      <c r="AR282" s="247"/>
      <c r="AS282" s="247"/>
      <c r="AT282" s="247"/>
      <c r="AU282" s="247"/>
      <c r="AV282" s="247"/>
      <c r="AW282" s="247"/>
      <c r="AX282" s="247"/>
      <c r="AY282" s="247"/>
      <c r="AZ282" s="247"/>
      <c r="BA282" s="247"/>
      <c r="BB282" s="247"/>
      <c r="BC282" s="247"/>
      <c r="BD282" s="247"/>
      <c r="BE282" s="247"/>
      <c r="BF282" s="247"/>
      <c r="BG282" s="247"/>
      <c r="BH282" s="247"/>
      <c r="BI282" s="247"/>
      <c r="BJ282" s="247"/>
      <c r="BK282" s="247"/>
      <c r="BL282" s="247"/>
      <c r="BM282" s="247"/>
      <c r="BN282" s="247"/>
      <c r="BO282" s="247"/>
      <c r="BP282" s="247"/>
      <c r="BQ282" s="247"/>
      <c r="BR282" s="247"/>
      <c r="BS282" s="247"/>
      <c r="BT282" s="247"/>
      <c r="BU282" s="247"/>
      <c r="BV282" s="247"/>
      <c r="BW282" s="247"/>
      <c r="BX282" s="247"/>
      <c r="BY282" s="247"/>
      <c r="BZ282" s="247"/>
      <c r="CA282" s="247"/>
      <c r="CB282" s="247"/>
      <c r="CC282" s="247"/>
      <c r="CD282" s="247"/>
      <c r="CE282" s="247"/>
      <c r="CF282" s="247"/>
      <c r="CG282" s="247"/>
      <c r="CH282" s="247"/>
      <c r="CI282" s="247"/>
      <c r="CJ282" s="247"/>
      <c r="CK282" s="247"/>
      <c r="CL282" s="247"/>
      <c r="CM282" s="247"/>
      <c r="CN282" s="247"/>
      <c r="CO282" s="247"/>
      <c r="CP282" s="247"/>
      <c r="CQ282" s="247"/>
    </row>
    <row r="283" spans="1:95" s="249" customFormat="1" ht="19.5" customHeight="1">
      <c r="A283" s="245" t="s">
        <v>446</v>
      </c>
      <c r="B283" s="246"/>
      <c r="C283" s="246"/>
      <c r="D283" s="247"/>
      <c r="E283" s="246"/>
      <c r="F283" s="246"/>
      <c r="G283" s="248"/>
      <c r="I283" s="256"/>
      <c r="J283" s="247"/>
      <c r="K283" s="247"/>
      <c r="L283" s="247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53"/>
      <c r="AJ283" s="254"/>
      <c r="AK283" s="255"/>
      <c r="AL283" s="247"/>
      <c r="AM283" s="247"/>
      <c r="AN283" s="247"/>
      <c r="AO283" s="247"/>
      <c r="AP283" s="247"/>
      <c r="AQ283" s="247"/>
      <c r="AR283" s="247"/>
      <c r="AS283" s="247"/>
      <c r="AT283" s="247"/>
      <c r="AU283" s="247"/>
      <c r="AV283" s="247"/>
      <c r="AW283" s="247"/>
      <c r="AX283" s="247"/>
      <c r="AY283" s="247"/>
      <c r="AZ283" s="247"/>
      <c r="BA283" s="247"/>
      <c r="BB283" s="247"/>
      <c r="BC283" s="247"/>
      <c r="BD283" s="247"/>
      <c r="BE283" s="247"/>
      <c r="BF283" s="247"/>
      <c r="BG283" s="247"/>
      <c r="BH283" s="247"/>
      <c r="BI283" s="247"/>
      <c r="BJ283" s="247"/>
      <c r="BK283" s="247"/>
      <c r="BL283" s="247"/>
      <c r="BM283" s="247"/>
      <c r="BN283" s="247"/>
      <c r="BO283" s="247"/>
      <c r="BP283" s="247"/>
      <c r="BQ283" s="247"/>
      <c r="BR283" s="247"/>
      <c r="BS283" s="247"/>
      <c r="BT283" s="247"/>
      <c r="BU283" s="247"/>
      <c r="BV283" s="247"/>
      <c r="BW283" s="247"/>
      <c r="BX283" s="247"/>
      <c r="BY283" s="247"/>
      <c r="BZ283" s="247"/>
      <c r="CA283" s="247"/>
      <c r="CB283" s="247"/>
      <c r="CC283" s="247"/>
      <c r="CD283" s="247"/>
      <c r="CE283" s="247"/>
      <c r="CF283" s="247"/>
      <c r="CG283" s="247"/>
      <c r="CH283" s="247"/>
      <c r="CI283" s="247"/>
      <c r="CJ283" s="247"/>
      <c r="CK283" s="247"/>
      <c r="CL283" s="247"/>
      <c r="CM283" s="247"/>
      <c r="CN283" s="247"/>
      <c r="CO283" s="247"/>
      <c r="CP283" s="247"/>
      <c r="CQ283" s="247"/>
    </row>
    <row r="284" spans="1:95" s="249" customFormat="1" ht="19.5" customHeight="1">
      <c r="A284" s="245" t="s">
        <v>447</v>
      </c>
      <c r="B284" s="246"/>
      <c r="C284" s="246"/>
      <c r="D284" s="247"/>
      <c r="E284" s="246"/>
      <c r="F284" s="246"/>
      <c r="G284" s="248"/>
      <c r="I284" s="256"/>
      <c r="J284" s="247"/>
      <c r="K284" s="247"/>
      <c r="L284" s="247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7"/>
      <c r="Z284" s="247"/>
      <c r="AA284" s="247"/>
      <c r="AB284" s="247"/>
      <c r="AC284" s="247"/>
      <c r="AD284" s="247"/>
      <c r="AE284" s="247"/>
      <c r="AF284" s="247"/>
      <c r="AG284" s="247"/>
      <c r="AH284" s="247"/>
      <c r="AI284" s="253"/>
      <c r="AJ284" s="254"/>
      <c r="AK284" s="255"/>
      <c r="AL284" s="247"/>
      <c r="AM284" s="247"/>
      <c r="AN284" s="247"/>
      <c r="AO284" s="247"/>
      <c r="AP284" s="247"/>
      <c r="AQ284" s="247"/>
      <c r="AR284" s="247"/>
      <c r="AS284" s="247"/>
      <c r="AT284" s="247"/>
      <c r="AU284" s="247"/>
      <c r="AV284" s="247"/>
      <c r="AW284" s="247"/>
      <c r="AX284" s="247"/>
      <c r="AY284" s="247"/>
      <c r="AZ284" s="247"/>
      <c r="BA284" s="247"/>
      <c r="BB284" s="247"/>
      <c r="BC284" s="247"/>
      <c r="BD284" s="247"/>
      <c r="BE284" s="247"/>
      <c r="BF284" s="247"/>
      <c r="BG284" s="247"/>
      <c r="BH284" s="247"/>
      <c r="BI284" s="247"/>
      <c r="BJ284" s="247"/>
      <c r="BK284" s="247"/>
      <c r="BL284" s="247"/>
      <c r="BM284" s="247"/>
      <c r="BN284" s="247"/>
      <c r="BO284" s="247"/>
      <c r="BP284" s="247"/>
      <c r="BQ284" s="247"/>
      <c r="BR284" s="247"/>
      <c r="BS284" s="247"/>
      <c r="BT284" s="247"/>
      <c r="BU284" s="247"/>
      <c r="BV284" s="247"/>
      <c r="BW284" s="247"/>
      <c r="BX284" s="247"/>
      <c r="BY284" s="247"/>
      <c r="BZ284" s="247"/>
      <c r="CA284" s="247"/>
      <c r="CB284" s="247"/>
      <c r="CC284" s="247"/>
      <c r="CD284" s="247"/>
      <c r="CE284" s="247"/>
      <c r="CF284" s="247"/>
      <c r="CG284" s="247"/>
      <c r="CH284" s="247"/>
      <c r="CI284" s="247"/>
      <c r="CJ284" s="247"/>
      <c r="CK284" s="247"/>
      <c r="CL284" s="247"/>
      <c r="CM284" s="247"/>
      <c r="CN284" s="247"/>
      <c r="CO284" s="247"/>
      <c r="CP284" s="247"/>
      <c r="CQ284" s="247"/>
    </row>
    <row r="285" spans="1:95" s="249" customFormat="1" ht="19.5" customHeight="1">
      <c r="A285" s="245" t="s">
        <v>448</v>
      </c>
      <c r="B285" s="246"/>
      <c r="C285" s="246"/>
      <c r="D285" s="247"/>
      <c r="E285" s="246"/>
      <c r="F285" s="246"/>
      <c r="G285" s="248"/>
      <c r="I285" s="256"/>
      <c r="J285" s="247"/>
      <c r="K285" s="247"/>
      <c r="L285" s="247"/>
      <c r="M285" s="247"/>
      <c r="N285" s="247"/>
      <c r="O285" s="247"/>
      <c r="P285" s="247"/>
      <c r="Q285" s="247"/>
      <c r="R285" s="247"/>
      <c r="S285" s="247"/>
      <c r="T285" s="247"/>
      <c r="U285" s="247"/>
      <c r="V285" s="247"/>
      <c r="W285" s="247"/>
      <c r="X285" s="247"/>
      <c r="Y285" s="247"/>
      <c r="Z285" s="247"/>
      <c r="AA285" s="247"/>
      <c r="AB285" s="247"/>
      <c r="AC285" s="247"/>
      <c r="AD285" s="247"/>
      <c r="AE285" s="247"/>
      <c r="AF285" s="247"/>
      <c r="AG285" s="247"/>
      <c r="AH285" s="247"/>
      <c r="AI285" s="253"/>
      <c r="AJ285" s="254"/>
      <c r="AK285" s="255"/>
      <c r="AL285" s="247"/>
      <c r="AM285" s="247"/>
      <c r="AN285" s="247"/>
      <c r="AO285" s="247"/>
      <c r="AP285" s="247"/>
      <c r="AQ285" s="247"/>
      <c r="AR285" s="247"/>
      <c r="AS285" s="247"/>
      <c r="AT285" s="247"/>
      <c r="AU285" s="247"/>
      <c r="AV285" s="247"/>
      <c r="AW285" s="247"/>
      <c r="AX285" s="247"/>
      <c r="AY285" s="247"/>
      <c r="AZ285" s="247"/>
      <c r="BA285" s="247"/>
      <c r="BB285" s="247"/>
      <c r="BC285" s="247"/>
      <c r="BD285" s="247"/>
      <c r="BE285" s="247"/>
      <c r="BF285" s="247"/>
      <c r="BG285" s="247"/>
      <c r="BH285" s="247"/>
      <c r="BI285" s="247"/>
      <c r="BJ285" s="247"/>
      <c r="BK285" s="247"/>
      <c r="BL285" s="247"/>
      <c r="BM285" s="247"/>
      <c r="BN285" s="247"/>
      <c r="BO285" s="247"/>
      <c r="BP285" s="247"/>
      <c r="BQ285" s="247"/>
      <c r="BR285" s="247"/>
      <c r="BS285" s="247"/>
      <c r="BT285" s="247"/>
      <c r="BU285" s="247"/>
      <c r="BV285" s="247"/>
      <c r="BW285" s="247"/>
      <c r="BX285" s="247"/>
      <c r="BY285" s="247"/>
      <c r="BZ285" s="247"/>
      <c r="CA285" s="247"/>
      <c r="CB285" s="247"/>
      <c r="CC285" s="247"/>
      <c r="CD285" s="247"/>
      <c r="CE285" s="247"/>
      <c r="CF285" s="247"/>
      <c r="CG285" s="247"/>
      <c r="CH285" s="247"/>
      <c r="CI285" s="247"/>
      <c r="CJ285" s="247"/>
      <c r="CK285" s="247"/>
      <c r="CL285" s="247"/>
      <c r="CM285" s="247"/>
      <c r="CN285" s="247"/>
      <c r="CO285" s="247"/>
      <c r="CP285" s="247"/>
      <c r="CQ285" s="247"/>
    </row>
    <row r="286" spans="1:95" s="249" customFormat="1" ht="19.5" customHeight="1">
      <c r="A286" s="345" t="s">
        <v>449</v>
      </c>
      <c r="B286" s="345"/>
      <c r="C286" s="345"/>
      <c r="D286" s="345"/>
      <c r="E286" s="345"/>
      <c r="F286" s="345"/>
      <c r="G286" s="345"/>
      <c r="H286" s="345"/>
      <c r="I286" s="345"/>
      <c r="J286" s="345"/>
      <c r="K286" s="345"/>
      <c r="L286" s="345"/>
      <c r="M286" s="345"/>
      <c r="N286" s="345"/>
      <c r="O286" s="345"/>
      <c r="P286" s="345"/>
      <c r="Q286" s="345"/>
      <c r="R286" s="345"/>
      <c r="S286" s="345"/>
      <c r="T286" s="345"/>
      <c r="U286" s="345"/>
      <c r="V286" s="345"/>
      <c r="W286" s="345"/>
      <c r="X286" s="345"/>
      <c r="Y286" s="345"/>
      <c r="Z286" s="345"/>
      <c r="AA286" s="345"/>
      <c r="AB286" s="345"/>
      <c r="AC286" s="345"/>
      <c r="AD286" s="345"/>
      <c r="AE286" s="345"/>
      <c r="AF286" s="345"/>
      <c r="AG286" s="345"/>
      <c r="AH286" s="345"/>
      <c r="AI286" s="345"/>
      <c r="AJ286" s="254"/>
      <c r="AK286" s="255"/>
      <c r="AL286" s="247"/>
      <c r="AM286" s="247"/>
      <c r="AN286" s="247"/>
      <c r="AO286" s="247"/>
      <c r="AP286" s="247"/>
      <c r="AQ286" s="247"/>
      <c r="AR286" s="247"/>
      <c r="AS286" s="247"/>
      <c r="AT286" s="247"/>
      <c r="AU286" s="247"/>
      <c r="AV286" s="247"/>
      <c r="AW286" s="247"/>
      <c r="AX286" s="247"/>
      <c r="AY286" s="247"/>
      <c r="AZ286" s="247"/>
      <c r="BA286" s="247"/>
      <c r="BB286" s="247"/>
      <c r="BC286" s="247"/>
      <c r="BD286" s="247"/>
      <c r="BE286" s="247"/>
      <c r="BF286" s="247"/>
      <c r="BG286" s="247"/>
      <c r="BH286" s="247"/>
      <c r="BI286" s="247"/>
      <c r="BJ286" s="247"/>
      <c r="BK286" s="247"/>
      <c r="BL286" s="247"/>
      <c r="BM286" s="247"/>
      <c r="BN286" s="247"/>
      <c r="BO286" s="247"/>
      <c r="BP286" s="247"/>
      <c r="BQ286" s="247"/>
      <c r="BR286" s="247"/>
      <c r="BS286" s="247"/>
      <c r="BT286" s="247"/>
      <c r="BU286" s="247"/>
      <c r="BV286" s="247"/>
      <c r="BW286" s="247"/>
      <c r="BX286" s="247"/>
      <c r="BY286" s="247"/>
      <c r="BZ286" s="247"/>
      <c r="CA286" s="247"/>
      <c r="CB286" s="247"/>
      <c r="CC286" s="247"/>
      <c r="CD286" s="247"/>
      <c r="CE286" s="247"/>
      <c r="CF286" s="247"/>
      <c r="CG286" s="247"/>
      <c r="CH286" s="247"/>
      <c r="CI286" s="247"/>
      <c r="CJ286" s="247"/>
      <c r="CK286" s="247"/>
      <c r="CL286" s="247"/>
      <c r="CM286" s="247"/>
      <c r="CN286" s="247"/>
      <c r="CO286" s="247"/>
      <c r="CP286" s="247"/>
      <c r="CQ286" s="247"/>
    </row>
    <row r="287" spans="1:95" s="249" customFormat="1" ht="19.5" customHeight="1">
      <c r="A287" s="245" t="s">
        <v>450</v>
      </c>
      <c r="B287" s="246"/>
      <c r="C287" s="246"/>
      <c r="D287" s="247"/>
      <c r="E287" s="246"/>
      <c r="F287" s="246"/>
      <c r="G287" s="248"/>
      <c r="I287" s="256"/>
      <c r="J287" s="247"/>
      <c r="K287" s="247"/>
      <c r="L287" s="247"/>
      <c r="M287" s="247"/>
      <c r="N287" s="247"/>
      <c r="O287" s="247"/>
      <c r="P287" s="247"/>
      <c r="Q287" s="247"/>
      <c r="R287" s="247"/>
      <c r="S287" s="247"/>
      <c r="T287" s="247"/>
      <c r="U287" s="247"/>
      <c r="V287" s="247"/>
      <c r="W287" s="247"/>
      <c r="X287" s="247"/>
      <c r="Y287" s="247"/>
      <c r="Z287" s="247"/>
      <c r="AA287" s="247"/>
      <c r="AB287" s="247"/>
      <c r="AC287" s="247"/>
      <c r="AD287" s="247"/>
      <c r="AE287" s="247"/>
      <c r="AF287" s="247"/>
      <c r="AG287" s="247"/>
      <c r="AH287" s="247"/>
      <c r="AI287" s="257"/>
      <c r="AJ287" s="258"/>
      <c r="AK287" s="259"/>
      <c r="AL287" s="247"/>
      <c r="AM287" s="247"/>
      <c r="AN287" s="247"/>
      <c r="AO287" s="247"/>
      <c r="AP287" s="247"/>
      <c r="AQ287" s="247"/>
      <c r="AR287" s="247"/>
      <c r="AS287" s="247"/>
      <c r="AT287" s="247"/>
      <c r="AU287" s="247"/>
      <c r="AV287" s="247"/>
      <c r="AW287" s="247"/>
      <c r="AX287" s="247"/>
      <c r="AY287" s="247"/>
      <c r="AZ287" s="247"/>
      <c r="BA287" s="247"/>
      <c r="BB287" s="247"/>
      <c r="BC287" s="247"/>
      <c r="BD287" s="247"/>
      <c r="BE287" s="247"/>
      <c r="BF287" s="247"/>
      <c r="BG287" s="247"/>
      <c r="BH287" s="247"/>
      <c r="BI287" s="247"/>
      <c r="BJ287" s="247"/>
      <c r="BK287" s="247"/>
      <c r="BL287" s="247"/>
      <c r="BM287" s="247"/>
      <c r="BN287" s="247"/>
      <c r="BO287" s="247"/>
      <c r="BP287" s="247"/>
      <c r="BQ287" s="247"/>
      <c r="BR287" s="247"/>
      <c r="BS287" s="247"/>
      <c r="BT287" s="247"/>
      <c r="BU287" s="247"/>
      <c r="BV287" s="247"/>
      <c r="BW287" s="247"/>
      <c r="BX287" s="247"/>
      <c r="BY287" s="247"/>
      <c r="BZ287" s="247"/>
      <c r="CA287" s="247"/>
      <c r="CB287" s="247"/>
      <c r="CC287" s="247"/>
      <c r="CD287" s="247"/>
      <c r="CE287" s="247"/>
      <c r="CF287" s="247"/>
      <c r="CG287" s="247"/>
      <c r="CH287" s="247"/>
      <c r="CI287" s="247"/>
      <c r="CJ287" s="247"/>
      <c r="CK287" s="247"/>
      <c r="CL287" s="247"/>
      <c r="CM287" s="247"/>
      <c r="CN287" s="247"/>
      <c r="CO287" s="247"/>
      <c r="CP287" s="247"/>
      <c r="CQ287" s="247"/>
    </row>
    <row r="288" spans="1:95" s="249" customFormat="1" ht="19.5" customHeight="1">
      <c r="A288" s="245" t="s">
        <v>451</v>
      </c>
      <c r="B288" s="260"/>
      <c r="C288" s="260"/>
      <c r="D288" s="247"/>
      <c r="E288" s="260"/>
      <c r="F288" s="260"/>
      <c r="G288" s="261"/>
      <c r="I288" s="256"/>
      <c r="J288" s="247"/>
      <c r="K288" s="247"/>
      <c r="L288" s="247"/>
      <c r="M288" s="247"/>
      <c r="N288" s="247"/>
      <c r="O288" s="247"/>
      <c r="P288" s="247"/>
      <c r="Q288" s="247"/>
      <c r="R288" s="247"/>
      <c r="S288" s="247"/>
      <c r="T288" s="247"/>
      <c r="U288" s="247"/>
      <c r="V288" s="247"/>
      <c r="W288" s="247"/>
      <c r="X288" s="247"/>
      <c r="Y288" s="247"/>
      <c r="Z288" s="247"/>
      <c r="AA288" s="247"/>
      <c r="AB288" s="247"/>
      <c r="AC288" s="247"/>
      <c r="AD288" s="247"/>
      <c r="AE288" s="247"/>
      <c r="AF288" s="247"/>
      <c r="AG288" s="247"/>
      <c r="AH288" s="247"/>
      <c r="AI288" s="262"/>
      <c r="AJ288" s="263"/>
      <c r="AK288" s="264"/>
      <c r="AL288" s="247"/>
      <c r="AM288" s="247"/>
      <c r="AN288" s="247"/>
      <c r="AO288" s="247"/>
      <c r="AP288" s="247"/>
      <c r="AQ288" s="247"/>
      <c r="AR288" s="247"/>
      <c r="AS288" s="247"/>
      <c r="AT288" s="247"/>
      <c r="AU288" s="247"/>
      <c r="AV288" s="247"/>
      <c r="AW288" s="247"/>
      <c r="AX288" s="247"/>
      <c r="AY288" s="247"/>
      <c r="AZ288" s="247"/>
      <c r="BA288" s="247"/>
      <c r="BB288" s="247"/>
      <c r="BC288" s="247"/>
      <c r="BD288" s="247"/>
      <c r="BE288" s="247"/>
      <c r="BF288" s="247"/>
      <c r="BG288" s="247"/>
      <c r="BH288" s="247"/>
      <c r="BI288" s="247"/>
      <c r="BJ288" s="247"/>
      <c r="BK288" s="247"/>
      <c r="BL288" s="247"/>
      <c r="BM288" s="247"/>
      <c r="BN288" s="247"/>
      <c r="BO288" s="247"/>
      <c r="BP288" s="247"/>
      <c r="BQ288" s="247"/>
      <c r="BR288" s="247"/>
      <c r="BS288" s="247"/>
      <c r="BT288" s="247"/>
      <c r="BU288" s="247"/>
      <c r="BV288" s="247"/>
      <c r="BW288" s="247"/>
      <c r="BX288" s="247"/>
      <c r="BY288" s="247"/>
      <c r="BZ288" s="247"/>
      <c r="CA288" s="247"/>
      <c r="CB288" s="247"/>
      <c r="CC288" s="247"/>
      <c r="CD288" s="247"/>
      <c r="CE288" s="247"/>
      <c r="CF288" s="247"/>
      <c r="CG288" s="247"/>
      <c r="CH288" s="247"/>
      <c r="CI288" s="247"/>
      <c r="CJ288" s="247"/>
      <c r="CK288" s="247"/>
      <c r="CL288" s="247"/>
      <c r="CM288" s="247"/>
      <c r="CN288" s="247"/>
      <c r="CO288" s="247"/>
      <c r="CP288" s="247"/>
      <c r="CQ288" s="247"/>
    </row>
    <row r="289" spans="1:95" s="245" customFormat="1" ht="19.5" customHeight="1">
      <c r="A289" s="345" t="s">
        <v>452</v>
      </c>
      <c r="B289" s="345"/>
      <c r="C289" s="345"/>
      <c r="D289" s="345"/>
      <c r="E289" s="345"/>
      <c r="F289" s="345"/>
      <c r="G289" s="345"/>
      <c r="H289" s="345"/>
      <c r="I289" s="345"/>
      <c r="J289" s="345"/>
      <c r="K289" s="345"/>
      <c r="L289" s="345"/>
      <c r="M289" s="345"/>
      <c r="N289" s="345"/>
      <c r="O289" s="345"/>
      <c r="P289" s="345"/>
      <c r="Q289" s="345"/>
      <c r="R289" s="345"/>
      <c r="S289" s="345"/>
      <c r="T289" s="345"/>
      <c r="U289" s="345"/>
      <c r="V289" s="345"/>
      <c r="W289" s="345"/>
      <c r="X289" s="345"/>
      <c r="Y289" s="345"/>
      <c r="Z289" s="345"/>
      <c r="AA289" s="345"/>
      <c r="AB289" s="345"/>
      <c r="AC289" s="345"/>
      <c r="AD289" s="345"/>
      <c r="AE289" s="345"/>
      <c r="AF289" s="345"/>
      <c r="AG289" s="345"/>
      <c r="AH289" s="345"/>
      <c r="AI289" s="345"/>
    </row>
    <row r="290" spans="1:95" s="249" customFormat="1" ht="19.5" customHeight="1">
      <c r="A290" s="245" t="s">
        <v>514</v>
      </c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3"/>
      <c r="X290" s="213"/>
      <c r="Y290" s="213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6"/>
      <c r="AJ290" s="267"/>
      <c r="AK290" s="265"/>
      <c r="AL290" s="247"/>
      <c r="AM290" s="247"/>
      <c r="AN290" s="247"/>
      <c r="AO290" s="247"/>
      <c r="AP290" s="247"/>
      <c r="AQ290" s="247"/>
      <c r="AR290" s="247"/>
      <c r="AS290" s="247"/>
      <c r="AT290" s="247"/>
      <c r="AU290" s="247"/>
      <c r="AV290" s="247"/>
      <c r="AW290" s="247"/>
      <c r="AX290" s="247"/>
      <c r="AY290" s="247"/>
      <c r="AZ290" s="247"/>
      <c r="BA290" s="247"/>
      <c r="BB290" s="247"/>
      <c r="BC290" s="247"/>
      <c r="BD290" s="247"/>
      <c r="BE290" s="247"/>
      <c r="BF290" s="247"/>
      <c r="BG290" s="247"/>
      <c r="BH290" s="247"/>
      <c r="BI290" s="247"/>
      <c r="BJ290" s="247"/>
      <c r="BK290" s="247"/>
      <c r="BL290" s="247"/>
      <c r="BM290" s="247"/>
      <c r="BN290" s="247"/>
      <c r="BO290" s="247"/>
      <c r="BP290" s="247"/>
      <c r="BQ290" s="247"/>
      <c r="BR290" s="247"/>
      <c r="BS290" s="247"/>
      <c r="BT290" s="247"/>
      <c r="BU290" s="247"/>
      <c r="BV290" s="247"/>
      <c r="BW290" s="247"/>
      <c r="BX290" s="247"/>
      <c r="BY290" s="247"/>
      <c r="BZ290" s="247"/>
      <c r="CA290" s="247"/>
      <c r="CB290" s="247"/>
      <c r="CC290" s="247"/>
      <c r="CD290" s="247"/>
      <c r="CE290" s="247"/>
      <c r="CF290" s="247"/>
      <c r="CG290" s="247"/>
      <c r="CH290" s="247"/>
      <c r="CI290" s="247"/>
      <c r="CJ290" s="247"/>
      <c r="CK290" s="247"/>
      <c r="CL290" s="247"/>
      <c r="CM290" s="247"/>
      <c r="CN290" s="247"/>
      <c r="CO290" s="247"/>
      <c r="CP290" s="247"/>
      <c r="CQ290" s="247"/>
    </row>
    <row r="291" spans="1:95" s="249" customFormat="1" ht="19.5" customHeight="1">
      <c r="A291" s="245" t="s">
        <v>515</v>
      </c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65"/>
      <c r="AA291" s="265"/>
      <c r="AB291" s="265"/>
      <c r="AC291" s="265"/>
      <c r="AD291" s="265"/>
      <c r="AE291" s="265"/>
      <c r="AF291" s="265"/>
      <c r="AG291" s="265"/>
      <c r="AH291" s="265"/>
      <c r="AI291" s="266"/>
      <c r="AJ291" s="267"/>
      <c r="AK291" s="265"/>
      <c r="AL291" s="247"/>
      <c r="AM291" s="247"/>
      <c r="AN291" s="247"/>
      <c r="AO291" s="247"/>
      <c r="AP291" s="247"/>
      <c r="AQ291" s="247"/>
      <c r="AR291" s="247"/>
      <c r="AS291" s="247"/>
      <c r="AT291" s="247"/>
      <c r="AU291" s="247"/>
      <c r="AV291" s="247"/>
      <c r="AW291" s="247"/>
      <c r="AX291" s="247"/>
      <c r="AY291" s="247"/>
      <c r="AZ291" s="247"/>
      <c r="BA291" s="247"/>
      <c r="BB291" s="247"/>
      <c r="BC291" s="247"/>
      <c r="BD291" s="247"/>
      <c r="BE291" s="247"/>
      <c r="BF291" s="247"/>
      <c r="BG291" s="247"/>
      <c r="BH291" s="247"/>
      <c r="BI291" s="247"/>
      <c r="BJ291" s="247"/>
      <c r="BK291" s="247"/>
      <c r="BL291" s="247"/>
      <c r="BM291" s="247"/>
      <c r="BN291" s="247"/>
      <c r="BO291" s="247"/>
      <c r="BP291" s="247"/>
      <c r="BQ291" s="247"/>
      <c r="BR291" s="247"/>
      <c r="BS291" s="247"/>
      <c r="BT291" s="247"/>
      <c r="BU291" s="247"/>
      <c r="BV291" s="247"/>
      <c r="BW291" s="247"/>
      <c r="BX291" s="247"/>
      <c r="BY291" s="247"/>
      <c r="BZ291" s="247"/>
      <c r="CA291" s="247"/>
      <c r="CB291" s="247"/>
      <c r="CC291" s="247"/>
      <c r="CD291" s="247"/>
      <c r="CE291" s="247"/>
      <c r="CF291" s="247"/>
      <c r="CG291" s="247"/>
      <c r="CH291" s="247"/>
      <c r="CI291" s="247"/>
      <c r="CJ291" s="247"/>
      <c r="CK291" s="247"/>
      <c r="CL291" s="247"/>
      <c r="CM291" s="247"/>
      <c r="CN291" s="247"/>
      <c r="CO291" s="247"/>
      <c r="CP291" s="247"/>
      <c r="CQ291" s="247"/>
    </row>
    <row r="292" spans="1:95" s="249" customFormat="1" ht="19.5" customHeight="1">
      <c r="A292" s="245" t="s">
        <v>453</v>
      </c>
      <c r="B292" s="246"/>
      <c r="C292" s="246"/>
      <c r="D292" s="247"/>
      <c r="E292" s="246"/>
      <c r="F292" s="246"/>
      <c r="G292" s="248"/>
      <c r="I292" s="256"/>
      <c r="J292" s="247"/>
      <c r="K292" s="247"/>
      <c r="L292" s="247"/>
      <c r="M292" s="247"/>
      <c r="N292" s="247"/>
      <c r="O292" s="247"/>
      <c r="P292" s="247"/>
      <c r="Q292" s="247"/>
      <c r="R292" s="247"/>
      <c r="S292" s="247"/>
      <c r="T292" s="247"/>
      <c r="U292" s="247"/>
      <c r="V292" s="247"/>
      <c r="W292" s="247"/>
      <c r="X292" s="247"/>
      <c r="Y292" s="247"/>
      <c r="Z292" s="247"/>
      <c r="AA292" s="247"/>
      <c r="AB292" s="247"/>
      <c r="AC292" s="247"/>
      <c r="AD292" s="247"/>
      <c r="AE292" s="247"/>
      <c r="AF292" s="247"/>
      <c r="AG292" s="247"/>
      <c r="AH292" s="247"/>
      <c r="AI292" s="268"/>
      <c r="AJ292" s="254"/>
      <c r="AK292" s="255"/>
      <c r="AL292" s="247"/>
      <c r="AM292" s="247"/>
      <c r="AN292" s="247"/>
      <c r="AO292" s="247"/>
      <c r="AP292" s="247"/>
      <c r="AQ292" s="247"/>
      <c r="AR292" s="247"/>
      <c r="AS292" s="247"/>
      <c r="AT292" s="247"/>
      <c r="AU292" s="247"/>
      <c r="AV292" s="247"/>
      <c r="AW292" s="247"/>
      <c r="AX292" s="247"/>
      <c r="AY292" s="247"/>
      <c r="AZ292" s="247"/>
      <c r="BA292" s="247"/>
      <c r="BB292" s="247"/>
      <c r="BC292" s="247"/>
      <c r="BD292" s="247"/>
      <c r="BE292" s="247"/>
      <c r="BF292" s="247"/>
      <c r="BG292" s="247"/>
      <c r="BH292" s="247"/>
      <c r="BI292" s="247"/>
      <c r="BJ292" s="247"/>
      <c r="BK292" s="247"/>
      <c r="BL292" s="247"/>
      <c r="BM292" s="247"/>
      <c r="BN292" s="247"/>
      <c r="BO292" s="247"/>
      <c r="BP292" s="247"/>
      <c r="BQ292" s="247"/>
      <c r="BR292" s="247"/>
      <c r="BS292" s="247"/>
      <c r="BT292" s="247"/>
      <c r="BU292" s="247"/>
      <c r="BV292" s="247"/>
      <c r="BW292" s="247"/>
      <c r="BX292" s="247"/>
      <c r="BY292" s="247"/>
      <c r="BZ292" s="247"/>
      <c r="CA292" s="247"/>
      <c r="CB292" s="247"/>
      <c r="CC292" s="247"/>
      <c r="CD292" s="247"/>
      <c r="CE292" s="247"/>
      <c r="CF292" s="247"/>
      <c r="CG292" s="247"/>
      <c r="CH292" s="247"/>
      <c r="CI292" s="247"/>
      <c r="CJ292" s="247"/>
      <c r="CK292" s="247"/>
      <c r="CL292" s="247"/>
      <c r="CM292" s="247"/>
      <c r="CN292" s="247"/>
      <c r="CO292" s="247"/>
      <c r="CP292" s="247"/>
      <c r="CQ292" s="247"/>
    </row>
    <row r="293" spans="1:95" s="249" customFormat="1" ht="19.5" customHeight="1">
      <c r="A293" s="269" t="s">
        <v>516</v>
      </c>
      <c r="B293" s="260"/>
      <c r="C293" s="260"/>
      <c r="D293" s="247"/>
      <c r="E293" s="260"/>
      <c r="F293" s="260"/>
      <c r="G293" s="261"/>
      <c r="I293" s="256"/>
      <c r="J293" s="247"/>
      <c r="K293" s="247"/>
      <c r="L293" s="247"/>
      <c r="M293" s="247"/>
      <c r="N293" s="247"/>
      <c r="O293" s="247"/>
      <c r="P293" s="247"/>
      <c r="Q293" s="247"/>
      <c r="R293" s="247"/>
      <c r="S293" s="247"/>
      <c r="T293" s="247"/>
      <c r="U293" s="247"/>
      <c r="V293" s="247"/>
      <c r="W293" s="247"/>
      <c r="X293" s="247"/>
      <c r="Y293" s="247"/>
      <c r="Z293" s="247"/>
      <c r="AA293" s="247"/>
      <c r="AB293" s="247"/>
      <c r="AC293" s="247"/>
      <c r="AD293" s="247"/>
      <c r="AE293" s="247"/>
      <c r="AF293" s="247"/>
      <c r="AG293" s="247"/>
      <c r="AH293" s="247"/>
      <c r="AI293" s="262"/>
      <c r="AJ293" s="263"/>
      <c r="AK293" s="264"/>
      <c r="AL293" s="247"/>
      <c r="AM293" s="247"/>
      <c r="AN293" s="247"/>
      <c r="AO293" s="247"/>
      <c r="AP293" s="247"/>
      <c r="AQ293" s="247"/>
      <c r="AR293" s="247"/>
      <c r="AS293" s="247"/>
      <c r="AT293" s="247"/>
      <c r="AU293" s="247"/>
      <c r="AV293" s="247"/>
      <c r="AW293" s="247"/>
      <c r="AX293" s="247"/>
      <c r="AY293" s="247"/>
      <c r="AZ293" s="247"/>
      <c r="BA293" s="247"/>
      <c r="BB293" s="247"/>
      <c r="BC293" s="247"/>
      <c r="BD293" s="247"/>
      <c r="BE293" s="247"/>
      <c r="BF293" s="247"/>
      <c r="BG293" s="247"/>
      <c r="BH293" s="247"/>
      <c r="BI293" s="247"/>
      <c r="BJ293" s="247"/>
      <c r="BK293" s="247"/>
      <c r="BL293" s="247"/>
      <c r="BM293" s="247"/>
      <c r="BN293" s="247"/>
      <c r="BO293" s="247"/>
      <c r="BP293" s="247"/>
      <c r="BQ293" s="247"/>
      <c r="BR293" s="247"/>
      <c r="BS293" s="247"/>
      <c r="BT293" s="247"/>
      <c r="BU293" s="247"/>
      <c r="BV293" s="247"/>
      <c r="BW293" s="247"/>
      <c r="BX293" s="247"/>
      <c r="BY293" s="247"/>
      <c r="BZ293" s="247"/>
      <c r="CA293" s="247"/>
      <c r="CB293" s="247"/>
      <c r="CC293" s="247"/>
      <c r="CD293" s="247"/>
      <c r="CE293" s="247"/>
      <c r="CF293" s="247"/>
      <c r="CG293" s="247"/>
      <c r="CH293" s="247"/>
      <c r="CI293" s="247"/>
      <c r="CJ293" s="247"/>
      <c r="CK293" s="247"/>
      <c r="CL293" s="247"/>
      <c r="CM293" s="247"/>
      <c r="CN293" s="247"/>
      <c r="CO293" s="247"/>
      <c r="CP293" s="247"/>
      <c r="CQ293" s="247"/>
    </row>
    <row r="294" spans="1:95" s="249" customFormat="1" ht="19.5" customHeight="1">
      <c r="A294" s="269" t="s">
        <v>454</v>
      </c>
      <c r="B294" s="260"/>
      <c r="C294" s="260"/>
      <c r="D294" s="247"/>
      <c r="E294" s="260"/>
      <c r="F294" s="260"/>
      <c r="G294" s="261"/>
      <c r="I294" s="256"/>
      <c r="J294" s="247"/>
      <c r="K294" s="247"/>
      <c r="L294" s="247"/>
      <c r="M294" s="247"/>
      <c r="N294" s="247"/>
      <c r="O294" s="247"/>
      <c r="P294" s="247"/>
      <c r="Q294" s="247"/>
      <c r="R294" s="247"/>
      <c r="S294" s="247"/>
      <c r="T294" s="247"/>
      <c r="U294" s="247"/>
      <c r="V294" s="247"/>
      <c r="W294" s="247"/>
      <c r="X294" s="247"/>
      <c r="Y294" s="247"/>
      <c r="Z294" s="247"/>
      <c r="AA294" s="247"/>
      <c r="AB294" s="247"/>
      <c r="AC294" s="247"/>
      <c r="AD294" s="247"/>
      <c r="AE294" s="247"/>
      <c r="AF294" s="247"/>
      <c r="AG294" s="247"/>
      <c r="AH294" s="247"/>
      <c r="AI294" s="262"/>
      <c r="AJ294" s="270"/>
      <c r="AK294" s="264"/>
      <c r="AL294" s="247"/>
      <c r="AM294" s="247"/>
      <c r="AN294" s="247"/>
      <c r="AO294" s="247"/>
      <c r="AP294" s="247"/>
      <c r="AQ294" s="247"/>
      <c r="AR294" s="247"/>
      <c r="AS294" s="247"/>
      <c r="AT294" s="247"/>
      <c r="AU294" s="247"/>
      <c r="AV294" s="247"/>
      <c r="AW294" s="247"/>
      <c r="AX294" s="247"/>
      <c r="AY294" s="247"/>
      <c r="AZ294" s="247"/>
      <c r="BA294" s="247"/>
      <c r="BB294" s="247"/>
      <c r="BC294" s="247"/>
      <c r="BD294" s="247"/>
      <c r="BE294" s="247"/>
      <c r="BF294" s="247"/>
      <c r="BG294" s="247"/>
      <c r="BH294" s="247"/>
      <c r="BI294" s="247"/>
      <c r="BJ294" s="247"/>
      <c r="BK294" s="247"/>
      <c r="BL294" s="247"/>
      <c r="BM294" s="247"/>
      <c r="BN294" s="247"/>
      <c r="BO294" s="247"/>
      <c r="BP294" s="247"/>
      <c r="BQ294" s="247"/>
      <c r="BR294" s="247"/>
      <c r="BS294" s="247"/>
      <c r="BT294" s="247"/>
      <c r="BU294" s="247"/>
      <c r="BV294" s="247"/>
      <c r="BW294" s="247"/>
      <c r="BX294" s="247"/>
      <c r="BY294" s="247"/>
      <c r="BZ294" s="247"/>
      <c r="CA294" s="247"/>
      <c r="CB294" s="247"/>
      <c r="CC294" s="247"/>
      <c r="CD294" s="247"/>
      <c r="CE294" s="247"/>
      <c r="CF294" s="247"/>
      <c r="CG294" s="247"/>
      <c r="CH294" s="247"/>
      <c r="CI294" s="247"/>
      <c r="CJ294" s="247"/>
      <c r="CK294" s="247"/>
      <c r="CL294" s="247"/>
      <c r="CM294" s="247"/>
      <c r="CN294" s="247"/>
      <c r="CO294" s="247"/>
      <c r="CP294" s="247"/>
      <c r="CQ294" s="247"/>
    </row>
    <row r="295" spans="1:95" s="249" customFormat="1" ht="19.5" customHeight="1">
      <c r="A295" s="245" t="s">
        <v>455</v>
      </c>
      <c r="B295" s="246"/>
      <c r="C295" s="246"/>
      <c r="D295" s="247"/>
      <c r="E295" s="246"/>
      <c r="F295" s="246"/>
      <c r="G295" s="248"/>
      <c r="I295" s="256"/>
      <c r="J295" s="247"/>
      <c r="K295" s="247"/>
      <c r="L295" s="247"/>
      <c r="M295" s="247"/>
      <c r="N295" s="247"/>
      <c r="O295" s="247"/>
      <c r="P295" s="247"/>
      <c r="Q295" s="247"/>
      <c r="R295" s="247"/>
      <c r="S295" s="247"/>
      <c r="T295" s="247"/>
      <c r="U295" s="247"/>
      <c r="V295" s="247"/>
      <c r="W295" s="247"/>
      <c r="X295" s="247"/>
      <c r="Y295" s="247"/>
      <c r="Z295" s="247"/>
      <c r="AA295" s="247"/>
      <c r="AB295" s="247"/>
      <c r="AC295" s="247"/>
      <c r="AD295" s="247"/>
      <c r="AE295" s="247"/>
      <c r="AF295" s="247"/>
      <c r="AG295" s="247"/>
      <c r="AH295" s="247"/>
      <c r="AI295" s="268"/>
      <c r="AJ295" s="254"/>
      <c r="AK295" s="255"/>
      <c r="AL295" s="247"/>
      <c r="AM295" s="247"/>
      <c r="AN295" s="247"/>
      <c r="AO295" s="247"/>
      <c r="AP295" s="247"/>
      <c r="AQ295" s="247"/>
      <c r="AR295" s="247"/>
      <c r="AS295" s="247"/>
      <c r="AT295" s="247"/>
      <c r="AU295" s="247"/>
      <c r="AV295" s="247"/>
      <c r="AW295" s="247"/>
      <c r="AX295" s="247"/>
      <c r="AY295" s="247"/>
      <c r="AZ295" s="247"/>
      <c r="BA295" s="247"/>
      <c r="BB295" s="247"/>
      <c r="BC295" s="247"/>
      <c r="BD295" s="247"/>
      <c r="BE295" s="247"/>
      <c r="BF295" s="247"/>
      <c r="BG295" s="247"/>
      <c r="BH295" s="247"/>
      <c r="BI295" s="247"/>
      <c r="BJ295" s="247"/>
      <c r="BK295" s="247"/>
      <c r="BL295" s="247"/>
      <c r="BM295" s="247"/>
      <c r="BN295" s="247"/>
      <c r="BO295" s="247"/>
      <c r="BP295" s="247"/>
      <c r="BQ295" s="247"/>
      <c r="BR295" s="247"/>
      <c r="BS295" s="247"/>
      <c r="BT295" s="247"/>
      <c r="BU295" s="247"/>
      <c r="BV295" s="247"/>
      <c r="BW295" s="247"/>
      <c r="BX295" s="247"/>
      <c r="BY295" s="247"/>
      <c r="BZ295" s="247"/>
      <c r="CA295" s="247"/>
      <c r="CB295" s="247"/>
      <c r="CC295" s="247"/>
      <c r="CD295" s="247"/>
      <c r="CE295" s="247"/>
      <c r="CF295" s="247"/>
      <c r="CG295" s="247"/>
      <c r="CH295" s="247"/>
      <c r="CI295" s="247"/>
      <c r="CJ295" s="247"/>
      <c r="CK295" s="247"/>
      <c r="CL295" s="247"/>
      <c r="CM295" s="247"/>
      <c r="CN295" s="247"/>
      <c r="CO295" s="247"/>
      <c r="CP295" s="247"/>
      <c r="CQ295" s="247"/>
    </row>
    <row r="296" spans="1:95" s="249" customFormat="1" ht="19.5" customHeight="1">
      <c r="A296" s="245" t="s">
        <v>517</v>
      </c>
      <c r="B296" s="246"/>
      <c r="C296" s="246"/>
      <c r="D296" s="247"/>
      <c r="E296" s="246"/>
      <c r="F296" s="246"/>
      <c r="G296" s="248"/>
      <c r="I296" s="256"/>
      <c r="J296" s="247"/>
      <c r="K296" s="247"/>
      <c r="L296" s="247"/>
      <c r="M296" s="247"/>
      <c r="N296" s="247"/>
      <c r="O296" s="247"/>
      <c r="P296" s="247"/>
      <c r="Q296" s="247"/>
      <c r="R296" s="247"/>
      <c r="S296" s="247"/>
      <c r="T296" s="247"/>
      <c r="U296" s="247"/>
      <c r="V296" s="247"/>
      <c r="W296" s="247"/>
      <c r="X296" s="247"/>
      <c r="Y296" s="247"/>
      <c r="Z296" s="247"/>
      <c r="AA296" s="247"/>
      <c r="AB296" s="247"/>
      <c r="AC296" s="247"/>
      <c r="AD296" s="247"/>
      <c r="AE296" s="247"/>
      <c r="AF296" s="247"/>
      <c r="AG296" s="247"/>
      <c r="AH296" s="247"/>
      <c r="AI296" s="268"/>
      <c r="AJ296" s="254"/>
      <c r="AK296" s="255"/>
      <c r="AL296" s="247"/>
      <c r="AM296" s="247"/>
      <c r="AN296" s="247"/>
      <c r="AO296" s="247"/>
      <c r="AP296" s="247"/>
      <c r="AQ296" s="247"/>
      <c r="AR296" s="247"/>
      <c r="AS296" s="247"/>
      <c r="AT296" s="247"/>
      <c r="AU296" s="247"/>
      <c r="AV296" s="247"/>
      <c r="AW296" s="247"/>
      <c r="AX296" s="247"/>
      <c r="AY296" s="247"/>
      <c r="AZ296" s="247"/>
      <c r="BA296" s="247"/>
      <c r="BB296" s="247"/>
      <c r="BC296" s="247"/>
      <c r="BD296" s="247"/>
      <c r="BE296" s="247"/>
      <c r="BF296" s="247"/>
      <c r="BG296" s="247"/>
      <c r="BH296" s="247"/>
      <c r="BI296" s="247"/>
      <c r="BJ296" s="247"/>
      <c r="BK296" s="247"/>
      <c r="BL296" s="247"/>
      <c r="BM296" s="247"/>
      <c r="BN296" s="247"/>
      <c r="BO296" s="247"/>
      <c r="BP296" s="247"/>
      <c r="BQ296" s="247"/>
      <c r="BR296" s="247"/>
      <c r="BS296" s="247"/>
      <c r="BT296" s="247"/>
      <c r="BU296" s="247"/>
      <c r="BV296" s="247"/>
      <c r="BW296" s="247"/>
      <c r="BX296" s="247"/>
      <c r="BY296" s="247"/>
      <c r="BZ296" s="247"/>
      <c r="CA296" s="247"/>
      <c r="CB296" s="247"/>
      <c r="CC296" s="247"/>
      <c r="CD296" s="247"/>
      <c r="CE296" s="247"/>
      <c r="CF296" s="247"/>
      <c r="CG296" s="247"/>
      <c r="CH296" s="247"/>
      <c r="CI296" s="247"/>
      <c r="CJ296" s="247"/>
      <c r="CK296" s="247"/>
      <c r="CL296" s="247"/>
      <c r="CM296" s="247"/>
      <c r="CN296" s="247"/>
      <c r="CO296" s="247"/>
      <c r="CP296" s="247"/>
      <c r="CQ296" s="247"/>
    </row>
    <row r="297" spans="1:95" s="120" customFormat="1" ht="21.6" customHeight="1">
      <c r="A297" s="113"/>
      <c r="B297" s="117"/>
      <c r="C297" s="118"/>
      <c r="D297" s="118"/>
      <c r="E297" s="118"/>
      <c r="F297" s="111"/>
      <c r="G297" s="117"/>
      <c r="H297" s="118"/>
      <c r="I297" s="118"/>
      <c r="J297" s="114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80"/>
      <c r="AC297" s="180"/>
      <c r="AD297" s="113"/>
      <c r="AE297" s="113"/>
      <c r="AF297" s="113"/>
      <c r="AG297" s="113"/>
      <c r="AH297" s="113"/>
      <c r="AI297" s="195"/>
      <c r="AJ297" s="119"/>
      <c r="AK297" s="113"/>
      <c r="AL297" s="113"/>
      <c r="AM297" s="113"/>
      <c r="AN297" s="113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/>
      <c r="BF297" s="113"/>
      <c r="BG297" s="113"/>
      <c r="BH297" s="113"/>
      <c r="BI297" s="113"/>
      <c r="BJ297" s="113"/>
      <c r="BK297" s="113"/>
      <c r="BL297" s="113"/>
      <c r="BM297" s="113"/>
      <c r="BN297" s="113"/>
      <c r="BO297" s="113"/>
      <c r="BP297" s="113"/>
      <c r="BQ297" s="113"/>
      <c r="BR297" s="113"/>
      <c r="BS297" s="113"/>
      <c r="BT297" s="113"/>
      <c r="BU297" s="113"/>
      <c r="BV297" s="113"/>
      <c r="BW297" s="113"/>
      <c r="BX297" s="113"/>
      <c r="BY297" s="113"/>
      <c r="BZ297" s="113"/>
      <c r="CA297" s="113"/>
      <c r="CB297" s="113"/>
      <c r="CC297" s="113"/>
      <c r="CD297" s="113"/>
      <c r="CE297" s="113"/>
      <c r="CF297" s="113"/>
      <c r="CG297" s="113"/>
      <c r="CH297" s="113"/>
      <c r="CI297" s="113"/>
      <c r="CJ297" s="113"/>
      <c r="CK297" s="113"/>
      <c r="CL297" s="113"/>
      <c r="CM297" s="113"/>
      <c r="CN297" s="113"/>
      <c r="CO297" s="113"/>
      <c r="CP297" s="113"/>
      <c r="CQ297" s="113"/>
    </row>
    <row r="298" spans="1:95" s="97" customFormat="1" ht="14.25">
      <c r="A298" s="96"/>
      <c r="B298" s="121"/>
      <c r="C298" s="122"/>
      <c r="D298" s="122"/>
      <c r="E298" s="122"/>
      <c r="F298" s="103"/>
      <c r="G298" s="121"/>
      <c r="H298" s="122"/>
      <c r="I298" s="122"/>
      <c r="J298" s="123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03"/>
      <c r="AA298" s="103"/>
      <c r="AB298" s="179"/>
      <c r="AC298" s="179"/>
      <c r="AD298" s="103"/>
      <c r="AE298" s="103"/>
      <c r="AF298" s="103"/>
      <c r="AG298" s="103"/>
      <c r="AH298" s="103"/>
      <c r="AI298" s="196"/>
      <c r="AJ298" s="101"/>
      <c r="AK298" s="122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  <c r="CC298" s="96"/>
      <c r="CD298" s="96"/>
      <c r="CE298" s="96"/>
      <c r="CF298" s="96"/>
      <c r="CG298" s="96"/>
      <c r="CH298" s="96"/>
      <c r="CI298" s="96"/>
      <c r="CJ298" s="96"/>
      <c r="CK298" s="96"/>
      <c r="CL298" s="96"/>
      <c r="CM298" s="96"/>
      <c r="CN298" s="96"/>
      <c r="CO298" s="96"/>
      <c r="CP298" s="96"/>
      <c r="CQ298" s="96"/>
    </row>
    <row r="299" spans="1:95" s="112" customFormat="1" ht="18.75">
      <c r="B299" s="115"/>
      <c r="C299" s="115"/>
      <c r="D299" s="111"/>
      <c r="E299" s="115"/>
      <c r="F299" s="115"/>
      <c r="G299" s="124"/>
      <c r="H299" s="113"/>
      <c r="I299" s="113"/>
      <c r="J299" s="342"/>
      <c r="K299" s="342"/>
      <c r="L299" s="342"/>
      <c r="M299" s="342"/>
      <c r="N299" s="342"/>
      <c r="O299" s="342"/>
      <c r="P299" s="342"/>
      <c r="Q299" s="342"/>
      <c r="R299" s="342"/>
      <c r="S299" s="342"/>
      <c r="T299" s="342"/>
      <c r="U299" s="342"/>
      <c r="V299" s="342"/>
      <c r="W299" s="342"/>
      <c r="X299" s="342"/>
      <c r="Y299" s="342"/>
      <c r="Z299" s="342"/>
      <c r="AA299" s="342"/>
      <c r="AB299" s="342"/>
      <c r="AC299" s="342"/>
      <c r="AD299" s="342"/>
      <c r="AE299" s="342"/>
      <c r="AF299" s="342"/>
      <c r="AG299" s="342"/>
      <c r="AH299" s="342"/>
      <c r="AI299" s="342"/>
      <c r="AJ299" s="116"/>
      <c r="AK299" s="138"/>
      <c r="AL299" s="113"/>
      <c r="AM299" s="113"/>
      <c r="AN299" s="113"/>
      <c r="AO299" s="113"/>
      <c r="AP299" s="113"/>
      <c r="AQ299" s="113"/>
      <c r="AR299" s="113"/>
      <c r="AS299" s="113"/>
      <c r="AT299" s="113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/>
      <c r="BF299" s="113"/>
      <c r="BG299" s="113"/>
      <c r="BH299" s="113"/>
      <c r="BI299" s="113"/>
      <c r="BJ299" s="113"/>
      <c r="BK299" s="113"/>
      <c r="BL299" s="113"/>
      <c r="BM299" s="113"/>
      <c r="BN299" s="113"/>
      <c r="BO299" s="113"/>
      <c r="BP299" s="113"/>
      <c r="BQ299" s="113"/>
      <c r="BR299" s="113"/>
      <c r="BS299" s="113"/>
      <c r="BT299" s="113"/>
      <c r="BU299" s="113"/>
      <c r="BV299" s="113"/>
      <c r="BW299" s="113"/>
      <c r="BX299" s="113"/>
      <c r="BY299" s="113"/>
      <c r="BZ299" s="113"/>
      <c r="CA299" s="113"/>
      <c r="CB299" s="113"/>
      <c r="CC299" s="113"/>
      <c r="CD299" s="113"/>
      <c r="CE299" s="113"/>
      <c r="CF299" s="113"/>
      <c r="CG299" s="113"/>
      <c r="CH299" s="113"/>
      <c r="CI299" s="113"/>
      <c r="CJ299" s="113"/>
      <c r="CK299" s="113"/>
      <c r="CL299" s="113"/>
      <c r="CM299" s="113"/>
      <c r="CN299" s="113"/>
      <c r="CO299" s="113"/>
      <c r="CP299" s="113"/>
      <c r="CQ299" s="113"/>
    </row>
    <row r="300" spans="1:95" s="112" customFormat="1" ht="18.75">
      <c r="A300" s="113"/>
      <c r="B300" s="115"/>
      <c r="C300" s="115"/>
      <c r="D300" s="111"/>
      <c r="E300" s="115"/>
      <c r="F300" s="115"/>
      <c r="G300" s="124"/>
      <c r="H300" s="113"/>
      <c r="I300" s="113"/>
      <c r="J300" s="342"/>
      <c r="K300" s="342"/>
      <c r="L300" s="342"/>
      <c r="M300" s="342"/>
      <c r="N300" s="342"/>
      <c r="O300" s="342"/>
      <c r="P300" s="342"/>
      <c r="Q300" s="342"/>
      <c r="R300" s="342"/>
      <c r="S300" s="342"/>
      <c r="T300" s="342"/>
      <c r="U300" s="342"/>
      <c r="V300" s="342"/>
      <c r="W300" s="342"/>
      <c r="X300" s="342"/>
      <c r="Y300" s="342"/>
      <c r="Z300" s="342"/>
      <c r="AA300" s="342"/>
      <c r="AB300" s="342"/>
      <c r="AC300" s="342"/>
      <c r="AD300" s="342"/>
      <c r="AE300" s="342"/>
      <c r="AF300" s="342"/>
      <c r="AG300" s="342"/>
      <c r="AH300" s="342"/>
      <c r="AI300" s="342"/>
      <c r="AJ300" s="116"/>
      <c r="AK300" s="138"/>
      <c r="AL300" s="113"/>
      <c r="AM300" s="113"/>
      <c r="AN300" s="113"/>
      <c r="AO300" s="113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  <c r="BM300" s="113"/>
      <c r="BN300" s="113"/>
      <c r="BO300" s="113"/>
      <c r="BP300" s="113"/>
      <c r="BQ300" s="113"/>
      <c r="BR300" s="113"/>
      <c r="BS300" s="113"/>
      <c r="BT300" s="113"/>
      <c r="BU300" s="113"/>
      <c r="BV300" s="113"/>
      <c r="BW300" s="113"/>
      <c r="BX300" s="113"/>
      <c r="BY300" s="113"/>
      <c r="BZ300" s="113"/>
      <c r="CA300" s="113"/>
      <c r="CB300" s="113"/>
      <c r="CC300" s="113"/>
      <c r="CD300" s="113"/>
      <c r="CE300" s="113"/>
      <c r="CF300" s="113"/>
      <c r="CG300" s="113"/>
      <c r="CH300" s="113"/>
      <c r="CI300" s="113"/>
      <c r="CJ300" s="113"/>
      <c r="CK300" s="113"/>
      <c r="CL300" s="113"/>
      <c r="CM300" s="113"/>
      <c r="CN300" s="113"/>
      <c r="CO300" s="113"/>
      <c r="CP300" s="113"/>
      <c r="CQ300" s="113"/>
    </row>
    <row r="301" spans="1:95" s="97" customFormat="1" ht="14.25">
      <c r="A301" s="96"/>
      <c r="B301" s="121"/>
      <c r="C301" s="122"/>
      <c r="D301" s="122"/>
      <c r="E301" s="122"/>
      <c r="F301" s="103"/>
      <c r="G301" s="121"/>
      <c r="H301" s="122"/>
      <c r="I301" s="122"/>
      <c r="J301" s="123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03"/>
      <c r="AA301" s="103"/>
      <c r="AB301" s="179"/>
      <c r="AC301" s="179"/>
      <c r="AD301" s="103"/>
      <c r="AE301" s="103"/>
      <c r="AF301" s="103"/>
      <c r="AG301" s="103"/>
      <c r="AH301" s="103"/>
      <c r="AI301" s="196"/>
      <c r="AJ301" s="101"/>
      <c r="AK301" s="122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  <c r="CC301" s="96"/>
      <c r="CD301" s="96"/>
      <c r="CE301" s="96"/>
      <c r="CF301" s="96"/>
      <c r="CG301" s="96"/>
      <c r="CH301" s="96"/>
      <c r="CI301" s="96"/>
      <c r="CJ301" s="96"/>
      <c r="CK301" s="96"/>
      <c r="CL301" s="96"/>
      <c r="CM301" s="96"/>
      <c r="CN301" s="96"/>
      <c r="CO301" s="96"/>
      <c r="CP301" s="96"/>
      <c r="CQ301" s="96"/>
    </row>
    <row r="302" spans="1:95" s="97" customFormat="1" ht="14.25">
      <c r="A302" s="96"/>
      <c r="B302" s="121"/>
      <c r="C302" s="122"/>
      <c r="D302" s="122"/>
      <c r="E302" s="122"/>
      <c r="F302" s="103"/>
      <c r="G302" s="121"/>
      <c r="H302" s="122"/>
      <c r="I302" s="122"/>
      <c r="J302" s="123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03"/>
      <c r="AA302" s="103"/>
      <c r="AB302" s="179"/>
      <c r="AC302" s="179"/>
      <c r="AD302" s="103"/>
      <c r="AE302" s="103"/>
      <c r="AF302" s="103"/>
      <c r="AG302" s="103"/>
      <c r="AH302" s="103"/>
      <c r="AI302" s="196"/>
      <c r="AJ302" s="101"/>
      <c r="AK302" s="122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  <c r="CC302" s="96"/>
      <c r="CD302" s="96"/>
      <c r="CE302" s="96"/>
      <c r="CF302" s="96"/>
      <c r="CG302" s="96"/>
      <c r="CH302" s="96"/>
      <c r="CI302" s="96"/>
      <c r="CJ302" s="96"/>
      <c r="CK302" s="96"/>
      <c r="CL302" s="96"/>
      <c r="CM302" s="96"/>
      <c r="CN302" s="96"/>
      <c r="CO302" s="96"/>
      <c r="CP302" s="96"/>
      <c r="CQ302" s="96"/>
    </row>
    <row r="303" spans="1:95" s="97" customFormat="1" ht="14.25">
      <c r="A303" s="96"/>
      <c r="B303" s="121"/>
      <c r="C303" s="122"/>
      <c r="D303" s="122"/>
      <c r="E303" s="122"/>
      <c r="F303" s="103"/>
      <c r="G303" s="121"/>
      <c r="H303" s="122"/>
      <c r="I303" s="122"/>
      <c r="J303" s="123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03"/>
      <c r="AA303" s="103"/>
      <c r="AB303" s="179"/>
      <c r="AC303" s="179"/>
      <c r="AD303" s="103"/>
      <c r="AE303" s="103"/>
      <c r="AF303" s="103"/>
      <c r="AG303" s="103"/>
      <c r="AH303" s="103"/>
      <c r="AI303" s="196"/>
      <c r="AJ303" s="101"/>
      <c r="AK303" s="122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  <c r="CC303" s="96"/>
      <c r="CD303" s="96"/>
      <c r="CE303" s="96"/>
      <c r="CF303" s="96"/>
      <c r="CG303" s="96"/>
      <c r="CH303" s="96"/>
      <c r="CI303" s="96"/>
      <c r="CJ303" s="96"/>
      <c r="CK303" s="96"/>
      <c r="CL303" s="96"/>
      <c r="CM303" s="96"/>
      <c r="CN303" s="96"/>
      <c r="CO303" s="96"/>
      <c r="CP303" s="96"/>
      <c r="CQ303" s="96"/>
    </row>
    <row r="304" spans="1:95" s="97" customFormat="1" ht="14.25">
      <c r="A304" s="96"/>
      <c r="B304" s="122"/>
      <c r="C304" s="122"/>
      <c r="D304" s="122"/>
      <c r="E304" s="122"/>
      <c r="F304" s="103"/>
      <c r="G304" s="122"/>
      <c r="H304" s="122"/>
      <c r="I304" s="122"/>
      <c r="J304" s="123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03"/>
      <c r="AA304" s="103"/>
      <c r="AB304" s="179"/>
      <c r="AC304" s="179"/>
      <c r="AD304" s="103"/>
      <c r="AE304" s="103"/>
      <c r="AF304" s="103"/>
      <c r="AG304" s="103"/>
      <c r="AH304" s="103"/>
      <c r="AI304" s="196"/>
      <c r="AJ304" s="101"/>
      <c r="AK304" s="122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  <c r="CC304" s="96"/>
      <c r="CD304" s="96"/>
      <c r="CE304" s="96"/>
      <c r="CF304" s="96"/>
      <c r="CG304" s="96"/>
      <c r="CH304" s="96"/>
      <c r="CI304" s="96"/>
      <c r="CJ304" s="96"/>
      <c r="CK304" s="96"/>
      <c r="CL304" s="96"/>
      <c r="CM304" s="96"/>
      <c r="CN304" s="96"/>
      <c r="CO304" s="96"/>
      <c r="CP304" s="96"/>
      <c r="CQ304" s="96"/>
    </row>
    <row r="305" spans="1:95" s="97" customFormat="1" ht="14.25">
      <c r="A305" s="96"/>
      <c r="B305" s="122"/>
      <c r="C305" s="122"/>
      <c r="D305" s="122"/>
      <c r="E305" s="122"/>
      <c r="F305" s="103"/>
      <c r="G305" s="122"/>
      <c r="H305" s="122"/>
      <c r="I305" s="122"/>
      <c r="J305" s="123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03"/>
      <c r="AA305" s="103"/>
      <c r="AB305" s="179"/>
      <c r="AC305" s="179"/>
      <c r="AD305" s="103"/>
      <c r="AE305" s="103"/>
      <c r="AF305" s="103"/>
      <c r="AG305" s="103"/>
      <c r="AH305" s="103"/>
      <c r="AI305" s="196"/>
      <c r="AJ305" s="101"/>
      <c r="AK305" s="122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  <c r="CC305" s="96"/>
      <c r="CD305" s="96"/>
      <c r="CE305" s="96"/>
      <c r="CF305" s="96"/>
      <c r="CG305" s="96"/>
      <c r="CH305" s="96"/>
      <c r="CI305" s="96"/>
      <c r="CJ305" s="96"/>
      <c r="CK305" s="96"/>
      <c r="CL305" s="96"/>
      <c r="CM305" s="96"/>
      <c r="CN305" s="96"/>
      <c r="CO305" s="96"/>
      <c r="CP305" s="96"/>
      <c r="CQ305" s="96"/>
    </row>
    <row r="306" spans="1:95" s="97" customFormat="1" ht="14.25">
      <c r="A306" s="96"/>
      <c r="B306" s="121"/>
      <c r="C306" s="122"/>
      <c r="D306" s="122"/>
      <c r="E306" s="122"/>
      <c r="F306" s="103"/>
      <c r="G306" s="121"/>
      <c r="H306" s="122"/>
      <c r="I306" s="122"/>
      <c r="J306" s="123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03"/>
      <c r="AA306" s="103"/>
      <c r="AB306" s="179"/>
      <c r="AC306" s="179"/>
      <c r="AD306" s="103"/>
      <c r="AE306" s="103"/>
      <c r="AF306" s="103"/>
      <c r="AG306" s="103"/>
      <c r="AH306" s="103"/>
      <c r="AI306" s="196"/>
      <c r="AJ306" s="101"/>
      <c r="AK306" s="122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  <c r="CC306" s="96"/>
      <c r="CD306" s="96"/>
      <c r="CE306" s="96"/>
      <c r="CF306" s="96"/>
      <c r="CG306" s="96"/>
      <c r="CH306" s="96"/>
      <c r="CI306" s="96"/>
      <c r="CJ306" s="96"/>
      <c r="CK306" s="96"/>
      <c r="CL306" s="96"/>
      <c r="CM306" s="96"/>
      <c r="CN306" s="96"/>
      <c r="CO306" s="96"/>
      <c r="CP306" s="96"/>
      <c r="CQ306" s="96"/>
    </row>
    <row r="307" spans="1:95" s="97" customFormat="1" ht="14.25">
      <c r="A307" s="96"/>
      <c r="B307" s="122"/>
      <c r="C307" s="122"/>
      <c r="D307" s="122"/>
      <c r="E307" s="122"/>
      <c r="F307" s="103"/>
      <c r="G307" s="122"/>
      <c r="H307" s="122"/>
      <c r="I307" s="122"/>
      <c r="J307" s="123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03"/>
      <c r="AA307" s="103"/>
      <c r="AB307" s="179"/>
      <c r="AC307" s="179"/>
      <c r="AD307" s="103"/>
      <c r="AE307" s="103"/>
      <c r="AF307" s="103"/>
      <c r="AG307" s="103"/>
      <c r="AH307" s="103"/>
      <c r="AI307" s="196"/>
      <c r="AJ307" s="101"/>
      <c r="AK307" s="122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  <c r="CC307" s="96"/>
      <c r="CD307" s="96"/>
      <c r="CE307" s="96"/>
      <c r="CF307" s="96"/>
      <c r="CG307" s="96"/>
      <c r="CH307" s="96"/>
      <c r="CI307" s="96"/>
      <c r="CJ307" s="96"/>
      <c r="CK307" s="96"/>
      <c r="CL307" s="96"/>
      <c r="CM307" s="96"/>
      <c r="CN307" s="96"/>
      <c r="CO307" s="96"/>
      <c r="CP307" s="96"/>
      <c r="CQ307" s="96"/>
    </row>
    <row r="308" spans="1:95" s="97" customFormat="1" ht="14.25">
      <c r="A308" s="96"/>
      <c r="B308" s="122"/>
      <c r="C308" s="122"/>
      <c r="D308" s="122"/>
      <c r="E308" s="122"/>
      <c r="F308" s="103"/>
      <c r="G308" s="122"/>
      <c r="H308" s="122"/>
      <c r="I308" s="122"/>
      <c r="J308" s="123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03"/>
      <c r="AA308" s="103"/>
      <c r="AB308" s="179"/>
      <c r="AC308" s="179"/>
      <c r="AD308" s="103"/>
      <c r="AE308" s="103"/>
      <c r="AF308" s="103"/>
      <c r="AG308" s="103"/>
      <c r="AH308" s="103"/>
      <c r="AI308" s="196"/>
      <c r="AJ308" s="101"/>
      <c r="AK308" s="122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  <c r="BH308" s="96"/>
      <c r="BI308" s="96"/>
      <c r="BJ308" s="96"/>
      <c r="BK308" s="96"/>
      <c r="BL308" s="96"/>
      <c r="BM308" s="96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  <c r="CC308" s="96"/>
      <c r="CD308" s="96"/>
      <c r="CE308" s="96"/>
      <c r="CF308" s="96"/>
      <c r="CG308" s="96"/>
      <c r="CH308" s="96"/>
      <c r="CI308" s="96"/>
      <c r="CJ308" s="96"/>
      <c r="CK308" s="96"/>
      <c r="CL308" s="96"/>
      <c r="CM308" s="96"/>
      <c r="CN308" s="96"/>
      <c r="CO308" s="96"/>
      <c r="CP308" s="96"/>
      <c r="CQ308" s="96"/>
    </row>
    <row r="309" spans="1:95" s="97" customFormat="1" ht="14.25">
      <c r="A309" s="96"/>
      <c r="B309" s="122"/>
      <c r="C309" s="122"/>
      <c r="D309" s="122"/>
      <c r="E309" s="122"/>
      <c r="F309" s="103"/>
      <c r="G309" s="122"/>
      <c r="H309" s="122"/>
      <c r="I309" s="122"/>
      <c r="J309" s="123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03"/>
      <c r="AA309" s="103"/>
      <c r="AB309" s="179"/>
      <c r="AC309" s="179"/>
      <c r="AD309" s="103"/>
      <c r="AE309" s="103"/>
      <c r="AF309" s="103"/>
      <c r="AG309" s="103"/>
      <c r="AH309" s="103"/>
      <c r="AI309" s="196"/>
      <c r="AJ309" s="101"/>
      <c r="AK309" s="122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  <c r="BH309" s="96"/>
      <c r="BI309" s="96"/>
      <c r="BJ309" s="96"/>
      <c r="BK309" s="96"/>
      <c r="BL309" s="96"/>
      <c r="BM309" s="96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  <c r="CC309" s="96"/>
      <c r="CD309" s="96"/>
      <c r="CE309" s="96"/>
      <c r="CF309" s="96"/>
      <c r="CG309" s="96"/>
      <c r="CH309" s="96"/>
      <c r="CI309" s="96"/>
      <c r="CJ309" s="96"/>
      <c r="CK309" s="96"/>
      <c r="CL309" s="96"/>
      <c r="CM309" s="96"/>
      <c r="CN309" s="96"/>
      <c r="CO309" s="96"/>
      <c r="CP309" s="96"/>
      <c r="CQ309" s="96"/>
    </row>
    <row r="310" spans="1:95" s="120" customFormat="1">
      <c r="A310" s="96"/>
      <c r="B310" s="118"/>
      <c r="C310" s="118"/>
      <c r="D310" s="118"/>
      <c r="E310" s="118"/>
      <c r="F310" s="111"/>
      <c r="G310" s="118"/>
      <c r="H310" s="118"/>
      <c r="I310" s="118"/>
      <c r="J310" s="114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1"/>
      <c r="AA310" s="111"/>
      <c r="AB310" s="180"/>
      <c r="AC310" s="180"/>
      <c r="AD310" s="111"/>
      <c r="AE310" s="111"/>
      <c r="AF310" s="111"/>
      <c r="AG310" s="111"/>
      <c r="AH310" s="111"/>
      <c r="AI310" s="197"/>
      <c r="AJ310" s="125"/>
      <c r="AK310" s="118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3"/>
      <c r="BM310" s="113"/>
      <c r="BN310" s="113"/>
      <c r="BO310" s="113"/>
      <c r="BP310" s="113"/>
      <c r="BQ310" s="113"/>
      <c r="BR310" s="113"/>
      <c r="BS310" s="113"/>
      <c r="BT310" s="113"/>
      <c r="BU310" s="113"/>
      <c r="BV310" s="113"/>
      <c r="BW310" s="113"/>
      <c r="BX310" s="113"/>
      <c r="BY310" s="113"/>
      <c r="BZ310" s="113"/>
      <c r="CA310" s="113"/>
      <c r="CB310" s="113"/>
      <c r="CC310" s="113"/>
      <c r="CD310" s="113"/>
      <c r="CE310" s="113"/>
      <c r="CF310" s="113"/>
      <c r="CG310" s="113"/>
      <c r="CH310" s="113"/>
      <c r="CI310" s="113"/>
      <c r="CJ310" s="113"/>
      <c r="CK310" s="113"/>
      <c r="CL310" s="113"/>
      <c r="CM310" s="113"/>
      <c r="CN310" s="113"/>
      <c r="CO310" s="113"/>
      <c r="CP310" s="113"/>
      <c r="CQ310" s="113"/>
    </row>
    <row r="311" spans="1:95" s="120" customFormat="1">
      <c r="A311" s="96"/>
      <c r="B311" s="118"/>
      <c r="C311" s="118"/>
      <c r="D311" s="118"/>
      <c r="E311" s="118"/>
      <c r="F311" s="111"/>
      <c r="G311" s="118"/>
      <c r="H311" s="118"/>
      <c r="I311" s="118"/>
      <c r="J311" s="114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1"/>
      <c r="AA311" s="111"/>
      <c r="AB311" s="180"/>
      <c r="AC311" s="180"/>
      <c r="AD311" s="111"/>
      <c r="AE311" s="111"/>
      <c r="AF311" s="111"/>
      <c r="AG311" s="111"/>
      <c r="AH311" s="111"/>
      <c r="AI311" s="197"/>
      <c r="AJ311" s="126"/>
      <c r="AK311" s="118"/>
      <c r="AL311" s="113"/>
      <c r="AM311" s="113"/>
      <c r="AN311" s="113"/>
      <c r="AO311" s="113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N311" s="113"/>
      <c r="BO311" s="113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A311" s="113"/>
      <c r="CB311" s="113"/>
      <c r="CC311" s="113"/>
      <c r="CD311" s="113"/>
      <c r="CE311" s="113"/>
      <c r="CF311" s="113"/>
      <c r="CG311" s="113"/>
      <c r="CH311" s="113"/>
      <c r="CI311" s="113"/>
      <c r="CJ311" s="113"/>
      <c r="CK311" s="113"/>
      <c r="CL311" s="113"/>
      <c r="CM311" s="113"/>
      <c r="CN311" s="113"/>
      <c r="CO311" s="113"/>
      <c r="CP311" s="113"/>
      <c r="CQ311" s="113"/>
    </row>
    <row r="312" spans="1:95" s="120" customFormat="1">
      <c r="A312" s="96"/>
      <c r="B312" s="118"/>
      <c r="C312" s="118"/>
      <c r="D312" s="118"/>
      <c r="E312" s="118"/>
      <c r="F312" s="111"/>
      <c r="G312" s="118"/>
      <c r="H312" s="118"/>
      <c r="I312" s="118"/>
      <c r="J312" s="114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1"/>
      <c r="AA312" s="111"/>
      <c r="AB312" s="180"/>
      <c r="AC312" s="180"/>
      <c r="AD312" s="111"/>
      <c r="AE312" s="111"/>
      <c r="AF312" s="111"/>
      <c r="AG312" s="111"/>
      <c r="AH312" s="111"/>
      <c r="AI312" s="197"/>
      <c r="AJ312" s="126"/>
      <c r="AK312" s="118"/>
      <c r="AL312" s="113"/>
      <c r="AM312" s="113"/>
      <c r="AN312" s="113"/>
      <c r="AO312" s="113"/>
      <c r="AP312" s="113"/>
      <c r="AQ312" s="113"/>
      <c r="AR312" s="113"/>
      <c r="AS312" s="113"/>
      <c r="AT312" s="113"/>
      <c r="AU312" s="113"/>
      <c r="AV312" s="113"/>
      <c r="AW312" s="113"/>
      <c r="AX312" s="113"/>
      <c r="AY312" s="113"/>
      <c r="AZ312" s="113"/>
      <c r="BA312" s="113"/>
      <c r="BB312" s="113"/>
      <c r="BC312" s="113"/>
      <c r="BD312" s="113"/>
      <c r="BE312" s="113"/>
      <c r="BF312" s="113"/>
      <c r="BG312" s="113"/>
      <c r="BH312" s="113"/>
      <c r="BI312" s="113"/>
      <c r="BJ312" s="113"/>
      <c r="BK312" s="113"/>
      <c r="BL312" s="113"/>
      <c r="BM312" s="113"/>
      <c r="BN312" s="113"/>
      <c r="BO312" s="113"/>
      <c r="BP312" s="113"/>
      <c r="BQ312" s="113"/>
      <c r="BR312" s="113"/>
      <c r="BS312" s="113"/>
      <c r="BT312" s="113"/>
      <c r="BU312" s="113"/>
      <c r="BV312" s="113"/>
      <c r="BW312" s="113"/>
      <c r="BX312" s="113"/>
      <c r="BY312" s="113"/>
      <c r="BZ312" s="113"/>
      <c r="CA312" s="113"/>
      <c r="CB312" s="113"/>
      <c r="CC312" s="113"/>
      <c r="CD312" s="113"/>
      <c r="CE312" s="113"/>
      <c r="CF312" s="113"/>
      <c r="CG312" s="113"/>
      <c r="CH312" s="113"/>
      <c r="CI312" s="113"/>
      <c r="CJ312" s="113"/>
      <c r="CK312" s="113"/>
      <c r="CL312" s="113"/>
      <c r="CM312" s="113"/>
      <c r="CN312" s="113"/>
      <c r="CO312" s="113"/>
      <c r="CP312" s="113"/>
      <c r="CQ312" s="113"/>
    </row>
    <row r="313" spans="1:95" s="120" customFormat="1">
      <c r="A313" s="96"/>
      <c r="B313" s="118"/>
      <c r="C313" s="118"/>
      <c r="D313" s="118"/>
      <c r="E313" s="118"/>
      <c r="F313" s="111"/>
      <c r="G313" s="118"/>
      <c r="H313" s="118"/>
      <c r="I313" s="118"/>
      <c r="J313" s="114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1"/>
      <c r="AA313" s="111"/>
      <c r="AB313" s="180"/>
      <c r="AC313" s="180"/>
      <c r="AD313" s="111"/>
      <c r="AE313" s="111"/>
      <c r="AF313" s="111"/>
      <c r="AG313" s="111"/>
      <c r="AH313" s="111"/>
      <c r="AI313" s="197"/>
      <c r="AJ313" s="126"/>
      <c r="AK313" s="118"/>
      <c r="AL313" s="113"/>
      <c r="AM313" s="113"/>
      <c r="AN313" s="113"/>
      <c r="AO313" s="113"/>
      <c r="AP313" s="113"/>
      <c r="AQ313" s="113"/>
      <c r="AR313" s="113"/>
      <c r="AS313" s="113"/>
      <c r="AT313" s="113"/>
      <c r="AU313" s="113"/>
      <c r="AV313" s="113"/>
      <c r="AW313" s="113"/>
      <c r="AX313" s="113"/>
      <c r="AY313" s="113"/>
      <c r="AZ313" s="113"/>
      <c r="BA313" s="113"/>
      <c r="BB313" s="113"/>
      <c r="BC313" s="113"/>
      <c r="BD313" s="113"/>
      <c r="BE313" s="113"/>
      <c r="BF313" s="113"/>
      <c r="BG313" s="113"/>
      <c r="BH313" s="113"/>
      <c r="BI313" s="113"/>
      <c r="BJ313" s="113"/>
      <c r="BK313" s="113"/>
      <c r="BL313" s="113"/>
      <c r="BM313" s="113"/>
      <c r="BN313" s="113"/>
      <c r="BO313" s="113"/>
      <c r="BP313" s="113"/>
      <c r="BQ313" s="113"/>
      <c r="BR313" s="113"/>
      <c r="BS313" s="113"/>
      <c r="BT313" s="113"/>
      <c r="BU313" s="113"/>
      <c r="BV313" s="113"/>
      <c r="BW313" s="113"/>
      <c r="BX313" s="113"/>
      <c r="BY313" s="113"/>
      <c r="BZ313" s="113"/>
      <c r="CA313" s="113"/>
      <c r="CB313" s="113"/>
      <c r="CC313" s="113"/>
      <c r="CD313" s="113"/>
      <c r="CE313" s="113"/>
      <c r="CF313" s="113"/>
      <c r="CG313" s="113"/>
      <c r="CH313" s="113"/>
      <c r="CI313" s="113"/>
      <c r="CJ313" s="113"/>
      <c r="CK313" s="113"/>
      <c r="CL313" s="113"/>
      <c r="CM313" s="113"/>
      <c r="CN313" s="113"/>
      <c r="CO313" s="113"/>
      <c r="CP313" s="113"/>
      <c r="CQ313" s="113"/>
    </row>
    <row r="314" spans="1:95" s="120" customFormat="1">
      <c r="A314" s="96"/>
      <c r="B314" s="118"/>
      <c r="C314" s="118"/>
      <c r="D314" s="118"/>
      <c r="E314" s="118"/>
      <c r="F314" s="111"/>
      <c r="G314" s="118"/>
      <c r="H314" s="118"/>
      <c r="I314" s="118"/>
      <c r="J314" s="114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1"/>
      <c r="AA314" s="111"/>
      <c r="AB314" s="180"/>
      <c r="AC314" s="180"/>
      <c r="AD314" s="111"/>
      <c r="AE314" s="111"/>
      <c r="AF314" s="111"/>
      <c r="AG314" s="111"/>
      <c r="AH314" s="111"/>
      <c r="AI314" s="197"/>
      <c r="AJ314" s="126"/>
      <c r="AK314" s="118"/>
      <c r="AL314" s="113"/>
      <c r="AM314" s="113"/>
      <c r="AN314" s="113"/>
      <c r="AO314" s="113"/>
      <c r="AP314" s="113"/>
      <c r="AQ314" s="113"/>
      <c r="AR314" s="113"/>
      <c r="AS314" s="113"/>
      <c r="AT314" s="113"/>
      <c r="AU314" s="113"/>
      <c r="AV314" s="113"/>
      <c r="AW314" s="113"/>
      <c r="AX314" s="113"/>
      <c r="AY314" s="113"/>
      <c r="AZ314" s="113"/>
      <c r="BA314" s="113"/>
      <c r="BB314" s="113"/>
      <c r="BC314" s="113"/>
      <c r="BD314" s="113"/>
      <c r="BE314" s="113"/>
      <c r="BF314" s="113"/>
      <c r="BG314" s="113"/>
      <c r="BH314" s="113"/>
      <c r="BI314" s="113"/>
      <c r="BJ314" s="113"/>
      <c r="BK314" s="113"/>
      <c r="BL314" s="113"/>
      <c r="BM314" s="113"/>
      <c r="BN314" s="113"/>
      <c r="BO314" s="113"/>
      <c r="BP314" s="113"/>
      <c r="BQ314" s="113"/>
      <c r="BR314" s="113"/>
      <c r="BS314" s="113"/>
      <c r="BT314" s="113"/>
      <c r="BU314" s="113"/>
      <c r="BV314" s="113"/>
      <c r="BW314" s="113"/>
      <c r="BX314" s="113"/>
      <c r="BY314" s="113"/>
      <c r="BZ314" s="113"/>
      <c r="CA314" s="113"/>
      <c r="CB314" s="113"/>
      <c r="CC314" s="113"/>
      <c r="CD314" s="113"/>
      <c r="CE314" s="113"/>
      <c r="CF314" s="113"/>
      <c r="CG314" s="113"/>
      <c r="CH314" s="113"/>
      <c r="CI314" s="113"/>
      <c r="CJ314" s="113"/>
      <c r="CK314" s="113"/>
      <c r="CL314" s="113"/>
      <c r="CM314" s="113"/>
      <c r="CN314" s="113"/>
      <c r="CO314" s="113"/>
      <c r="CP314" s="113"/>
      <c r="CQ314" s="113"/>
    </row>
    <row r="315" spans="1:95" s="120" customFormat="1">
      <c r="A315" s="96"/>
      <c r="B315" s="118"/>
      <c r="C315" s="118"/>
      <c r="D315" s="118"/>
      <c r="E315" s="118"/>
      <c r="F315" s="111"/>
      <c r="G315" s="118"/>
      <c r="H315" s="118"/>
      <c r="I315" s="118"/>
      <c r="J315" s="114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1"/>
      <c r="AA315" s="111"/>
      <c r="AB315" s="180"/>
      <c r="AC315" s="180"/>
      <c r="AD315" s="111"/>
      <c r="AE315" s="111"/>
      <c r="AF315" s="111"/>
      <c r="AG315" s="111"/>
      <c r="AH315" s="111"/>
      <c r="AI315" s="197"/>
      <c r="AJ315" s="126"/>
      <c r="AK315" s="118"/>
      <c r="AL315" s="113"/>
      <c r="AM315" s="113"/>
      <c r="AN315" s="113"/>
      <c r="AO315" s="113"/>
      <c r="AP315" s="113"/>
      <c r="AQ315" s="113"/>
      <c r="AR315" s="113"/>
      <c r="AS315" s="113"/>
      <c r="AT315" s="113"/>
      <c r="AU315" s="113"/>
      <c r="AV315" s="113"/>
      <c r="AW315" s="113"/>
      <c r="AX315" s="113"/>
      <c r="AY315" s="113"/>
      <c r="AZ315" s="113"/>
      <c r="BA315" s="113"/>
      <c r="BB315" s="113"/>
      <c r="BC315" s="113"/>
      <c r="BD315" s="113"/>
      <c r="BE315" s="113"/>
      <c r="BF315" s="113"/>
      <c r="BG315" s="113"/>
      <c r="BH315" s="113"/>
      <c r="BI315" s="113"/>
      <c r="BJ315" s="113"/>
      <c r="BK315" s="113"/>
      <c r="BL315" s="113"/>
      <c r="BM315" s="113"/>
      <c r="BN315" s="113"/>
      <c r="BO315" s="113"/>
      <c r="BP315" s="113"/>
      <c r="BQ315" s="113"/>
      <c r="BR315" s="113"/>
      <c r="BS315" s="113"/>
      <c r="BT315" s="113"/>
      <c r="BU315" s="113"/>
      <c r="BV315" s="113"/>
      <c r="BW315" s="113"/>
      <c r="BX315" s="113"/>
      <c r="BY315" s="113"/>
      <c r="BZ315" s="113"/>
      <c r="CA315" s="113"/>
      <c r="CB315" s="113"/>
      <c r="CC315" s="113"/>
      <c r="CD315" s="113"/>
      <c r="CE315" s="113"/>
      <c r="CF315" s="113"/>
      <c r="CG315" s="113"/>
      <c r="CH315" s="113"/>
      <c r="CI315" s="113"/>
      <c r="CJ315" s="113"/>
      <c r="CK315" s="113"/>
      <c r="CL315" s="113"/>
      <c r="CM315" s="113"/>
      <c r="CN315" s="113"/>
      <c r="CO315" s="113"/>
      <c r="CP315" s="113"/>
      <c r="CQ315" s="113"/>
    </row>
    <row r="316" spans="1:95" s="120" customFormat="1">
      <c r="A316" s="97"/>
      <c r="B316" s="127"/>
      <c r="C316" s="127"/>
      <c r="D316" s="127"/>
      <c r="E316" s="127"/>
      <c r="F316" s="128"/>
      <c r="G316" s="127"/>
      <c r="H316" s="127"/>
      <c r="I316" s="127"/>
      <c r="J316" s="114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1"/>
      <c r="AA316" s="111"/>
      <c r="AB316" s="180"/>
      <c r="AC316" s="180"/>
      <c r="AD316" s="111"/>
      <c r="AE316" s="111"/>
      <c r="AF316" s="111"/>
      <c r="AG316" s="111"/>
      <c r="AH316" s="111"/>
      <c r="AI316" s="197"/>
      <c r="AJ316" s="126"/>
      <c r="AK316" s="118"/>
      <c r="AL316" s="113"/>
      <c r="AM316" s="113"/>
      <c r="AN316" s="113"/>
      <c r="AO316" s="113"/>
      <c r="AP316" s="113"/>
      <c r="AQ316" s="113"/>
      <c r="AR316" s="113"/>
      <c r="AS316" s="113"/>
      <c r="AT316" s="113"/>
      <c r="AU316" s="113"/>
      <c r="AV316" s="113"/>
      <c r="AW316" s="113"/>
      <c r="AX316" s="113"/>
      <c r="AY316" s="113"/>
      <c r="AZ316" s="113"/>
      <c r="BA316" s="113"/>
      <c r="BB316" s="113"/>
      <c r="BC316" s="113"/>
      <c r="BD316" s="113"/>
      <c r="BE316" s="113"/>
      <c r="BF316" s="113"/>
      <c r="BG316" s="113"/>
      <c r="BH316" s="113"/>
      <c r="BI316" s="113"/>
      <c r="BJ316" s="113"/>
      <c r="BK316" s="113"/>
      <c r="BL316" s="113"/>
      <c r="BM316" s="113"/>
      <c r="BN316" s="113"/>
      <c r="BO316" s="113"/>
      <c r="BP316" s="113"/>
      <c r="BQ316" s="113"/>
      <c r="BR316" s="113"/>
      <c r="BS316" s="113"/>
      <c r="BT316" s="113"/>
      <c r="BU316" s="113"/>
      <c r="BV316" s="113"/>
      <c r="BW316" s="113"/>
      <c r="BX316" s="113"/>
      <c r="BY316" s="113"/>
      <c r="BZ316" s="113"/>
      <c r="CA316" s="113"/>
      <c r="CB316" s="113"/>
      <c r="CC316" s="113"/>
      <c r="CD316" s="113"/>
      <c r="CE316" s="113"/>
      <c r="CF316" s="113"/>
      <c r="CG316" s="113"/>
      <c r="CH316" s="113"/>
      <c r="CI316" s="113"/>
      <c r="CJ316" s="113"/>
      <c r="CK316" s="113"/>
      <c r="CL316" s="113"/>
      <c r="CM316" s="113"/>
      <c r="CN316" s="113"/>
      <c r="CO316" s="113"/>
      <c r="CP316" s="113"/>
      <c r="CQ316" s="113"/>
    </row>
    <row r="317" spans="1:95" s="120" customFormat="1">
      <c r="A317" s="97"/>
      <c r="B317" s="127"/>
      <c r="C317" s="127"/>
      <c r="D317" s="127"/>
      <c r="E317" s="127"/>
      <c r="F317" s="128"/>
      <c r="G317" s="127"/>
      <c r="H317" s="127"/>
      <c r="I317" s="127"/>
      <c r="J317" s="114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1"/>
      <c r="AA317" s="111"/>
      <c r="AB317" s="180"/>
      <c r="AC317" s="180"/>
      <c r="AD317" s="111"/>
      <c r="AE317" s="111"/>
      <c r="AF317" s="111"/>
      <c r="AG317" s="111"/>
      <c r="AH317" s="111"/>
      <c r="AI317" s="197"/>
      <c r="AJ317" s="126"/>
      <c r="AK317" s="118"/>
      <c r="AL317" s="113"/>
      <c r="AM317" s="113"/>
      <c r="AN317" s="113"/>
      <c r="AO317" s="113"/>
      <c r="AP317" s="113"/>
      <c r="AQ317" s="113"/>
      <c r="AR317" s="113"/>
      <c r="AS317" s="113"/>
      <c r="AT317" s="113"/>
      <c r="AU317" s="113"/>
      <c r="AV317" s="113"/>
      <c r="AW317" s="113"/>
      <c r="AX317" s="113"/>
      <c r="AY317" s="113"/>
      <c r="AZ317" s="113"/>
      <c r="BA317" s="113"/>
      <c r="BB317" s="113"/>
      <c r="BC317" s="113"/>
      <c r="BD317" s="113"/>
      <c r="BE317" s="113"/>
      <c r="BF317" s="113"/>
      <c r="BG317" s="113"/>
      <c r="BH317" s="113"/>
      <c r="BI317" s="113"/>
      <c r="BJ317" s="113"/>
      <c r="BK317" s="113"/>
      <c r="BL317" s="113"/>
      <c r="BM317" s="113"/>
      <c r="BN317" s="113"/>
      <c r="BO317" s="113"/>
      <c r="BP317" s="113"/>
      <c r="BQ317" s="113"/>
      <c r="BR317" s="113"/>
      <c r="BS317" s="113"/>
      <c r="BT317" s="113"/>
      <c r="BU317" s="113"/>
      <c r="BV317" s="113"/>
      <c r="BW317" s="113"/>
      <c r="BX317" s="113"/>
      <c r="BY317" s="113"/>
      <c r="BZ317" s="113"/>
      <c r="CA317" s="113"/>
      <c r="CB317" s="113"/>
      <c r="CC317" s="113"/>
      <c r="CD317" s="113"/>
      <c r="CE317" s="113"/>
      <c r="CF317" s="113"/>
      <c r="CG317" s="113"/>
      <c r="CH317" s="113"/>
      <c r="CI317" s="113"/>
      <c r="CJ317" s="113"/>
      <c r="CK317" s="113"/>
      <c r="CL317" s="113"/>
      <c r="CM317" s="113"/>
      <c r="CN317" s="113"/>
      <c r="CO317" s="113"/>
      <c r="CP317" s="113"/>
      <c r="CQ317" s="113"/>
    </row>
    <row r="318" spans="1:95" s="120" customFormat="1">
      <c r="A318" s="97"/>
      <c r="B318" s="127"/>
      <c r="C318" s="127"/>
      <c r="D318" s="127"/>
      <c r="E318" s="127"/>
      <c r="F318" s="128"/>
      <c r="G318" s="127"/>
      <c r="H318" s="127"/>
      <c r="I318" s="127"/>
      <c r="J318" s="114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1"/>
      <c r="AA318" s="111"/>
      <c r="AB318" s="180"/>
      <c r="AC318" s="180"/>
      <c r="AD318" s="111"/>
      <c r="AE318" s="111"/>
      <c r="AF318" s="111"/>
      <c r="AG318" s="111"/>
      <c r="AH318" s="111"/>
      <c r="AI318" s="197"/>
      <c r="AJ318" s="126"/>
      <c r="AK318" s="118"/>
      <c r="AL318" s="113"/>
      <c r="AM318" s="113"/>
      <c r="AN318" s="113"/>
      <c r="AO318" s="113"/>
      <c r="AP318" s="113"/>
      <c r="AQ318" s="113"/>
      <c r="AR318" s="113"/>
      <c r="AS318" s="113"/>
      <c r="AT318" s="113"/>
      <c r="AU318" s="113"/>
      <c r="AV318" s="113"/>
      <c r="AW318" s="113"/>
      <c r="AX318" s="113"/>
      <c r="AY318" s="113"/>
      <c r="AZ318" s="113"/>
      <c r="BA318" s="113"/>
      <c r="BB318" s="113"/>
      <c r="BC318" s="113"/>
      <c r="BD318" s="113"/>
      <c r="BE318" s="113"/>
      <c r="BF318" s="113"/>
      <c r="BG318" s="113"/>
      <c r="BH318" s="113"/>
      <c r="BI318" s="113"/>
      <c r="BJ318" s="113"/>
      <c r="BK318" s="113"/>
      <c r="BL318" s="113"/>
      <c r="BM318" s="113"/>
      <c r="BN318" s="113"/>
      <c r="BO318" s="113"/>
      <c r="BP318" s="113"/>
      <c r="BQ318" s="113"/>
      <c r="BR318" s="113"/>
      <c r="BS318" s="113"/>
      <c r="BT318" s="113"/>
      <c r="BU318" s="113"/>
      <c r="BV318" s="113"/>
      <c r="BW318" s="113"/>
      <c r="BX318" s="113"/>
      <c r="BY318" s="113"/>
      <c r="BZ318" s="113"/>
      <c r="CA318" s="113"/>
      <c r="CB318" s="113"/>
      <c r="CC318" s="113"/>
      <c r="CD318" s="113"/>
      <c r="CE318" s="113"/>
      <c r="CF318" s="113"/>
      <c r="CG318" s="113"/>
      <c r="CH318" s="113"/>
      <c r="CI318" s="113"/>
      <c r="CJ318" s="113"/>
      <c r="CK318" s="113"/>
      <c r="CL318" s="113"/>
      <c r="CM318" s="113"/>
      <c r="CN318" s="113"/>
      <c r="CO318" s="113"/>
      <c r="CP318" s="113"/>
      <c r="CQ318" s="113"/>
    </row>
    <row r="319" spans="1:95" s="120" customFormat="1">
      <c r="A319" s="97"/>
      <c r="B319" s="127"/>
      <c r="C319" s="127"/>
      <c r="D319" s="127"/>
      <c r="E319" s="127"/>
      <c r="F319" s="128"/>
      <c r="G319" s="127"/>
      <c r="H319" s="127"/>
      <c r="I319" s="127"/>
      <c r="J319" s="114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1"/>
      <c r="AA319" s="111"/>
      <c r="AB319" s="180"/>
      <c r="AC319" s="180"/>
      <c r="AD319" s="111"/>
      <c r="AE319" s="111"/>
      <c r="AF319" s="111"/>
      <c r="AG319" s="111"/>
      <c r="AH319" s="111"/>
      <c r="AI319" s="197"/>
      <c r="AJ319" s="126"/>
      <c r="AK319" s="118"/>
      <c r="AL319" s="113"/>
      <c r="AM319" s="113"/>
      <c r="AN319" s="113"/>
      <c r="AO319" s="113"/>
      <c r="AP319" s="113"/>
      <c r="AQ319" s="113"/>
      <c r="AR319" s="113"/>
      <c r="AS319" s="113"/>
      <c r="AT319" s="113"/>
      <c r="AU319" s="113"/>
      <c r="AV319" s="113"/>
      <c r="AW319" s="113"/>
      <c r="AX319" s="113"/>
      <c r="AY319" s="113"/>
      <c r="AZ319" s="113"/>
      <c r="BA319" s="113"/>
      <c r="BB319" s="113"/>
      <c r="BC319" s="113"/>
      <c r="BD319" s="113"/>
      <c r="BE319" s="113"/>
      <c r="BF319" s="113"/>
      <c r="BG319" s="113"/>
      <c r="BH319" s="113"/>
      <c r="BI319" s="113"/>
      <c r="BJ319" s="113"/>
      <c r="BK319" s="113"/>
      <c r="BL319" s="113"/>
      <c r="BM319" s="113"/>
      <c r="BN319" s="113"/>
      <c r="BO319" s="113"/>
      <c r="BP319" s="113"/>
      <c r="BQ319" s="113"/>
      <c r="BR319" s="113"/>
      <c r="BS319" s="113"/>
      <c r="BT319" s="113"/>
      <c r="BU319" s="113"/>
      <c r="BV319" s="113"/>
      <c r="BW319" s="113"/>
      <c r="BX319" s="113"/>
      <c r="BY319" s="113"/>
      <c r="BZ319" s="113"/>
      <c r="CA319" s="113"/>
      <c r="CB319" s="113"/>
      <c r="CC319" s="113"/>
      <c r="CD319" s="113"/>
      <c r="CE319" s="113"/>
      <c r="CF319" s="113"/>
      <c r="CG319" s="113"/>
      <c r="CH319" s="113"/>
      <c r="CI319" s="113"/>
      <c r="CJ319" s="113"/>
      <c r="CK319" s="113"/>
      <c r="CL319" s="113"/>
      <c r="CM319" s="113"/>
      <c r="CN319" s="113"/>
      <c r="CO319" s="113"/>
      <c r="CP319" s="113"/>
      <c r="CQ319" s="113"/>
    </row>
    <row r="320" spans="1:95" s="120" customFormat="1">
      <c r="A320" s="97"/>
      <c r="B320" s="127"/>
      <c r="C320" s="127"/>
      <c r="D320" s="127"/>
      <c r="E320" s="127"/>
      <c r="F320" s="128"/>
      <c r="G320" s="127"/>
      <c r="H320" s="127"/>
      <c r="I320" s="127"/>
      <c r="J320" s="114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1"/>
      <c r="AA320" s="111"/>
      <c r="AB320" s="180"/>
      <c r="AC320" s="180"/>
      <c r="AD320" s="111"/>
      <c r="AE320" s="111"/>
      <c r="AF320" s="111"/>
      <c r="AG320" s="111"/>
      <c r="AH320" s="111"/>
      <c r="AI320" s="197"/>
      <c r="AJ320" s="126"/>
      <c r="AK320" s="118"/>
      <c r="AL320" s="113"/>
      <c r="AM320" s="113"/>
      <c r="AN320" s="113"/>
      <c r="AO320" s="113"/>
      <c r="AP320" s="113"/>
      <c r="AQ320" s="113"/>
      <c r="AR320" s="113"/>
      <c r="AS320" s="113"/>
      <c r="AT320" s="113"/>
      <c r="AU320" s="113"/>
      <c r="AV320" s="113"/>
      <c r="AW320" s="113"/>
      <c r="AX320" s="113"/>
      <c r="AY320" s="113"/>
      <c r="AZ320" s="113"/>
      <c r="BA320" s="113"/>
      <c r="BB320" s="113"/>
      <c r="BC320" s="113"/>
      <c r="BD320" s="113"/>
      <c r="BE320" s="113"/>
      <c r="BF320" s="113"/>
      <c r="BG320" s="113"/>
      <c r="BH320" s="113"/>
      <c r="BI320" s="113"/>
      <c r="BJ320" s="113"/>
      <c r="BK320" s="113"/>
      <c r="BL320" s="113"/>
      <c r="BM320" s="113"/>
      <c r="BN320" s="113"/>
      <c r="BO320" s="113"/>
      <c r="BP320" s="113"/>
      <c r="BQ320" s="113"/>
      <c r="BR320" s="113"/>
      <c r="BS320" s="113"/>
      <c r="BT320" s="113"/>
      <c r="BU320" s="113"/>
      <c r="BV320" s="113"/>
      <c r="BW320" s="113"/>
      <c r="BX320" s="113"/>
      <c r="BY320" s="113"/>
      <c r="BZ320" s="113"/>
      <c r="CA320" s="113"/>
      <c r="CB320" s="113"/>
      <c r="CC320" s="113"/>
      <c r="CD320" s="113"/>
      <c r="CE320" s="113"/>
      <c r="CF320" s="113"/>
      <c r="CG320" s="113"/>
      <c r="CH320" s="113"/>
      <c r="CI320" s="113"/>
      <c r="CJ320" s="113"/>
      <c r="CK320" s="113"/>
      <c r="CL320" s="113"/>
      <c r="CM320" s="113"/>
      <c r="CN320" s="113"/>
      <c r="CO320" s="113"/>
      <c r="CP320" s="113"/>
      <c r="CQ320" s="113"/>
    </row>
    <row r="321" spans="1:95" s="120" customFormat="1">
      <c r="A321" s="97"/>
      <c r="B321" s="127"/>
      <c r="C321" s="127"/>
      <c r="D321" s="127"/>
      <c r="E321" s="127"/>
      <c r="F321" s="128"/>
      <c r="G321" s="127"/>
      <c r="H321" s="127"/>
      <c r="I321" s="127"/>
      <c r="J321" s="114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1"/>
      <c r="AA321" s="111"/>
      <c r="AB321" s="180"/>
      <c r="AC321" s="180"/>
      <c r="AD321" s="111"/>
      <c r="AE321" s="111"/>
      <c r="AF321" s="111"/>
      <c r="AG321" s="111"/>
      <c r="AH321" s="111"/>
      <c r="AI321" s="197"/>
      <c r="AJ321" s="126"/>
      <c r="AK321" s="118"/>
      <c r="AL321" s="113"/>
      <c r="AM321" s="113"/>
      <c r="AN321" s="113"/>
      <c r="AO321" s="113"/>
      <c r="AP321" s="113"/>
      <c r="AQ321" s="113"/>
      <c r="AR321" s="113"/>
      <c r="AS321" s="113"/>
      <c r="AT321" s="113"/>
      <c r="AU321" s="113"/>
      <c r="AV321" s="113"/>
      <c r="AW321" s="113"/>
      <c r="AX321" s="113"/>
      <c r="AY321" s="113"/>
      <c r="AZ321" s="113"/>
      <c r="BA321" s="113"/>
      <c r="BB321" s="113"/>
      <c r="BC321" s="113"/>
      <c r="BD321" s="113"/>
      <c r="BE321" s="113"/>
      <c r="BF321" s="113"/>
      <c r="BG321" s="113"/>
      <c r="BH321" s="113"/>
      <c r="BI321" s="113"/>
      <c r="BJ321" s="113"/>
      <c r="BK321" s="113"/>
      <c r="BL321" s="113"/>
      <c r="BM321" s="113"/>
      <c r="BN321" s="113"/>
      <c r="BO321" s="113"/>
      <c r="BP321" s="113"/>
      <c r="BQ321" s="113"/>
      <c r="BR321" s="113"/>
      <c r="BS321" s="113"/>
      <c r="BT321" s="113"/>
      <c r="BU321" s="113"/>
      <c r="BV321" s="113"/>
      <c r="BW321" s="113"/>
      <c r="BX321" s="113"/>
      <c r="BY321" s="113"/>
      <c r="BZ321" s="113"/>
      <c r="CA321" s="113"/>
      <c r="CB321" s="113"/>
      <c r="CC321" s="113"/>
      <c r="CD321" s="113"/>
      <c r="CE321" s="113"/>
      <c r="CF321" s="113"/>
      <c r="CG321" s="113"/>
      <c r="CH321" s="113"/>
      <c r="CI321" s="113"/>
      <c r="CJ321" s="113"/>
      <c r="CK321" s="113"/>
      <c r="CL321" s="113"/>
      <c r="CM321" s="113"/>
      <c r="CN321" s="113"/>
      <c r="CO321" s="113"/>
      <c r="CP321" s="113"/>
      <c r="CQ321" s="113"/>
    </row>
    <row r="322" spans="1:95" s="120" customFormat="1">
      <c r="A322" s="97"/>
      <c r="B322" s="127"/>
      <c r="C322" s="127"/>
      <c r="D322" s="127"/>
      <c r="E322" s="127"/>
      <c r="F322" s="128"/>
      <c r="G322" s="127"/>
      <c r="H322" s="127"/>
      <c r="I322" s="127"/>
      <c r="J322" s="114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1"/>
      <c r="AA322" s="111"/>
      <c r="AB322" s="180"/>
      <c r="AC322" s="180"/>
      <c r="AD322" s="111"/>
      <c r="AE322" s="111"/>
      <c r="AF322" s="111"/>
      <c r="AG322" s="111"/>
      <c r="AH322" s="111"/>
      <c r="AI322" s="197"/>
      <c r="AJ322" s="126"/>
      <c r="AK322" s="118"/>
      <c r="AL322" s="113"/>
      <c r="AM322" s="113"/>
      <c r="AN322" s="113"/>
      <c r="AO322" s="113"/>
      <c r="AP322" s="113"/>
      <c r="AQ322" s="113"/>
      <c r="AR322" s="113"/>
      <c r="AS322" s="113"/>
      <c r="AT322" s="113"/>
      <c r="AU322" s="113"/>
      <c r="AV322" s="113"/>
      <c r="AW322" s="113"/>
      <c r="AX322" s="113"/>
      <c r="AY322" s="113"/>
      <c r="AZ322" s="113"/>
      <c r="BA322" s="113"/>
      <c r="BB322" s="113"/>
      <c r="BC322" s="113"/>
      <c r="BD322" s="113"/>
      <c r="BE322" s="113"/>
      <c r="BF322" s="113"/>
      <c r="BG322" s="113"/>
      <c r="BH322" s="113"/>
      <c r="BI322" s="113"/>
      <c r="BJ322" s="113"/>
      <c r="BK322" s="113"/>
      <c r="BL322" s="113"/>
      <c r="BM322" s="113"/>
      <c r="BN322" s="113"/>
      <c r="BO322" s="113"/>
      <c r="BP322" s="113"/>
      <c r="BQ322" s="113"/>
      <c r="BR322" s="113"/>
      <c r="BS322" s="113"/>
      <c r="BT322" s="113"/>
      <c r="BU322" s="113"/>
      <c r="BV322" s="113"/>
      <c r="BW322" s="113"/>
      <c r="BX322" s="113"/>
      <c r="BY322" s="113"/>
      <c r="BZ322" s="113"/>
      <c r="CA322" s="113"/>
      <c r="CB322" s="113"/>
      <c r="CC322" s="113"/>
      <c r="CD322" s="113"/>
      <c r="CE322" s="113"/>
      <c r="CF322" s="113"/>
      <c r="CG322" s="113"/>
      <c r="CH322" s="113"/>
      <c r="CI322" s="113"/>
      <c r="CJ322" s="113"/>
      <c r="CK322" s="113"/>
      <c r="CL322" s="113"/>
      <c r="CM322" s="113"/>
      <c r="CN322" s="113"/>
      <c r="CO322" s="113"/>
      <c r="CP322" s="113"/>
      <c r="CQ322" s="113"/>
    </row>
    <row r="323" spans="1:95" s="120" customFormat="1">
      <c r="A323" s="97"/>
      <c r="B323" s="127"/>
      <c r="C323" s="127"/>
      <c r="D323" s="127"/>
      <c r="E323" s="127"/>
      <c r="F323" s="128"/>
      <c r="G323" s="127"/>
      <c r="H323" s="127"/>
      <c r="I323" s="127"/>
      <c r="J323" s="114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1"/>
      <c r="AA323" s="111"/>
      <c r="AB323" s="180"/>
      <c r="AC323" s="180"/>
      <c r="AD323" s="111"/>
      <c r="AE323" s="111"/>
      <c r="AF323" s="111"/>
      <c r="AG323" s="111"/>
      <c r="AH323" s="111"/>
      <c r="AI323" s="197"/>
      <c r="AJ323" s="126"/>
      <c r="AK323" s="118"/>
      <c r="AL323" s="113"/>
      <c r="AM323" s="113"/>
      <c r="AN323" s="113"/>
      <c r="AO323" s="113"/>
      <c r="AP323" s="113"/>
      <c r="AQ323" s="113"/>
      <c r="AR323" s="113"/>
      <c r="AS323" s="113"/>
      <c r="AT323" s="113"/>
      <c r="AU323" s="113"/>
      <c r="AV323" s="113"/>
      <c r="AW323" s="113"/>
      <c r="AX323" s="113"/>
      <c r="AY323" s="113"/>
      <c r="AZ323" s="113"/>
      <c r="BA323" s="113"/>
      <c r="BB323" s="113"/>
      <c r="BC323" s="113"/>
      <c r="BD323" s="113"/>
      <c r="BE323" s="113"/>
      <c r="BF323" s="113"/>
      <c r="BG323" s="113"/>
      <c r="BH323" s="113"/>
      <c r="BI323" s="113"/>
      <c r="BJ323" s="113"/>
      <c r="BK323" s="113"/>
      <c r="BL323" s="113"/>
      <c r="BM323" s="113"/>
      <c r="BN323" s="113"/>
      <c r="BO323" s="113"/>
      <c r="BP323" s="113"/>
      <c r="BQ323" s="113"/>
      <c r="BR323" s="113"/>
      <c r="BS323" s="113"/>
      <c r="BT323" s="113"/>
      <c r="BU323" s="113"/>
      <c r="BV323" s="113"/>
      <c r="BW323" s="113"/>
      <c r="BX323" s="113"/>
      <c r="BY323" s="113"/>
      <c r="BZ323" s="113"/>
      <c r="CA323" s="113"/>
      <c r="CB323" s="113"/>
      <c r="CC323" s="113"/>
      <c r="CD323" s="113"/>
      <c r="CE323" s="113"/>
      <c r="CF323" s="113"/>
      <c r="CG323" s="113"/>
      <c r="CH323" s="113"/>
      <c r="CI323" s="113"/>
      <c r="CJ323" s="113"/>
      <c r="CK323" s="113"/>
      <c r="CL323" s="113"/>
      <c r="CM323" s="113"/>
      <c r="CN323" s="113"/>
      <c r="CO323" s="113"/>
      <c r="CP323" s="113"/>
      <c r="CQ323" s="113"/>
    </row>
    <row r="324" spans="1:95" s="120" customFormat="1">
      <c r="A324" s="97"/>
      <c r="B324" s="127"/>
      <c r="C324" s="127"/>
      <c r="D324" s="127"/>
      <c r="E324" s="127"/>
      <c r="F324" s="128"/>
      <c r="G324" s="127"/>
      <c r="H324" s="127"/>
      <c r="I324" s="127"/>
      <c r="J324" s="114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1"/>
      <c r="AA324" s="111"/>
      <c r="AB324" s="180"/>
      <c r="AC324" s="180"/>
      <c r="AD324" s="111"/>
      <c r="AE324" s="111"/>
      <c r="AF324" s="111"/>
      <c r="AG324" s="111"/>
      <c r="AH324" s="111"/>
      <c r="AI324" s="197"/>
      <c r="AJ324" s="126"/>
      <c r="AK324" s="118"/>
      <c r="AL324" s="113"/>
      <c r="AM324" s="113"/>
      <c r="AN324" s="113"/>
      <c r="AO324" s="113"/>
      <c r="AP324" s="113"/>
      <c r="AQ324" s="113"/>
      <c r="AR324" s="113"/>
      <c r="AS324" s="113"/>
      <c r="AT324" s="113"/>
      <c r="AU324" s="113"/>
      <c r="AV324" s="113"/>
      <c r="AW324" s="113"/>
      <c r="AX324" s="113"/>
      <c r="AY324" s="113"/>
      <c r="AZ324" s="113"/>
      <c r="BA324" s="113"/>
      <c r="BB324" s="113"/>
      <c r="BC324" s="113"/>
      <c r="BD324" s="113"/>
      <c r="BE324" s="113"/>
      <c r="BF324" s="113"/>
      <c r="BG324" s="113"/>
      <c r="BH324" s="113"/>
      <c r="BI324" s="113"/>
      <c r="BJ324" s="113"/>
      <c r="BK324" s="113"/>
      <c r="BL324" s="113"/>
      <c r="BM324" s="113"/>
      <c r="BN324" s="113"/>
      <c r="BO324" s="113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A324" s="113"/>
      <c r="CB324" s="113"/>
      <c r="CC324" s="113"/>
      <c r="CD324" s="113"/>
      <c r="CE324" s="113"/>
      <c r="CF324" s="113"/>
      <c r="CG324" s="113"/>
      <c r="CH324" s="113"/>
      <c r="CI324" s="113"/>
      <c r="CJ324" s="113"/>
      <c r="CK324" s="113"/>
      <c r="CL324" s="113"/>
      <c r="CM324" s="113"/>
      <c r="CN324" s="113"/>
      <c r="CO324" s="113"/>
      <c r="CP324" s="113"/>
      <c r="CQ324" s="113"/>
    </row>
    <row r="325" spans="1:95" s="120" customFormat="1">
      <c r="A325" s="97"/>
      <c r="B325" s="127"/>
      <c r="C325" s="127"/>
      <c r="D325" s="127"/>
      <c r="E325" s="127"/>
      <c r="F325" s="128"/>
      <c r="G325" s="127"/>
      <c r="H325" s="127"/>
      <c r="I325" s="127"/>
      <c r="J325" s="114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1"/>
      <c r="AA325" s="111"/>
      <c r="AB325" s="180"/>
      <c r="AC325" s="180"/>
      <c r="AD325" s="111"/>
      <c r="AE325" s="111"/>
      <c r="AF325" s="111"/>
      <c r="AG325" s="111"/>
      <c r="AH325" s="111"/>
      <c r="AI325" s="197"/>
      <c r="AJ325" s="126"/>
      <c r="AK325" s="118"/>
      <c r="AL325" s="113"/>
      <c r="AM325" s="113"/>
      <c r="AN325" s="113"/>
      <c r="AO325" s="113"/>
      <c r="AP325" s="113"/>
      <c r="AQ325" s="113"/>
      <c r="AR325" s="113"/>
      <c r="AS325" s="113"/>
      <c r="AT325" s="113"/>
      <c r="AU325" s="113"/>
      <c r="AV325" s="113"/>
      <c r="AW325" s="113"/>
      <c r="AX325" s="113"/>
      <c r="AY325" s="113"/>
      <c r="AZ325" s="113"/>
      <c r="BA325" s="113"/>
      <c r="BB325" s="113"/>
      <c r="BC325" s="113"/>
      <c r="BD325" s="113"/>
      <c r="BE325" s="113"/>
      <c r="BF325" s="113"/>
      <c r="BG325" s="113"/>
      <c r="BH325" s="113"/>
      <c r="BI325" s="113"/>
      <c r="BJ325" s="113"/>
      <c r="BK325" s="113"/>
      <c r="BL325" s="113"/>
      <c r="BM325" s="113"/>
      <c r="BN325" s="113"/>
      <c r="BO325" s="113"/>
      <c r="BP325" s="113"/>
      <c r="BQ325" s="113"/>
      <c r="BR325" s="113"/>
      <c r="BS325" s="113"/>
      <c r="BT325" s="113"/>
      <c r="BU325" s="113"/>
      <c r="BV325" s="113"/>
      <c r="BW325" s="113"/>
      <c r="BX325" s="113"/>
      <c r="BY325" s="113"/>
      <c r="BZ325" s="113"/>
      <c r="CA325" s="113"/>
      <c r="CB325" s="113"/>
      <c r="CC325" s="113"/>
      <c r="CD325" s="113"/>
      <c r="CE325" s="113"/>
      <c r="CF325" s="113"/>
      <c r="CG325" s="113"/>
      <c r="CH325" s="113"/>
      <c r="CI325" s="113"/>
      <c r="CJ325" s="113"/>
      <c r="CK325" s="113"/>
      <c r="CL325" s="113"/>
      <c r="CM325" s="113"/>
      <c r="CN325" s="113"/>
      <c r="CO325" s="113"/>
      <c r="CP325" s="113"/>
      <c r="CQ325" s="113"/>
    </row>
    <row r="326" spans="1:95" s="120" customFormat="1">
      <c r="A326" s="97"/>
      <c r="B326" s="127"/>
      <c r="C326" s="127"/>
      <c r="D326" s="127"/>
      <c r="E326" s="127"/>
      <c r="F326" s="128"/>
      <c r="G326" s="127"/>
      <c r="H326" s="127"/>
      <c r="I326" s="127"/>
      <c r="J326" s="114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1"/>
      <c r="AA326" s="111"/>
      <c r="AB326" s="180"/>
      <c r="AC326" s="180"/>
      <c r="AD326" s="111"/>
      <c r="AE326" s="111"/>
      <c r="AF326" s="111"/>
      <c r="AG326" s="111"/>
      <c r="AH326" s="111"/>
      <c r="AI326" s="197"/>
      <c r="AJ326" s="126"/>
      <c r="AK326" s="118"/>
      <c r="AL326" s="113"/>
      <c r="AM326" s="113"/>
      <c r="AN326" s="113"/>
      <c r="AO326" s="113"/>
      <c r="AP326" s="113"/>
      <c r="AQ326" s="113"/>
      <c r="AR326" s="113"/>
      <c r="AS326" s="113"/>
      <c r="AT326" s="113"/>
      <c r="AU326" s="113"/>
      <c r="AV326" s="113"/>
      <c r="AW326" s="113"/>
      <c r="AX326" s="113"/>
      <c r="AY326" s="113"/>
      <c r="AZ326" s="113"/>
      <c r="BA326" s="113"/>
      <c r="BB326" s="113"/>
      <c r="BC326" s="113"/>
      <c r="BD326" s="113"/>
      <c r="BE326" s="113"/>
      <c r="BF326" s="113"/>
      <c r="BG326" s="113"/>
      <c r="BH326" s="113"/>
      <c r="BI326" s="113"/>
      <c r="BJ326" s="113"/>
      <c r="BK326" s="113"/>
      <c r="BL326" s="113"/>
      <c r="BM326" s="113"/>
      <c r="BN326" s="113"/>
      <c r="BO326" s="113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A326" s="113"/>
      <c r="CB326" s="113"/>
      <c r="CC326" s="113"/>
      <c r="CD326" s="113"/>
      <c r="CE326" s="113"/>
      <c r="CF326" s="113"/>
      <c r="CG326" s="113"/>
      <c r="CH326" s="113"/>
      <c r="CI326" s="113"/>
      <c r="CJ326" s="113"/>
      <c r="CK326" s="113"/>
      <c r="CL326" s="113"/>
      <c r="CM326" s="113"/>
      <c r="CN326" s="113"/>
      <c r="CO326" s="113"/>
      <c r="CP326" s="113"/>
      <c r="CQ326" s="113"/>
    </row>
    <row r="327" spans="1:95" s="120" customFormat="1">
      <c r="A327" s="97"/>
      <c r="B327" s="127"/>
      <c r="C327" s="127"/>
      <c r="D327" s="127"/>
      <c r="E327" s="127"/>
      <c r="F327" s="128"/>
      <c r="G327" s="127"/>
      <c r="H327" s="127"/>
      <c r="I327" s="127"/>
      <c r="J327" s="114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1"/>
      <c r="AA327" s="111"/>
      <c r="AB327" s="180"/>
      <c r="AC327" s="180"/>
      <c r="AD327" s="111"/>
      <c r="AE327" s="111"/>
      <c r="AF327" s="111"/>
      <c r="AG327" s="111"/>
      <c r="AH327" s="111"/>
      <c r="AI327" s="197"/>
      <c r="AJ327" s="126"/>
      <c r="AK327" s="118"/>
      <c r="AL327" s="113"/>
      <c r="AM327" s="113"/>
      <c r="AN327" s="113"/>
      <c r="AO327" s="113"/>
      <c r="AP327" s="113"/>
      <c r="AQ327" s="113"/>
      <c r="AR327" s="113"/>
      <c r="AS327" s="113"/>
      <c r="AT327" s="113"/>
      <c r="AU327" s="113"/>
      <c r="AV327" s="113"/>
      <c r="AW327" s="113"/>
      <c r="AX327" s="113"/>
      <c r="AY327" s="113"/>
      <c r="AZ327" s="113"/>
      <c r="BA327" s="113"/>
      <c r="BB327" s="113"/>
      <c r="BC327" s="113"/>
      <c r="BD327" s="113"/>
      <c r="BE327" s="113"/>
      <c r="BF327" s="113"/>
      <c r="BG327" s="113"/>
      <c r="BH327" s="113"/>
      <c r="BI327" s="113"/>
      <c r="BJ327" s="113"/>
      <c r="BK327" s="113"/>
      <c r="BL327" s="113"/>
      <c r="BM327" s="113"/>
      <c r="BN327" s="113"/>
      <c r="BO327" s="113"/>
      <c r="BP327" s="113"/>
      <c r="BQ327" s="113"/>
      <c r="BR327" s="113"/>
      <c r="BS327" s="113"/>
      <c r="BT327" s="113"/>
      <c r="BU327" s="113"/>
      <c r="BV327" s="113"/>
      <c r="BW327" s="113"/>
      <c r="BX327" s="113"/>
      <c r="BY327" s="113"/>
      <c r="BZ327" s="113"/>
      <c r="CA327" s="113"/>
      <c r="CB327" s="113"/>
      <c r="CC327" s="113"/>
      <c r="CD327" s="113"/>
      <c r="CE327" s="113"/>
      <c r="CF327" s="113"/>
      <c r="CG327" s="113"/>
      <c r="CH327" s="113"/>
      <c r="CI327" s="113"/>
      <c r="CJ327" s="113"/>
      <c r="CK327" s="113"/>
      <c r="CL327" s="113"/>
      <c r="CM327" s="113"/>
      <c r="CN327" s="113"/>
      <c r="CO327" s="113"/>
      <c r="CP327" s="113"/>
      <c r="CQ327" s="113"/>
    </row>
    <row r="328" spans="1:95" s="120" customFormat="1">
      <c r="A328" s="97"/>
      <c r="B328" s="127"/>
      <c r="C328" s="127"/>
      <c r="D328" s="127"/>
      <c r="E328" s="127"/>
      <c r="F328" s="128"/>
      <c r="G328" s="127"/>
      <c r="H328" s="127"/>
      <c r="I328" s="127"/>
      <c r="J328" s="114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1"/>
      <c r="AA328" s="111"/>
      <c r="AB328" s="180"/>
      <c r="AC328" s="180"/>
      <c r="AD328" s="111"/>
      <c r="AE328" s="111"/>
      <c r="AF328" s="111"/>
      <c r="AG328" s="111"/>
      <c r="AH328" s="111"/>
      <c r="AI328" s="197"/>
      <c r="AJ328" s="126"/>
      <c r="AK328" s="118"/>
      <c r="AL328" s="113"/>
      <c r="AM328" s="113"/>
      <c r="AN328" s="113"/>
      <c r="AO328" s="113"/>
      <c r="AP328" s="113"/>
      <c r="AQ328" s="113"/>
      <c r="AR328" s="113"/>
      <c r="AS328" s="113"/>
      <c r="AT328" s="113"/>
      <c r="AU328" s="113"/>
      <c r="AV328" s="113"/>
      <c r="AW328" s="113"/>
      <c r="AX328" s="113"/>
      <c r="AY328" s="113"/>
      <c r="AZ328" s="113"/>
      <c r="BA328" s="113"/>
      <c r="BB328" s="113"/>
      <c r="BC328" s="113"/>
      <c r="BD328" s="113"/>
      <c r="BE328" s="113"/>
      <c r="BF328" s="113"/>
      <c r="BG328" s="113"/>
      <c r="BH328" s="113"/>
      <c r="BI328" s="113"/>
      <c r="BJ328" s="113"/>
      <c r="BK328" s="113"/>
      <c r="BL328" s="113"/>
      <c r="BM328" s="113"/>
      <c r="BN328" s="113"/>
      <c r="BO328" s="113"/>
      <c r="BP328" s="113"/>
      <c r="BQ328" s="113"/>
      <c r="BR328" s="113"/>
      <c r="BS328" s="113"/>
      <c r="BT328" s="113"/>
      <c r="BU328" s="113"/>
      <c r="BV328" s="113"/>
      <c r="BW328" s="113"/>
      <c r="BX328" s="113"/>
      <c r="BY328" s="113"/>
      <c r="BZ328" s="113"/>
      <c r="CA328" s="113"/>
      <c r="CB328" s="113"/>
      <c r="CC328" s="113"/>
      <c r="CD328" s="113"/>
      <c r="CE328" s="113"/>
      <c r="CF328" s="113"/>
      <c r="CG328" s="113"/>
      <c r="CH328" s="113"/>
      <c r="CI328" s="113"/>
      <c r="CJ328" s="113"/>
      <c r="CK328" s="113"/>
      <c r="CL328" s="113"/>
      <c r="CM328" s="113"/>
      <c r="CN328" s="113"/>
      <c r="CO328" s="113"/>
      <c r="CP328" s="113"/>
      <c r="CQ328" s="113"/>
    </row>
    <row r="329" spans="1:95" s="120" customFormat="1">
      <c r="A329" s="97"/>
      <c r="B329" s="127"/>
      <c r="C329" s="127"/>
      <c r="D329" s="127"/>
      <c r="E329" s="127"/>
      <c r="F329" s="128"/>
      <c r="G329" s="127"/>
      <c r="H329" s="127"/>
      <c r="I329" s="127"/>
      <c r="J329" s="114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1"/>
      <c r="AA329" s="111"/>
      <c r="AB329" s="180"/>
      <c r="AC329" s="180"/>
      <c r="AD329" s="111"/>
      <c r="AE329" s="111"/>
      <c r="AF329" s="111"/>
      <c r="AG329" s="111"/>
      <c r="AH329" s="111"/>
      <c r="AI329" s="197"/>
      <c r="AJ329" s="126"/>
      <c r="AK329" s="118"/>
      <c r="AL329" s="113"/>
      <c r="AM329" s="113"/>
      <c r="AN329" s="113"/>
      <c r="AO329" s="113"/>
      <c r="AP329" s="113"/>
      <c r="AQ329" s="113"/>
      <c r="AR329" s="113"/>
      <c r="AS329" s="113"/>
      <c r="AT329" s="113"/>
      <c r="AU329" s="113"/>
      <c r="AV329" s="113"/>
      <c r="AW329" s="113"/>
      <c r="AX329" s="113"/>
      <c r="AY329" s="113"/>
      <c r="AZ329" s="113"/>
      <c r="BA329" s="113"/>
      <c r="BB329" s="113"/>
      <c r="BC329" s="113"/>
      <c r="BD329" s="113"/>
      <c r="BE329" s="113"/>
      <c r="BF329" s="113"/>
      <c r="BG329" s="113"/>
      <c r="BH329" s="113"/>
      <c r="BI329" s="113"/>
      <c r="BJ329" s="113"/>
      <c r="BK329" s="113"/>
      <c r="BL329" s="113"/>
      <c r="BM329" s="113"/>
      <c r="BN329" s="113"/>
      <c r="BO329" s="113"/>
      <c r="BP329" s="113"/>
      <c r="BQ329" s="113"/>
      <c r="BR329" s="113"/>
      <c r="BS329" s="113"/>
      <c r="BT329" s="113"/>
      <c r="BU329" s="113"/>
      <c r="BV329" s="113"/>
      <c r="BW329" s="113"/>
      <c r="BX329" s="113"/>
      <c r="BY329" s="113"/>
      <c r="BZ329" s="113"/>
      <c r="CA329" s="113"/>
      <c r="CB329" s="113"/>
      <c r="CC329" s="113"/>
      <c r="CD329" s="113"/>
      <c r="CE329" s="113"/>
      <c r="CF329" s="113"/>
      <c r="CG329" s="113"/>
      <c r="CH329" s="113"/>
      <c r="CI329" s="113"/>
      <c r="CJ329" s="113"/>
      <c r="CK329" s="113"/>
      <c r="CL329" s="113"/>
      <c r="CM329" s="113"/>
      <c r="CN329" s="113"/>
      <c r="CO329" s="113"/>
      <c r="CP329" s="113"/>
      <c r="CQ329" s="113"/>
    </row>
    <row r="330" spans="1:95" s="120" customFormat="1">
      <c r="A330" s="97"/>
      <c r="B330" s="127"/>
      <c r="C330" s="127"/>
      <c r="D330" s="127"/>
      <c r="E330" s="127"/>
      <c r="F330" s="128"/>
      <c r="G330" s="127"/>
      <c r="H330" s="127"/>
      <c r="I330" s="127"/>
      <c r="J330" s="114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1"/>
      <c r="AA330" s="111"/>
      <c r="AB330" s="180"/>
      <c r="AC330" s="180"/>
      <c r="AD330" s="111"/>
      <c r="AE330" s="111"/>
      <c r="AF330" s="111"/>
      <c r="AG330" s="111"/>
      <c r="AH330" s="111"/>
      <c r="AI330" s="197"/>
      <c r="AJ330" s="126"/>
      <c r="AK330" s="118"/>
      <c r="AL330" s="113"/>
      <c r="AM330" s="113"/>
      <c r="AN330" s="113"/>
      <c r="AO330" s="113"/>
      <c r="AP330" s="113"/>
      <c r="AQ330" s="113"/>
      <c r="AR330" s="113"/>
      <c r="AS330" s="113"/>
      <c r="AT330" s="113"/>
      <c r="AU330" s="113"/>
      <c r="AV330" s="113"/>
      <c r="AW330" s="113"/>
      <c r="AX330" s="113"/>
      <c r="AY330" s="113"/>
      <c r="AZ330" s="113"/>
      <c r="BA330" s="113"/>
      <c r="BB330" s="113"/>
      <c r="BC330" s="113"/>
      <c r="BD330" s="113"/>
      <c r="BE330" s="113"/>
      <c r="BF330" s="113"/>
      <c r="BG330" s="113"/>
      <c r="BH330" s="113"/>
      <c r="BI330" s="113"/>
      <c r="BJ330" s="113"/>
      <c r="BK330" s="113"/>
      <c r="BL330" s="113"/>
      <c r="BM330" s="113"/>
      <c r="BN330" s="113"/>
      <c r="BO330" s="113"/>
      <c r="BP330" s="113"/>
      <c r="BQ330" s="113"/>
      <c r="BR330" s="113"/>
      <c r="BS330" s="113"/>
      <c r="BT330" s="113"/>
      <c r="BU330" s="113"/>
      <c r="BV330" s="113"/>
      <c r="BW330" s="113"/>
      <c r="BX330" s="113"/>
      <c r="BY330" s="113"/>
      <c r="BZ330" s="113"/>
      <c r="CA330" s="113"/>
      <c r="CB330" s="113"/>
      <c r="CC330" s="113"/>
      <c r="CD330" s="113"/>
      <c r="CE330" s="113"/>
      <c r="CF330" s="113"/>
      <c r="CG330" s="113"/>
      <c r="CH330" s="113"/>
      <c r="CI330" s="113"/>
      <c r="CJ330" s="113"/>
      <c r="CK330" s="113"/>
      <c r="CL330" s="113"/>
      <c r="CM330" s="113"/>
      <c r="CN330" s="113"/>
      <c r="CO330" s="113"/>
      <c r="CP330" s="113"/>
      <c r="CQ330" s="113"/>
    </row>
    <row r="331" spans="1:95" s="120" customFormat="1" ht="37.5">
      <c r="A331" s="97"/>
      <c r="B331" s="127"/>
      <c r="C331" s="127"/>
      <c r="D331" s="127"/>
      <c r="E331" s="127"/>
      <c r="F331" s="128"/>
      <c r="G331" s="129"/>
      <c r="H331" s="127"/>
      <c r="I331" s="127"/>
      <c r="J331" s="114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1"/>
      <c r="AA331" s="111"/>
      <c r="AB331" s="180"/>
      <c r="AC331" s="180"/>
      <c r="AD331" s="111"/>
      <c r="AE331" s="111"/>
      <c r="AF331" s="111"/>
      <c r="AG331" s="111"/>
      <c r="AH331" s="111"/>
      <c r="AI331" s="197"/>
      <c r="AJ331" s="126"/>
      <c r="AK331" s="118"/>
      <c r="AL331" s="113"/>
      <c r="AM331" s="113"/>
      <c r="AN331" s="113"/>
      <c r="AO331" s="113"/>
      <c r="AP331" s="113"/>
      <c r="AQ331" s="113"/>
      <c r="AR331" s="113"/>
      <c r="AS331" s="113"/>
      <c r="AT331" s="113"/>
      <c r="AU331" s="113"/>
      <c r="AV331" s="113"/>
      <c r="AW331" s="113"/>
      <c r="AX331" s="113"/>
      <c r="AY331" s="113"/>
      <c r="AZ331" s="113"/>
      <c r="BA331" s="113"/>
      <c r="BB331" s="113"/>
      <c r="BC331" s="113"/>
      <c r="BD331" s="113"/>
      <c r="BE331" s="113"/>
      <c r="BF331" s="113"/>
      <c r="BG331" s="113"/>
      <c r="BH331" s="113"/>
      <c r="BI331" s="113"/>
      <c r="BJ331" s="113"/>
      <c r="BK331" s="113"/>
      <c r="BL331" s="113"/>
      <c r="BM331" s="113"/>
      <c r="BN331" s="113"/>
      <c r="BO331" s="113"/>
      <c r="BP331" s="113"/>
      <c r="BQ331" s="113"/>
      <c r="BR331" s="113"/>
      <c r="BS331" s="113"/>
      <c r="BT331" s="113"/>
      <c r="BU331" s="113"/>
      <c r="BV331" s="113"/>
      <c r="BW331" s="113"/>
      <c r="BX331" s="113"/>
      <c r="BY331" s="113"/>
      <c r="BZ331" s="113"/>
      <c r="CA331" s="113"/>
      <c r="CB331" s="113"/>
      <c r="CC331" s="113"/>
      <c r="CD331" s="113"/>
      <c r="CE331" s="113"/>
      <c r="CF331" s="113"/>
      <c r="CG331" s="113"/>
      <c r="CH331" s="113"/>
      <c r="CI331" s="113"/>
      <c r="CJ331" s="113"/>
      <c r="CK331" s="113"/>
      <c r="CL331" s="113"/>
      <c r="CM331" s="113"/>
      <c r="CN331" s="113"/>
      <c r="CO331" s="113"/>
      <c r="CP331" s="113"/>
      <c r="CQ331" s="113"/>
    </row>
    <row r="332" spans="1:95" s="120" customFormat="1">
      <c r="A332" s="97"/>
      <c r="B332" s="127"/>
      <c r="C332" s="127"/>
      <c r="D332" s="127"/>
      <c r="E332" s="127"/>
      <c r="F332" s="128"/>
      <c r="G332" s="137"/>
      <c r="H332" s="127"/>
      <c r="I332" s="127"/>
      <c r="J332" s="114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1"/>
      <c r="AA332" s="111"/>
      <c r="AB332" s="180"/>
      <c r="AC332" s="180"/>
      <c r="AD332" s="111"/>
      <c r="AE332" s="111"/>
      <c r="AF332" s="111"/>
      <c r="AG332" s="111"/>
      <c r="AH332" s="111"/>
      <c r="AI332" s="197"/>
      <c r="AJ332" s="126"/>
      <c r="AK332" s="118"/>
      <c r="AL332" s="113"/>
      <c r="AM332" s="113"/>
      <c r="AN332" s="113"/>
      <c r="AO332" s="113"/>
      <c r="AP332" s="113"/>
      <c r="AQ332" s="113"/>
      <c r="AR332" s="113"/>
      <c r="AS332" s="113"/>
      <c r="AT332" s="113"/>
      <c r="AU332" s="113"/>
      <c r="AV332" s="113"/>
      <c r="AW332" s="113"/>
      <c r="AX332" s="113"/>
      <c r="AY332" s="113"/>
      <c r="AZ332" s="113"/>
      <c r="BA332" s="113"/>
      <c r="BB332" s="113"/>
      <c r="BC332" s="113"/>
      <c r="BD332" s="113"/>
      <c r="BE332" s="113"/>
      <c r="BF332" s="113"/>
      <c r="BG332" s="113"/>
      <c r="BH332" s="113"/>
      <c r="BI332" s="113"/>
      <c r="BJ332" s="113"/>
      <c r="BK332" s="113"/>
      <c r="BL332" s="113"/>
      <c r="BM332" s="113"/>
      <c r="BN332" s="113"/>
      <c r="BO332" s="113"/>
      <c r="BP332" s="113"/>
      <c r="BQ332" s="113"/>
      <c r="BR332" s="113"/>
      <c r="BS332" s="113"/>
      <c r="BT332" s="113"/>
      <c r="BU332" s="113"/>
      <c r="BV332" s="113"/>
      <c r="BW332" s="113"/>
      <c r="BX332" s="113"/>
      <c r="BY332" s="113"/>
      <c r="BZ332" s="113"/>
      <c r="CA332" s="113"/>
      <c r="CB332" s="113"/>
      <c r="CC332" s="113"/>
      <c r="CD332" s="113"/>
      <c r="CE332" s="113"/>
      <c r="CF332" s="113"/>
      <c r="CG332" s="113"/>
      <c r="CH332" s="113"/>
      <c r="CI332" s="113"/>
      <c r="CJ332" s="113"/>
      <c r="CK332" s="113"/>
      <c r="CL332" s="113"/>
      <c r="CM332" s="113"/>
      <c r="CN332" s="113"/>
      <c r="CO332" s="113"/>
      <c r="CP332" s="113"/>
      <c r="CQ332" s="113"/>
    </row>
    <row r="333" spans="1:95" s="120" customFormat="1">
      <c r="A333" s="97"/>
      <c r="B333" s="127"/>
      <c r="C333" s="127"/>
      <c r="D333" s="127"/>
      <c r="E333" s="127"/>
      <c r="F333" s="128"/>
      <c r="G333" s="137"/>
      <c r="H333" s="127"/>
      <c r="I333" s="127"/>
      <c r="J333" s="114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1"/>
      <c r="AA333" s="111"/>
      <c r="AB333" s="180"/>
      <c r="AC333" s="180"/>
      <c r="AD333" s="111"/>
      <c r="AE333" s="111"/>
      <c r="AF333" s="111"/>
      <c r="AG333" s="111"/>
      <c r="AH333" s="111"/>
      <c r="AI333" s="197"/>
      <c r="AJ333" s="126"/>
      <c r="AK333" s="118"/>
      <c r="AL333" s="113"/>
      <c r="AM333" s="113"/>
      <c r="AN333" s="113"/>
      <c r="AO333" s="113"/>
      <c r="AP333" s="113"/>
      <c r="AQ333" s="113"/>
      <c r="AR333" s="113"/>
      <c r="AS333" s="113"/>
      <c r="AT333" s="113"/>
      <c r="AU333" s="113"/>
      <c r="AV333" s="113"/>
      <c r="AW333" s="113"/>
      <c r="AX333" s="113"/>
      <c r="AY333" s="113"/>
      <c r="AZ333" s="113"/>
      <c r="BA333" s="113"/>
      <c r="BB333" s="113"/>
      <c r="BC333" s="113"/>
      <c r="BD333" s="113"/>
      <c r="BE333" s="113"/>
      <c r="BF333" s="113"/>
      <c r="BG333" s="113"/>
      <c r="BH333" s="113"/>
      <c r="BI333" s="113"/>
      <c r="BJ333" s="113"/>
      <c r="BK333" s="113"/>
      <c r="BL333" s="113"/>
      <c r="BM333" s="113"/>
      <c r="BN333" s="113"/>
      <c r="BO333" s="113"/>
      <c r="BP333" s="113"/>
      <c r="BQ333" s="113"/>
      <c r="BR333" s="113"/>
      <c r="BS333" s="113"/>
      <c r="BT333" s="113"/>
      <c r="BU333" s="113"/>
      <c r="BV333" s="113"/>
      <c r="BW333" s="113"/>
      <c r="BX333" s="113"/>
      <c r="BY333" s="113"/>
      <c r="BZ333" s="113"/>
      <c r="CA333" s="113"/>
      <c r="CB333" s="113"/>
      <c r="CC333" s="113"/>
      <c r="CD333" s="113"/>
      <c r="CE333" s="113"/>
      <c r="CF333" s="113"/>
      <c r="CG333" s="113"/>
      <c r="CH333" s="113"/>
      <c r="CI333" s="113"/>
      <c r="CJ333" s="113"/>
      <c r="CK333" s="113"/>
      <c r="CL333" s="113"/>
      <c r="CM333" s="113"/>
      <c r="CN333" s="113"/>
      <c r="CO333" s="113"/>
      <c r="CP333" s="113"/>
      <c r="CQ333" s="113"/>
    </row>
    <row r="334" spans="1:95" s="120" customFormat="1">
      <c r="A334" s="97"/>
      <c r="B334" s="127"/>
      <c r="C334" s="127"/>
      <c r="D334" s="127"/>
      <c r="E334" s="127"/>
      <c r="F334" s="128"/>
      <c r="G334" s="137"/>
      <c r="H334" s="127"/>
      <c r="I334" s="127"/>
      <c r="J334" s="114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1"/>
      <c r="AA334" s="111"/>
      <c r="AB334" s="180"/>
      <c r="AC334" s="180"/>
      <c r="AD334" s="111"/>
      <c r="AE334" s="111"/>
      <c r="AF334" s="111"/>
      <c r="AG334" s="111"/>
      <c r="AH334" s="111"/>
      <c r="AI334" s="197"/>
      <c r="AJ334" s="126"/>
      <c r="AK334" s="118"/>
      <c r="AL334" s="113"/>
      <c r="AM334" s="113"/>
      <c r="AN334" s="113"/>
      <c r="AO334" s="113"/>
      <c r="AP334" s="113"/>
      <c r="AQ334" s="113"/>
      <c r="AR334" s="113"/>
      <c r="AS334" s="113"/>
      <c r="AT334" s="113"/>
      <c r="AU334" s="113"/>
      <c r="AV334" s="113"/>
      <c r="AW334" s="113"/>
      <c r="AX334" s="113"/>
      <c r="AY334" s="113"/>
      <c r="AZ334" s="113"/>
      <c r="BA334" s="113"/>
      <c r="BB334" s="113"/>
      <c r="BC334" s="113"/>
      <c r="BD334" s="113"/>
      <c r="BE334" s="113"/>
      <c r="BF334" s="113"/>
      <c r="BG334" s="113"/>
      <c r="BH334" s="113"/>
      <c r="BI334" s="113"/>
      <c r="BJ334" s="113"/>
      <c r="BK334" s="113"/>
      <c r="BL334" s="113"/>
      <c r="BM334" s="113"/>
      <c r="BN334" s="113"/>
      <c r="BO334" s="113"/>
      <c r="BP334" s="113"/>
      <c r="BQ334" s="113"/>
      <c r="BR334" s="113"/>
      <c r="BS334" s="113"/>
      <c r="BT334" s="113"/>
      <c r="BU334" s="113"/>
      <c r="BV334" s="113"/>
      <c r="BW334" s="113"/>
      <c r="BX334" s="113"/>
      <c r="BY334" s="113"/>
      <c r="BZ334" s="113"/>
      <c r="CA334" s="113"/>
      <c r="CB334" s="113"/>
      <c r="CC334" s="113"/>
      <c r="CD334" s="113"/>
      <c r="CE334" s="113"/>
      <c r="CF334" s="113"/>
      <c r="CG334" s="113"/>
      <c r="CH334" s="113"/>
      <c r="CI334" s="113"/>
      <c r="CJ334" s="113"/>
      <c r="CK334" s="113"/>
      <c r="CL334" s="113"/>
      <c r="CM334" s="113"/>
      <c r="CN334" s="113"/>
      <c r="CO334" s="113"/>
      <c r="CP334" s="113"/>
      <c r="CQ334" s="113"/>
    </row>
    <row r="335" spans="1:95" s="120" customFormat="1">
      <c r="A335" s="97"/>
      <c r="B335" s="127"/>
      <c r="C335" s="127"/>
      <c r="D335" s="127"/>
      <c r="E335" s="127"/>
      <c r="F335" s="128"/>
      <c r="G335" s="130"/>
      <c r="H335" s="127"/>
      <c r="I335" s="127"/>
      <c r="J335" s="114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1"/>
      <c r="AA335" s="111"/>
      <c r="AB335" s="180"/>
      <c r="AC335" s="180"/>
      <c r="AD335" s="111"/>
      <c r="AE335" s="111"/>
      <c r="AF335" s="111"/>
      <c r="AG335" s="111"/>
      <c r="AH335" s="111"/>
      <c r="AI335" s="197"/>
      <c r="AJ335" s="126"/>
      <c r="AK335" s="118"/>
      <c r="AL335" s="113"/>
      <c r="AM335" s="113"/>
      <c r="AN335" s="113"/>
      <c r="AO335" s="113"/>
      <c r="AP335" s="113"/>
      <c r="AQ335" s="113"/>
      <c r="AR335" s="113"/>
      <c r="AS335" s="113"/>
      <c r="AT335" s="113"/>
      <c r="AU335" s="113"/>
      <c r="AV335" s="113"/>
      <c r="AW335" s="113"/>
      <c r="AX335" s="113"/>
      <c r="AY335" s="113"/>
      <c r="AZ335" s="113"/>
      <c r="BA335" s="113"/>
      <c r="BB335" s="113"/>
      <c r="BC335" s="113"/>
      <c r="BD335" s="113"/>
      <c r="BE335" s="113"/>
      <c r="BF335" s="113"/>
      <c r="BG335" s="113"/>
      <c r="BH335" s="113"/>
      <c r="BI335" s="113"/>
      <c r="BJ335" s="113"/>
      <c r="BK335" s="113"/>
      <c r="BL335" s="113"/>
      <c r="BM335" s="113"/>
      <c r="BN335" s="113"/>
      <c r="BO335" s="113"/>
      <c r="BP335" s="113"/>
      <c r="BQ335" s="113"/>
      <c r="BR335" s="113"/>
      <c r="BS335" s="113"/>
      <c r="BT335" s="113"/>
      <c r="BU335" s="113"/>
      <c r="BV335" s="113"/>
      <c r="BW335" s="113"/>
      <c r="BX335" s="113"/>
      <c r="BY335" s="113"/>
      <c r="BZ335" s="113"/>
      <c r="CA335" s="113"/>
      <c r="CB335" s="113"/>
      <c r="CC335" s="113"/>
      <c r="CD335" s="113"/>
      <c r="CE335" s="113"/>
      <c r="CF335" s="113"/>
      <c r="CG335" s="113"/>
      <c r="CH335" s="113"/>
      <c r="CI335" s="113"/>
      <c r="CJ335" s="113"/>
      <c r="CK335" s="113"/>
      <c r="CL335" s="113"/>
      <c r="CM335" s="113"/>
      <c r="CN335" s="113"/>
      <c r="CO335" s="113"/>
      <c r="CP335" s="113"/>
      <c r="CQ335" s="113"/>
    </row>
    <row r="336" spans="1:95">
      <c r="B336" s="131"/>
      <c r="C336" s="131"/>
      <c r="D336" s="131"/>
      <c r="E336" s="131"/>
      <c r="G336" s="137"/>
      <c r="H336" s="131"/>
      <c r="I336" s="131"/>
      <c r="J336" s="133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79"/>
      <c r="AA336" s="79"/>
      <c r="AB336" s="181"/>
      <c r="AC336" s="181"/>
      <c r="AD336" s="79"/>
      <c r="AE336" s="79"/>
      <c r="AF336" s="79"/>
      <c r="AG336" s="79"/>
      <c r="AH336" s="79"/>
      <c r="AI336" s="198"/>
    </row>
    <row r="337" spans="2:35">
      <c r="B337" s="131"/>
      <c r="C337" s="131"/>
      <c r="D337" s="131"/>
      <c r="E337" s="131"/>
      <c r="G337" s="137"/>
      <c r="H337" s="131"/>
      <c r="I337" s="131"/>
      <c r="J337" s="133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79"/>
      <c r="AA337" s="79"/>
      <c r="AB337" s="181"/>
      <c r="AC337" s="181"/>
      <c r="AD337" s="79"/>
      <c r="AE337" s="79"/>
      <c r="AF337" s="79"/>
      <c r="AG337" s="79"/>
      <c r="AH337" s="79"/>
      <c r="AI337" s="198"/>
    </row>
    <row r="338" spans="2:35">
      <c r="B338" s="131"/>
      <c r="C338" s="131"/>
      <c r="D338" s="131"/>
      <c r="E338" s="131"/>
      <c r="G338" s="131"/>
      <c r="H338" s="131"/>
      <c r="I338" s="131"/>
      <c r="J338" s="133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79"/>
      <c r="AA338" s="79"/>
      <c r="AB338" s="181"/>
      <c r="AC338" s="181"/>
      <c r="AD338" s="79"/>
      <c r="AE338" s="79"/>
      <c r="AF338" s="79"/>
      <c r="AG338" s="79"/>
      <c r="AH338" s="79"/>
      <c r="AI338" s="198"/>
    </row>
    <row r="339" spans="2:35">
      <c r="B339" s="131"/>
      <c r="C339" s="131"/>
      <c r="D339" s="131"/>
      <c r="E339" s="131"/>
      <c r="G339" s="131"/>
      <c r="H339" s="131"/>
      <c r="I339" s="131"/>
      <c r="J339" s="133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79"/>
      <c r="AA339" s="79"/>
      <c r="AB339" s="181"/>
      <c r="AC339" s="181"/>
      <c r="AD339" s="79"/>
      <c r="AE339" s="79"/>
      <c r="AF339" s="79"/>
      <c r="AG339" s="79"/>
      <c r="AH339" s="79"/>
      <c r="AI339" s="198"/>
    </row>
    <row r="340" spans="2:35">
      <c r="B340" s="131"/>
      <c r="C340" s="131"/>
      <c r="D340" s="131"/>
      <c r="E340" s="131"/>
      <c r="G340" s="131"/>
      <c r="H340" s="131"/>
      <c r="I340" s="131"/>
      <c r="J340" s="133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79"/>
      <c r="AA340" s="79"/>
      <c r="AB340" s="181"/>
      <c r="AC340" s="181"/>
      <c r="AD340" s="79"/>
      <c r="AE340" s="79"/>
      <c r="AF340" s="79"/>
      <c r="AG340" s="79"/>
      <c r="AH340" s="79"/>
      <c r="AI340" s="198"/>
    </row>
    <row r="341" spans="2:35">
      <c r="B341" s="131"/>
      <c r="C341" s="131"/>
      <c r="D341" s="131"/>
      <c r="E341" s="131"/>
      <c r="G341" s="131"/>
      <c r="H341" s="131"/>
      <c r="I341" s="131"/>
      <c r="J341" s="133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79"/>
      <c r="AA341" s="79"/>
      <c r="AB341" s="181"/>
      <c r="AC341" s="181"/>
      <c r="AD341" s="79"/>
      <c r="AE341" s="79"/>
      <c r="AF341" s="79"/>
      <c r="AG341" s="79"/>
      <c r="AH341" s="79"/>
      <c r="AI341" s="198"/>
    </row>
    <row r="342" spans="2:35">
      <c r="B342" s="131"/>
      <c r="C342" s="131"/>
      <c r="D342" s="131"/>
      <c r="E342" s="131"/>
      <c r="G342" s="131"/>
      <c r="H342" s="131"/>
      <c r="I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</row>
  </sheetData>
  <mergeCells count="47">
    <mergeCell ref="J300:AI300"/>
    <mergeCell ref="AF272:AI272"/>
    <mergeCell ref="A280:AI280"/>
    <mergeCell ref="A286:AI286"/>
    <mergeCell ref="A289:AI289"/>
    <mergeCell ref="J299:AI299"/>
    <mergeCell ref="A2:AI2"/>
    <mergeCell ref="A3:AI3"/>
    <mergeCell ref="B6:D6"/>
    <mergeCell ref="E6:E8"/>
    <mergeCell ref="F6:F8"/>
    <mergeCell ref="K6:M6"/>
    <mergeCell ref="AF7:AH7"/>
    <mergeCell ref="B8:D8"/>
    <mergeCell ref="K7:M7"/>
    <mergeCell ref="J7:J8"/>
    <mergeCell ref="Z6:Z7"/>
    <mergeCell ref="K8:M8"/>
    <mergeCell ref="P8:R8"/>
    <mergeCell ref="S8:U8"/>
    <mergeCell ref="V8:X8"/>
    <mergeCell ref="P6:X7"/>
    <mergeCell ref="AB6:AC7"/>
    <mergeCell ref="F9:F10"/>
    <mergeCell ref="E9:E10"/>
    <mergeCell ref="G7:I7"/>
    <mergeCell ref="A5:A10"/>
    <mergeCell ref="G5:J5"/>
    <mergeCell ref="G6:J6"/>
    <mergeCell ref="J9:J10"/>
    <mergeCell ref="G8:I8"/>
    <mergeCell ref="AF8:AH8"/>
    <mergeCell ref="AI5:AI10"/>
    <mergeCell ref="O6:O8"/>
    <mergeCell ref="AA6:AA8"/>
    <mergeCell ref="O9:O10"/>
    <mergeCell ref="AA9:AA10"/>
    <mergeCell ref="AF5:AH6"/>
    <mergeCell ref="AD6:AD8"/>
    <mergeCell ref="AE6:AE8"/>
    <mergeCell ref="AD9:AD10"/>
    <mergeCell ref="AE9:AE10"/>
    <mergeCell ref="K5:AE5"/>
    <mergeCell ref="AB9:AB10"/>
    <mergeCell ref="AC9:AC10"/>
    <mergeCell ref="N6:N8"/>
    <mergeCell ref="N9:N10"/>
  </mergeCells>
  <pageMargins left="0.7" right="0.7" top="0.75" bottom="0.75" header="0.3" footer="0.3"/>
  <pageSetup scale="2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3.3</vt:lpstr>
      <vt:lpstr>'3.3'!Print_Area</vt:lpstr>
      <vt:lpstr>'3.3'!Print_Titles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2020-12-27T05:52:52Z</cp:lastPrinted>
  <dcterms:created xsi:type="dcterms:W3CDTF">2019-07-22T06:02:33Z</dcterms:created>
  <dcterms:modified xsi:type="dcterms:W3CDTF">2020-12-27T05:55:23Z</dcterms:modified>
</cp:coreProperties>
</file>