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0" windowWidth="14640" windowHeight="12795" tabRatio="871" activeTab="0"/>
  </bookViews>
  <sheets>
    <sheet name="3.3" sheetId="1" r:id="rId1"/>
  </sheets>
  <externalReferences>
    <externalReference r:id="rId4"/>
    <externalReference r:id="rId5"/>
    <externalReference r:id="rId6"/>
    <externalReference r:id="rId7"/>
  </externalReferences>
  <definedNames>
    <definedName name="bec">#REF!</definedName>
    <definedName name="ctry">'[4]CTRY monthly'!$B$100:$N$115</definedName>
    <definedName name="moomina">#REF!</definedName>
    <definedName name="_xlnm.Print_Area" localSheetId="0">'3.3'!$A$1:$S$291</definedName>
    <definedName name="Print_Area_MI">#REF!</definedName>
    <definedName name="_xlnm.Print_Titles" localSheetId="0">'3.3'!$5:$8</definedName>
    <definedName name="total">'[2]4'!#REF!</definedName>
  </definedNames>
  <calcPr fullCalcOnLoad="1"/>
</workbook>
</file>

<file path=xl/sharedStrings.xml><?xml version="1.0" encoding="utf-8"?>
<sst xmlns="http://schemas.openxmlformats.org/spreadsheetml/2006/main" count="694" uniqueCount="492">
  <si>
    <t>Republic</t>
  </si>
  <si>
    <t>-</t>
  </si>
  <si>
    <t>Both Sexes</t>
  </si>
  <si>
    <t>Male</t>
  </si>
  <si>
    <t>Female</t>
  </si>
  <si>
    <t>Locality</t>
  </si>
  <si>
    <t>cscnijed</t>
  </si>
  <si>
    <t>cnehirif</t>
  </si>
  <si>
    <t>cnehcnwa</t>
  </si>
  <si>
    <t>cnwt</t>
  </si>
  <si>
    <t>ejcaWriLum</t>
  </si>
  <si>
    <t>udwdwA egIsibEg</t>
  </si>
  <si>
    <t>އެވްރެޖްކޮށް ގޭބިސީއެއްގައި އުޅޭ މީހުންގެ އަދަދު</t>
  </si>
  <si>
    <t>އަހަރަކަށް އާބާދީ އިތުރުވާ މިންވަރު</t>
  </si>
  <si>
    <t xml:space="preserve"> Number of Households </t>
  </si>
  <si>
    <t xml:space="preserve">          Average           Household size</t>
  </si>
  <si>
    <r>
      <t xml:space="preserve">Annual population growth rate </t>
    </r>
    <r>
      <rPr>
        <b/>
        <sz val="8"/>
        <color indexed="63"/>
        <rFont val="Calibri"/>
        <family val="2"/>
      </rPr>
      <t>(expn)</t>
    </r>
  </si>
  <si>
    <t>Male' Total</t>
  </si>
  <si>
    <t>wlcmuj elWm</t>
  </si>
  <si>
    <t>iligiliv</t>
  </si>
  <si>
    <t>Hulhumale'</t>
  </si>
  <si>
    <t>NA</t>
  </si>
  <si>
    <t>North Thiladhunmathi (HA)</t>
  </si>
  <si>
    <t xml:space="preserve">       (ah)  iruburutua Itwmcnudwlit</t>
  </si>
  <si>
    <t>Thuraakunu</t>
  </si>
  <si>
    <t>unukWrut</t>
  </si>
  <si>
    <t>Uligamu</t>
  </si>
  <si>
    <t>umwgilua</t>
  </si>
  <si>
    <r>
      <t xml:space="preserve">Berinmadhoo </t>
    </r>
    <r>
      <rPr>
        <vertAlign val="superscript"/>
        <sz val="9"/>
        <color indexed="63"/>
        <rFont val="Calibri"/>
        <family val="2"/>
      </rPr>
      <t>1_/</t>
    </r>
  </si>
  <si>
    <t>iSufitwh</t>
  </si>
  <si>
    <t>Mulhadhoo</t>
  </si>
  <si>
    <t>UdwLum</t>
  </si>
  <si>
    <t>Hoarafushi</t>
  </si>
  <si>
    <t>iSufwrOh</t>
  </si>
  <si>
    <t>Ihavandhoo</t>
  </si>
  <si>
    <t>eUdcnwvwhia</t>
  </si>
  <si>
    <t>Kelaa</t>
  </si>
  <si>
    <t>Wlek</t>
  </si>
  <si>
    <t>Vashafaru</t>
  </si>
  <si>
    <t>urwfwSwv</t>
  </si>
  <si>
    <t>Dhidhdhoo</t>
  </si>
  <si>
    <t>Udcaid</t>
  </si>
  <si>
    <t>Filladhoo</t>
  </si>
  <si>
    <t>Udwlcaif</t>
  </si>
  <si>
    <t>Maarandhoo</t>
  </si>
  <si>
    <t>UdcnwrWm</t>
  </si>
  <si>
    <t>Thakandhoo</t>
  </si>
  <si>
    <t>Udcnwkwt</t>
  </si>
  <si>
    <t>Utheemu</t>
  </si>
  <si>
    <t>umItua</t>
  </si>
  <si>
    <t>Muraidhoo</t>
  </si>
  <si>
    <t>Udiawrum</t>
  </si>
  <si>
    <t>Baarah</t>
  </si>
  <si>
    <t>cSwrWb</t>
  </si>
  <si>
    <t>South Thiladhunmathi (HDh)</t>
  </si>
  <si>
    <t>(dh) irubunuked Itwmcnudwlit</t>
  </si>
  <si>
    <t>Faridhoo</t>
  </si>
  <si>
    <t>Udirwf</t>
  </si>
  <si>
    <t>Hanimaadhoo</t>
  </si>
  <si>
    <t>UdWminwh</t>
  </si>
  <si>
    <t>Finey</t>
  </si>
  <si>
    <t>Enif</t>
  </si>
  <si>
    <t>Naivaadhoo</t>
  </si>
  <si>
    <t>UdiawvWn</t>
  </si>
  <si>
    <t>Hirimaradhoo</t>
  </si>
  <si>
    <t>Udwrwmirih</t>
  </si>
  <si>
    <t>Nolhivaranfaru</t>
  </si>
  <si>
    <t>urwfcnwrwviLon</t>
  </si>
  <si>
    <t>Nellaidhoo</t>
  </si>
  <si>
    <t>Udiawlcaen</t>
  </si>
  <si>
    <t>Nolhivaramu</t>
  </si>
  <si>
    <t>umwrwviLon</t>
  </si>
  <si>
    <t>Kurnibi</t>
  </si>
  <si>
    <t>ibniruk</t>
  </si>
  <si>
    <t>Kunburudhoo</t>
  </si>
  <si>
    <t>Udurubnuk</t>
  </si>
  <si>
    <t>Kulhudhuffushi</t>
  </si>
  <si>
    <t>iSufcauduLuk</t>
  </si>
  <si>
    <t>Kumundhoo</t>
  </si>
  <si>
    <t>Udcnumuk</t>
  </si>
  <si>
    <t>Neykurendhoo</t>
  </si>
  <si>
    <t>UdcnerukEn</t>
  </si>
  <si>
    <t>Vaikaradhoo</t>
  </si>
  <si>
    <t>Udwrwkiiawv</t>
  </si>
  <si>
    <t>Maavaidhoo</t>
  </si>
  <si>
    <t>UdiawvWm</t>
  </si>
  <si>
    <t>Makunudhoo</t>
  </si>
  <si>
    <t>Udunukwm</t>
  </si>
  <si>
    <t>North Miladhunmadulu (Sh)</t>
  </si>
  <si>
    <t>(S) iruburutua uluDwmcnudwlim</t>
  </si>
  <si>
    <t>Kanditheemu</t>
  </si>
  <si>
    <t>umItiDnwk</t>
  </si>
  <si>
    <t>Noomaraa</t>
  </si>
  <si>
    <t>WrwmUn</t>
  </si>
  <si>
    <t>Goidhoo</t>
  </si>
  <si>
    <t>Udiaog</t>
  </si>
  <si>
    <t>Feydhoo</t>
  </si>
  <si>
    <t>UdEf</t>
  </si>
  <si>
    <t>Feevah</t>
  </si>
  <si>
    <t>cawvIf</t>
  </si>
  <si>
    <t>Billeffahi</t>
  </si>
  <si>
    <t>ihwfcaelib</t>
  </si>
  <si>
    <t>Foakaidhoo</t>
  </si>
  <si>
    <t>UdiawkOf</t>
  </si>
  <si>
    <t>Narudhoo</t>
  </si>
  <si>
    <t>Udurwn</t>
  </si>
  <si>
    <t>Maroshi</t>
  </si>
  <si>
    <t>iSorwm</t>
  </si>
  <si>
    <t>Lhaimagu</t>
  </si>
  <si>
    <t>ugwmiawL</t>
  </si>
  <si>
    <r>
      <t xml:space="preserve">Firun'baidhoo </t>
    </r>
    <r>
      <rPr>
        <vertAlign val="superscript"/>
        <sz val="9"/>
        <color indexed="63"/>
        <rFont val="Calibri"/>
        <family val="2"/>
      </rPr>
      <t>1_/</t>
    </r>
  </si>
  <si>
    <t>Komandhoo</t>
  </si>
  <si>
    <t>UDcnwmok</t>
  </si>
  <si>
    <t>Maaun'goodhoo</t>
  </si>
  <si>
    <t>UdUgnuaWm</t>
  </si>
  <si>
    <t>Funadhoo</t>
  </si>
  <si>
    <t>Udwnuf</t>
  </si>
  <si>
    <t>South Miladhunmadulu (N)</t>
  </si>
  <si>
    <t>(n) irubunuked uluDwmcnudwlim</t>
  </si>
  <si>
    <t>Hen'badhoo</t>
  </si>
  <si>
    <t>Udwbneh</t>
  </si>
  <si>
    <t>Ken'dhikulhudhoo</t>
  </si>
  <si>
    <t>UduLukidnek</t>
  </si>
  <si>
    <t>Maalhendhoo</t>
  </si>
  <si>
    <t>UdcneLWm</t>
  </si>
  <si>
    <t>Kudafari</t>
  </si>
  <si>
    <t>irwfwDuk</t>
  </si>
  <si>
    <t>Landhoo</t>
  </si>
  <si>
    <t>Udcnwl</t>
  </si>
  <si>
    <t>Maafaru</t>
  </si>
  <si>
    <t>urwfWm</t>
  </si>
  <si>
    <t>Lhohi</t>
  </si>
  <si>
    <t>ihoL</t>
  </si>
  <si>
    <t>Miladhoo</t>
  </si>
  <si>
    <t>Udwlim</t>
  </si>
  <si>
    <t>Magoodhoo</t>
  </si>
  <si>
    <t>UdUgwm</t>
  </si>
  <si>
    <t>Manadhoo</t>
  </si>
  <si>
    <t>Udwnwm</t>
  </si>
  <si>
    <t>Holhudhoo</t>
  </si>
  <si>
    <t>UduLoh</t>
  </si>
  <si>
    <t>Fodhdhoo</t>
  </si>
  <si>
    <t>Udcaof</t>
  </si>
  <si>
    <t>Velidhoo</t>
  </si>
  <si>
    <t>Udilev</t>
  </si>
  <si>
    <t>North Maalhosmadulu (R)</t>
  </si>
  <si>
    <t>(r) iruburutuauluDwmcsoLWm</t>
  </si>
  <si>
    <t>Alifushi</t>
  </si>
  <si>
    <t>iSufilwa</t>
  </si>
  <si>
    <t>Vaadhoo</t>
  </si>
  <si>
    <t>UdWv</t>
  </si>
  <si>
    <t>Rasgetheemu</t>
  </si>
  <si>
    <t>umItegcswr</t>
  </si>
  <si>
    <t>An'golhitheemu</t>
  </si>
  <si>
    <t>umItiLognwa</t>
  </si>
  <si>
    <t>Un'goofaaru</t>
  </si>
  <si>
    <t>urWfUgnua</t>
  </si>
  <si>
    <r>
      <t xml:space="preserve">Kandolhudhoo </t>
    </r>
    <r>
      <rPr>
        <vertAlign val="superscript"/>
        <sz val="9"/>
        <color indexed="63"/>
        <rFont val="Calibri"/>
        <family val="2"/>
      </rPr>
      <t xml:space="preserve"> 2_/</t>
    </r>
  </si>
  <si>
    <t>Maakurathu</t>
  </si>
  <si>
    <t>utwrukWm</t>
  </si>
  <si>
    <t>Rasmaadhoo</t>
  </si>
  <si>
    <t>UdWmcswr</t>
  </si>
  <si>
    <t>Innamaadhoo</t>
  </si>
  <si>
    <t>UdWmwncnia</t>
  </si>
  <si>
    <t>Maduvvari</t>
  </si>
  <si>
    <t>irwvcauDwm</t>
  </si>
  <si>
    <t>In'guraidhoo</t>
  </si>
  <si>
    <t>Udiawrugnia</t>
  </si>
  <si>
    <t>Fainu</t>
  </si>
  <si>
    <t>uniawf</t>
  </si>
  <si>
    <t>Meedhoo</t>
  </si>
  <si>
    <t>UdIm</t>
  </si>
  <si>
    <t>Kinolhas</t>
  </si>
  <si>
    <t>cswLonik</t>
  </si>
  <si>
    <t>Hulhudhuffaaru</t>
  </si>
  <si>
    <t>urWfcauduLuh</t>
  </si>
  <si>
    <t>South Maalhosmadulu (B)</t>
  </si>
  <si>
    <t>(b) irubunukeduluDwcsoLWm</t>
  </si>
  <si>
    <t>Kudarikilu</t>
  </si>
  <si>
    <t>ulikirwDuk</t>
  </si>
  <si>
    <t>Kamadhoo</t>
  </si>
  <si>
    <t>Udwmwk</t>
  </si>
  <si>
    <t>Kendhoo</t>
  </si>
  <si>
    <t>Udcnek</t>
  </si>
  <si>
    <t>Kihaadhoo</t>
  </si>
  <si>
    <t>UdWhik</t>
  </si>
  <si>
    <t>Dhonfanu</t>
  </si>
  <si>
    <t>unwfcnod</t>
  </si>
  <si>
    <t>Daravandhoo</t>
  </si>
  <si>
    <t>Udcnwvwrwd</t>
  </si>
  <si>
    <t>Maalhos</t>
  </si>
  <si>
    <t>csoLWm</t>
  </si>
  <si>
    <t>Eydhafushi</t>
  </si>
  <si>
    <t>iSufwdEa</t>
  </si>
  <si>
    <t>Thulhaadhoo</t>
  </si>
  <si>
    <t>UdWLut</t>
  </si>
  <si>
    <t>Hithaadhoo</t>
  </si>
  <si>
    <t>UdWtih</t>
  </si>
  <si>
    <t>Fulhadhoo</t>
  </si>
  <si>
    <t>UdwLuf</t>
  </si>
  <si>
    <t>Fehendhoo</t>
  </si>
  <si>
    <t>Udcnehef</t>
  </si>
  <si>
    <t>Faadhippolhu (Lh)</t>
  </si>
  <si>
    <t>(L) uLopcaidWf</t>
  </si>
  <si>
    <t>Hinnavaru</t>
  </si>
  <si>
    <t>urwvwncnih</t>
  </si>
  <si>
    <t>Naifaru</t>
  </si>
  <si>
    <t>urwfiawn</t>
  </si>
  <si>
    <t>Kurendhoo</t>
  </si>
  <si>
    <t>Udcneruk</t>
  </si>
  <si>
    <t>Olhuvelifushi</t>
  </si>
  <si>
    <t>iSufilevuLoa</t>
  </si>
  <si>
    <t>Maafilaafushi</t>
  </si>
  <si>
    <t>iSufWlifWm</t>
  </si>
  <si>
    <t>Male' Atoll (K)</t>
  </si>
  <si>
    <t>(k) uLotwa elWm</t>
  </si>
  <si>
    <t>Kaashidhoo</t>
  </si>
  <si>
    <t>UdiSWk</t>
  </si>
  <si>
    <t>Gaafaru</t>
  </si>
  <si>
    <t>urwfWg</t>
  </si>
  <si>
    <t>Dhiffushi</t>
  </si>
  <si>
    <t>iSufcaid</t>
  </si>
  <si>
    <t>Thulusdhoo</t>
  </si>
  <si>
    <t>Udcsulut</t>
  </si>
  <si>
    <t>Huraa</t>
  </si>
  <si>
    <t>Wruh</t>
  </si>
  <si>
    <t>Himmafushi</t>
  </si>
  <si>
    <t>iSufwmcnih</t>
  </si>
  <si>
    <t>Gulhi</t>
  </si>
  <si>
    <t>iLug</t>
  </si>
  <si>
    <t>Maafushi</t>
  </si>
  <si>
    <t>iSufWm</t>
  </si>
  <si>
    <t>Guraidhoo</t>
  </si>
  <si>
    <t>Udiawrug</t>
  </si>
  <si>
    <t>North Ari Atoll (AA)</t>
  </si>
  <si>
    <t>(aa) iruburutuauLotwairwa</t>
  </si>
  <si>
    <t>Thoddoo</t>
  </si>
  <si>
    <t>UDcaot</t>
  </si>
  <si>
    <t>Rasdhoo</t>
  </si>
  <si>
    <t>Udcswr</t>
  </si>
  <si>
    <t>Ukulhas</t>
  </si>
  <si>
    <t>cswLukua</t>
  </si>
  <si>
    <t>Mathiveri</t>
  </si>
  <si>
    <t>irevitwm</t>
  </si>
  <si>
    <t>Bodufolhudhoo</t>
  </si>
  <si>
    <t>UduLofuDob</t>
  </si>
  <si>
    <t>Feridhoo</t>
  </si>
  <si>
    <t>Udiref</t>
  </si>
  <si>
    <t>Himandhoo</t>
  </si>
  <si>
    <t xml:space="preserve"> Udcnwmih</t>
  </si>
  <si>
    <t>South Ari Atoll (ADh)</t>
  </si>
  <si>
    <t>(da) iruburutuauLotwairwa</t>
  </si>
  <si>
    <t>Hangn'aameedhoo</t>
  </si>
  <si>
    <t>UdImWNcnwh</t>
  </si>
  <si>
    <t>Omadhoo</t>
  </si>
  <si>
    <t>Udwmoa</t>
  </si>
  <si>
    <t>Kun'burudhoo</t>
  </si>
  <si>
    <t>Mahibadhoo</t>
  </si>
  <si>
    <t>Udwbihwm</t>
  </si>
  <si>
    <t>Mandhoo</t>
  </si>
  <si>
    <t>Dhn'agethi</t>
  </si>
  <si>
    <t>itegnwd</t>
  </si>
  <si>
    <t>Dhigurah</t>
  </si>
  <si>
    <t>cSwrugid</t>
  </si>
  <si>
    <t>Fenfushi</t>
  </si>
  <si>
    <t>iSufcnef</t>
  </si>
  <si>
    <t>Maamigili</t>
  </si>
  <si>
    <t>iligimWm</t>
  </si>
  <si>
    <t>Felidhu Atoll (V)</t>
  </si>
  <si>
    <t>(v) uLotwa udilef</t>
  </si>
  <si>
    <t>Fulidhoo</t>
  </si>
  <si>
    <t>Udiluf</t>
  </si>
  <si>
    <t>Thinadhoo</t>
  </si>
  <si>
    <t>Udwnit</t>
  </si>
  <si>
    <t>Felidhoo</t>
  </si>
  <si>
    <t>Udilef</t>
  </si>
  <si>
    <t>Keyodhoo</t>
  </si>
  <si>
    <t>Udoyek</t>
  </si>
  <si>
    <t>Rakeedhoo</t>
  </si>
  <si>
    <t>UdIkwr</t>
  </si>
  <si>
    <t>Mulakatholhu (M)</t>
  </si>
  <si>
    <t>(m) uLotwkwlum</t>
  </si>
  <si>
    <t>Raiymandhoo</t>
  </si>
  <si>
    <t>Udcnwmctwr</t>
  </si>
  <si>
    <r>
      <t xml:space="preserve">Madifushi </t>
    </r>
    <r>
      <rPr>
        <vertAlign val="superscript"/>
        <sz val="9"/>
        <color indexed="63"/>
        <rFont val="Calibri"/>
        <family val="2"/>
      </rPr>
      <t>2_/</t>
    </r>
  </si>
  <si>
    <t xml:space="preserve"> 2_/ iSufiDwm</t>
  </si>
  <si>
    <t>Veyvah</t>
  </si>
  <si>
    <t>cawvEv</t>
  </si>
  <si>
    <t>Mulah</t>
  </si>
  <si>
    <t>cawlum</t>
  </si>
  <si>
    <t>Muli</t>
  </si>
  <si>
    <t>ilum</t>
  </si>
  <si>
    <t>Naalaafushi</t>
  </si>
  <si>
    <t>iSufWlWn</t>
  </si>
  <si>
    <t>Kolhufushi</t>
  </si>
  <si>
    <t>iSufuLok</t>
  </si>
  <si>
    <t>Dhiggaru</t>
  </si>
  <si>
    <t>urwgcaid</t>
  </si>
  <si>
    <t>North Nilandhe Atoll (F)</t>
  </si>
  <si>
    <t>(f) iruburutua uLotwaedcnwlin</t>
  </si>
  <si>
    <t>Feeali</t>
  </si>
  <si>
    <t>ilwaIf</t>
  </si>
  <si>
    <t>Biledhhdhoo</t>
  </si>
  <si>
    <t>Udcaelib</t>
  </si>
  <si>
    <t>Dharan'boodhoo</t>
  </si>
  <si>
    <t>UdUbwrwd</t>
  </si>
  <si>
    <t>Nilandhoo</t>
  </si>
  <si>
    <t>Udcnwlin</t>
  </si>
  <si>
    <t>South Nilandhe Atoll (Dh)</t>
  </si>
  <si>
    <t>(d) irubunuked uLotwaedcnwlin</t>
  </si>
  <si>
    <t>Ban'didhoo</t>
  </si>
  <si>
    <t>UdiDnwb</t>
  </si>
  <si>
    <t>Rin'budhoo</t>
  </si>
  <si>
    <t>Udubnir</t>
  </si>
  <si>
    <t>Hulhudeli</t>
  </si>
  <si>
    <t>ileduLuh</t>
  </si>
  <si>
    <r>
      <t>Gemendhoo</t>
    </r>
    <r>
      <rPr>
        <vertAlign val="superscript"/>
        <sz val="9"/>
        <color indexed="63"/>
        <rFont val="Calibri"/>
        <family val="2"/>
      </rPr>
      <t xml:space="preserve"> 2_/</t>
    </r>
  </si>
  <si>
    <t>Vaani</t>
  </si>
  <si>
    <t>inWv</t>
  </si>
  <si>
    <t>Maaen'boodhoo</t>
  </si>
  <si>
    <t>UdUbneaWm</t>
  </si>
  <si>
    <t>Kudahuvadhoo</t>
  </si>
  <si>
    <t>UdwvuhwDuk</t>
  </si>
  <si>
    <t>Kolhumadulu (Th)</t>
  </si>
  <si>
    <t>(t) uluDwmuLok</t>
  </si>
  <si>
    <t>Buruni</t>
  </si>
  <si>
    <t>inurub</t>
  </si>
  <si>
    <r>
      <t xml:space="preserve">Vilufushi </t>
    </r>
    <r>
      <rPr>
        <vertAlign val="superscript"/>
        <sz val="9"/>
        <color indexed="63"/>
        <rFont val="Calibri"/>
        <family val="2"/>
      </rPr>
      <t>2_/</t>
    </r>
  </si>
  <si>
    <t>Madifushi</t>
  </si>
  <si>
    <t>iSufiDwm</t>
  </si>
  <si>
    <t>Dhiyamigili</t>
  </si>
  <si>
    <t>iligimwyid</t>
  </si>
  <si>
    <t>Kan'doodhoo</t>
  </si>
  <si>
    <t>UdUDnwk</t>
  </si>
  <si>
    <t>Vandhoo</t>
  </si>
  <si>
    <t>Udcnwv</t>
  </si>
  <si>
    <t>Hirilandhoo</t>
  </si>
  <si>
    <t>Udcnwlirih</t>
  </si>
  <si>
    <t>Gaadhiffushi</t>
  </si>
  <si>
    <t>iSufcaidWg</t>
  </si>
  <si>
    <t>Thimarafushi</t>
  </si>
  <si>
    <t>iSufwrwmit</t>
  </si>
  <si>
    <t>Veymandoo</t>
  </si>
  <si>
    <t>UDcnwmEv</t>
  </si>
  <si>
    <t>Kinbidhoo</t>
  </si>
  <si>
    <t>Udibnik</t>
  </si>
  <si>
    <t>Hadhdhunmathi (L)</t>
  </si>
  <si>
    <t>(l) itwmcnudcawh</t>
  </si>
  <si>
    <t>Ishdhoo</t>
  </si>
  <si>
    <t>Udcsia</t>
  </si>
  <si>
    <t>Dhan'bidhoo</t>
  </si>
  <si>
    <t>Udibnwd</t>
  </si>
  <si>
    <t>Maabaidhoo</t>
  </si>
  <si>
    <t>UdiawbWm</t>
  </si>
  <si>
    <t>Mundoo</t>
  </si>
  <si>
    <t>UDcnum</t>
  </si>
  <si>
    <t>Gamu</t>
  </si>
  <si>
    <t>umwg</t>
  </si>
  <si>
    <t>Maavah</t>
  </si>
  <si>
    <t>cawvWm</t>
  </si>
  <si>
    <t>Fonadhoo</t>
  </si>
  <si>
    <t>Udwnof</t>
  </si>
  <si>
    <t>Gaadhoo</t>
  </si>
  <si>
    <t>UdWg</t>
  </si>
  <si>
    <t>Maamendhoo</t>
  </si>
  <si>
    <t>UdcnemWm</t>
  </si>
  <si>
    <t>Hithadhoo</t>
  </si>
  <si>
    <t>Udwtih</t>
  </si>
  <si>
    <t>Kunahandhoo</t>
  </si>
  <si>
    <t>Udcnwhwnuk</t>
  </si>
  <si>
    <t>North Huvadhu Atoll (GA)</t>
  </si>
  <si>
    <t>(ag) iruburutua uLotwaudwvuh</t>
  </si>
  <si>
    <t>Kolamaafushi</t>
  </si>
  <si>
    <t>iSufWmwlok</t>
  </si>
  <si>
    <t>Viligili</t>
  </si>
  <si>
    <t>Dhaandhoo</t>
  </si>
  <si>
    <t>UdcnWd</t>
  </si>
  <si>
    <t>Devvadhoo</t>
  </si>
  <si>
    <t>Udwvcaed</t>
  </si>
  <si>
    <t>Kodey</t>
  </si>
  <si>
    <t>EDnok</t>
  </si>
  <si>
    <t>Gemanafushi</t>
  </si>
  <si>
    <t>iSufwnwmeg</t>
  </si>
  <si>
    <t>Kandhuhulhudhoo</t>
  </si>
  <si>
    <t>UduLuhuDnwk</t>
  </si>
  <si>
    <t>South Huvadhu Atoll (GDh)</t>
  </si>
  <si>
    <t xml:space="preserve"> (dg) irubunuked uLotwaudwvuh</t>
  </si>
  <si>
    <t>Madaveli</t>
  </si>
  <si>
    <t>ilevwDwm</t>
  </si>
  <si>
    <t>Hoadhedhdhoo</t>
  </si>
  <si>
    <t>UdcaeDOh</t>
  </si>
  <si>
    <t>Nadallaa</t>
  </si>
  <si>
    <t>WlcawDwn</t>
  </si>
  <si>
    <t>Gadhdhoo</t>
  </si>
  <si>
    <t>Udcawg</t>
  </si>
  <si>
    <t>Rathafandhoo</t>
  </si>
  <si>
    <t>Udcnwfwtwr</t>
  </si>
  <si>
    <t>Fiyoari</t>
  </si>
  <si>
    <t>IrOyif</t>
  </si>
  <si>
    <t>Faresmaathoda</t>
  </si>
  <si>
    <t>WDotWmcserwf</t>
  </si>
  <si>
    <t>Maathodaa</t>
  </si>
  <si>
    <t>WDotWm</t>
  </si>
  <si>
    <t>Fares</t>
  </si>
  <si>
    <t>cserwf</t>
  </si>
  <si>
    <t>Fuvahmulah (Gn)</t>
  </si>
  <si>
    <t>(N)cawlumcawvuf</t>
  </si>
  <si>
    <t>Fuvahmulah</t>
  </si>
  <si>
    <t>cawlumcawvuf</t>
  </si>
  <si>
    <t>Addu Atoll (S)</t>
  </si>
  <si>
    <t>(s) uLotwauDcawa</t>
  </si>
  <si>
    <t>Maradhoo</t>
  </si>
  <si>
    <t>Udwrwm</t>
  </si>
  <si>
    <t>Maradhoofeydhoo</t>
  </si>
  <si>
    <t>UdEfUdwrwm</t>
  </si>
  <si>
    <t>Hulhudhoo</t>
  </si>
  <si>
    <t>UduLuh</t>
  </si>
  <si>
    <t>1_/ Population relocated to other islands under population consolidation programme</t>
  </si>
  <si>
    <t>iawfevulwdwb cSwSwrcSwrcnehea cnuhIm cnuSwd egcmWrcgorcp egumurukcswfcaea IdWbWa 1_/</t>
  </si>
  <si>
    <t xml:space="preserve">2_/ Population displaced to other islands due to tsunami </t>
  </si>
  <si>
    <t>iawfevulwdwb cSwSwrcSwrcnehea cnuhIm cnegiLugiaWaImWnus 2_/</t>
  </si>
  <si>
    <t>3_/ Newly inhabited under population consolidation programme</t>
  </si>
  <si>
    <t>iawfiverukudWbWa cSwlwa cnuSwd egcmWrcgorcp egumurukcswfcaea IdWbWa 3_/</t>
  </si>
  <si>
    <t xml:space="preserve"> Census  2006</t>
  </si>
  <si>
    <t xml:space="preserve"> Census 2000  </t>
  </si>
  <si>
    <r>
      <t>(Enumerated) (</t>
    </r>
    <r>
      <rPr>
        <b/>
        <sz val="9"/>
        <color indexed="63"/>
        <rFont val="Calibri"/>
        <family val="2"/>
      </rPr>
      <t xml:space="preserve"> March</t>
    </r>
    <r>
      <rPr>
        <b/>
        <sz val="9"/>
        <color indexed="63"/>
        <rFont val="Arial"/>
        <family val="2"/>
      </rPr>
      <t xml:space="preserve"> 31</t>
    </r>
    <r>
      <rPr>
        <b/>
        <sz val="9"/>
        <color indexed="63"/>
        <rFont val="Win Ahamedey PRB"/>
        <family val="2"/>
      </rPr>
      <t xml:space="preserve"> </t>
    </r>
    <r>
      <rPr>
        <b/>
        <sz val="9"/>
        <color indexed="63"/>
        <rFont val="A_Randhoo"/>
        <family val="0"/>
      </rPr>
      <t xml:space="preserve">cCWm </t>
    </r>
    <r>
      <rPr>
        <b/>
        <sz val="9"/>
        <color indexed="63"/>
        <rFont val="Calibri"/>
        <family val="2"/>
      </rPr>
      <t>)</t>
    </r>
  </si>
  <si>
    <r>
      <t xml:space="preserve">(Enumerated) ( </t>
    </r>
    <r>
      <rPr>
        <b/>
        <sz val="9"/>
        <color indexed="63"/>
        <rFont val="Calibri"/>
        <family val="2"/>
      </rPr>
      <t xml:space="preserve">March </t>
    </r>
    <r>
      <rPr>
        <b/>
        <sz val="9"/>
        <color indexed="63"/>
        <rFont val="Arial"/>
        <family val="2"/>
      </rPr>
      <t xml:space="preserve">28 </t>
    </r>
    <r>
      <rPr>
        <b/>
        <sz val="9"/>
        <color indexed="63"/>
        <rFont val="A_Randhoo"/>
        <family val="0"/>
      </rPr>
      <t xml:space="preserve">cCWm </t>
    </r>
    <r>
      <rPr>
        <b/>
        <sz val="9"/>
        <color indexed="63"/>
        <rFont val="Arial"/>
        <family val="2"/>
      </rPr>
      <t>)</t>
    </r>
  </si>
  <si>
    <r>
      <t>Milandhoo</t>
    </r>
    <r>
      <rPr>
        <vertAlign val="superscript"/>
        <sz val="10"/>
        <color indexed="63"/>
        <rFont val="Calibri"/>
        <family val="2"/>
      </rPr>
      <t>1</t>
    </r>
    <r>
      <rPr>
        <vertAlign val="superscript"/>
        <sz val="9"/>
        <color indexed="63"/>
        <rFont val="Calibri"/>
        <family val="2"/>
      </rPr>
      <t>_/</t>
    </r>
  </si>
  <si>
    <t>HA. Hathifushi population relocated to  HD. Hanimaadhoo under population consolidation programme in 2007</t>
  </si>
  <si>
    <t>Sh. Maakandoodhoo population relocated to Sh. Milandhoo under population consolidation programme in 2007</t>
  </si>
  <si>
    <t>GA. Dhiyadhoo population is  residing in  GA. Gemanafushi since 2010</t>
  </si>
  <si>
    <r>
      <rPr>
        <vertAlign val="superscript"/>
        <sz val="9"/>
        <color indexed="63"/>
        <rFont val="Calibri"/>
        <family val="2"/>
      </rPr>
      <t>1_/</t>
    </r>
    <r>
      <rPr>
        <sz val="9"/>
        <color indexed="63"/>
        <rFont val="A_Randhoo"/>
        <family val="0"/>
      </rPr>
      <t xml:space="preserve"> Udwmcnireb</t>
    </r>
  </si>
  <si>
    <r>
      <t xml:space="preserve">Hathifushi </t>
    </r>
    <r>
      <rPr>
        <vertAlign val="superscript"/>
        <sz val="9"/>
        <color indexed="63"/>
        <rFont val="Calibri"/>
        <family val="2"/>
      </rPr>
      <t>1</t>
    </r>
    <r>
      <rPr>
        <vertAlign val="superscript"/>
        <sz val="9"/>
        <color indexed="63"/>
        <rFont val="Calibri"/>
        <family val="2"/>
      </rPr>
      <t>_/</t>
    </r>
  </si>
  <si>
    <r>
      <t xml:space="preserve">Maakan'doodhoo </t>
    </r>
    <r>
      <rPr>
        <vertAlign val="superscript"/>
        <sz val="9"/>
        <color indexed="63"/>
        <rFont val="Calibri"/>
        <family val="2"/>
      </rPr>
      <t>1_/</t>
    </r>
  </si>
  <si>
    <r>
      <rPr>
        <vertAlign val="superscript"/>
        <sz val="9"/>
        <color indexed="63"/>
        <rFont val="Calibri"/>
        <family val="2"/>
      </rPr>
      <t>1_/</t>
    </r>
    <r>
      <rPr>
        <sz val="9"/>
        <color indexed="63"/>
        <rFont val="A_Randhoo"/>
        <family val="0"/>
      </rPr>
      <t xml:space="preserve"> UdUDnwkWm</t>
    </r>
  </si>
  <si>
    <r>
      <rPr>
        <vertAlign val="superscript"/>
        <sz val="9"/>
        <color indexed="63"/>
        <rFont val="Calibri"/>
        <family val="2"/>
      </rPr>
      <t>1_/</t>
    </r>
    <r>
      <rPr>
        <sz val="9"/>
        <color indexed="63"/>
        <rFont val="A_Randhoo"/>
        <family val="0"/>
      </rPr>
      <t xml:space="preserve">  Udiawburif</t>
    </r>
  </si>
  <si>
    <r>
      <rPr>
        <vertAlign val="superscript"/>
        <sz val="9"/>
        <color indexed="63"/>
        <rFont val="Calibri"/>
        <family val="2"/>
      </rPr>
      <t>3_/</t>
    </r>
    <r>
      <rPr>
        <sz val="9"/>
        <color indexed="63"/>
        <rFont val="A_Randhoo"/>
        <family val="0"/>
      </rPr>
      <t xml:space="preserve"> Udcnwlim</t>
    </r>
  </si>
  <si>
    <r>
      <rPr>
        <vertAlign val="superscript"/>
        <sz val="9"/>
        <color indexed="63"/>
        <rFont val="Calibri"/>
        <family val="2"/>
      </rPr>
      <t>2_/</t>
    </r>
    <r>
      <rPr>
        <sz val="9"/>
        <color indexed="63"/>
        <rFont val="A_Randhoo"/>
        <family val="0"/>
      </rPr>
      <t xml:space="preserve"> UduLodnwk</t>
    </r>
  </si>
  <si>
    <r>
      <t xml:space="preserve">* Dhuvaafaru   </t>
    </r>
    <r>
      <rPr>
        <vertAlign val="superscript"/>
        <sz val="9"/>
        <color indexed="63"/>
        <rFont val="Calibri"/>
        <family val="2"/>
      </rPr>
      <t>3_/</t>
    </r>
  </si>
  <si>
    <r>
      <rPr>
        <vertAlign val="superscript"/>
        <sz val="9"/>
        <color indexed="63"/>
        <rFont val="Calibri"/>
        <family val="2"/>
      </rPr>
      <t xml:space="preserve"> 3_/</t>
    </r>
    <r>
      <rPr>
        <sz val="9"/>
        <color indexed="63"/>
        <rFont val="A_Randhoo"/>
        <family val="0"/>
      </rPr>
      <t xml:space="preserve"> urwfWvud *</t>
    </r>
  </si>
  <si>
    <r>
      <rPr>
        <vertAlign val="superscript"/>
        <sz val="9"/>
        <color indexed="63"/>
        <rFont val="Calibri"/>
        <family val="2"/>
      </rPr>
      <t>2_/</t>
    </r>
    <r>
      <rPr>
        <sz val="9"/>
        <color indexed="63"/>
        <rFont val="A_Randhoo"/>
        <family val="0"/>
      </rPr>
      <t xml:space="preserve"> Udcnemeg</t>
    </r>
  </si>
  <si>
    <r>
      <rPr>
        <vertAlign val="superscript"/>
        <sz val="9"/>
        <color indexed="63"/>
        <rFont val="Calibri"/>
        <family val="2"/>
      </rPr>
      <t>2_/</t>
    </r>
    <r>
      <rPr>
        <sz val="9"/>
        <color indexed="63"/>
        <rFont val="A_Randhoo"/>
        <family val="0"/>
      </rPr>
      <t xml:space="preserve"> iSufuliv</t>
    </r>
  </si>
  <si>
    <r>
      <t xml:space="preserve">Kalhaidhoo </t>
    </r>
    <r>
      <rPr>
        <vertAlign val="superscript"/>
        <sz val="9"/>
        <color indexed="63"/>
        <rFont val="Calibri"/>
        <family val="2"/>
      </rPr>
      <t>1_/</t>
    </r>
  </si>
  <si>
    <r>
      <t xml:space="preserve">Dhiyadhoo </t>
    </r>
    <r>
      <rPr>
        <vertAlign val="superscript"/>
        <sz val="9"/>
        <color indexed="63"/>
        <rFont val="Calibri"/>
        <family val="2"/>
      </rPr>
      <t xml:space="preserve">2_/  </t>
    </r>
  </si>
  <si>
    <r>
      <rPr>
        <vertAlign val="superscript"/>
        <sz val="9"/>
        <color indexed="63"/>
        <rFont val="Calibri"/>
        <family val="2"/>
      </rPr>
      <t xml:space="preserve"> 1_/</t>
    </r>
    <r>
      <rPr>
        <sz val="9"/>
        <color indexed="63"/>
        <rFont val="A_Randhoo"/>
        <family val="0"/>
      </rPr>
      <t xml:space="preserve"> Udwyid</t>
    </r>
  </si>
  <si>
    <t xml:space="preserve">R. Kandholhudoo population was hosted in R. Ungoofaaru in 2006 due to the destruction caused by 2004 tsunami . </t>
  </si>
  <si>
    <t>They have  now been relocated to  R.Dhuvaafaru (newly inhabited)  in 2008.</t>
  </si>
  <si>
    <t>L. Kalhaidhoo population is  residing in L.Gamu since 2010</t>
  </si>
  <si>
    <r>
      <t xml:space="preserve">       GDh. </t>
    </r>
    <r>
      <rPr>
        <i/>
        <sz val="10"/>
        <color indexed="63"/>
        <rFont val="Calibri"/>
        <family val="2"/>
      </rPr>
      <t xml:space="preserve">Faresmaathoda population is a combination of Fares &amp; Maathoda population </t>
    </r>
  </si>
  <si>
    <t xml:space="preserve"> Census  2014</t>
  </si>
  <si>
    <t>Source: National Bureaue of Statistics</t>
  </si>
  <si>
    <t>މަޢުލޫމާތު ދެއްވި ފަރާތް: ނޭޝަނަލް ބިއުރޯ އޮފް ސްޓެޓިސްޓިކްސް</t>
  </si>
  <si>
    <r>
      <rPr>
        <i/>
        <sz val="9"/>
        <color indexed="63"/>
        <rFont val="Calibri"/>
        <family val="2"/>
      </rPr>
      <t>Note:</t>
    </r>
    <r>
      <rPr>
        <sz val="9"/>
        <color indexed="63"/>
        <rFont val="Calibri"/>
        <family val="2"/>
      </rPr>
      <t xml:space="preserve"> </t>
    </r>
  </si>
  <si>
    <t>HA. Hoarafushi population includes population of  Ha.Berinmadhoo (Berinmadhoo population relocated to Ha.Hoarafushi under population consolidation programme)</t>
  </si>
  <si>
    <r>
      <t xml:space="preserve">Population of HDh.Faridhoo, Kuburudhoo and  Maavaidhoo relocated to HDh.Nolhivaranfaru,under population consolidation programme in </t>
    </r>
    <r>
      <rPr>
        <i/>
        <sz val="10"/>
        <rFont val="Calibri"/>
        <family val="2"/>
      </rPr>
      <t>2009.</t>
    </r>
  </si>
  <si>
    <t>Major proportion of Sh. Noomara  population relocated to Sh. Funadhoo under population consolidation programme in 2006 and 2012.</t>
  </si>
  <si>
    <t>Some of Lh. Maafilafushi population relocated to HDh. Hanimaadhoo under population consolidation programme in 2014</t>
  </si>
  <si>
    <t xml:space="preserve">Due to Tsunami in 2004 large proportion of Dh. Vaanee  population was relocated to Dh.Kudahuvadhoo . Remaining population relocated to Dh. Kudahuvadhoo under    population consolidation in 2012. Current population of Vaanee included in Industrial and Other island.        
</t>
  </si>
  <si>
    <t xml:space="preserve"> Large proportion of the population evacuated from Vilufushi due to tsunami were temporarily residing in Buruni in 2006,  </t>
  </si>
  <si>
    <t xml:space="preserve"> Th. Vilusfushi was evacuated due to tsunami and the island has been re-constructed and population has moved back to the island by 2014</t>
  </si>
  <si>
    <t>All Atolls (Includes Administrative and Non- Administrative Islands)</t>
  </si>
  <si>
    <t>Administrative  Islands  in Atolls</t>
  </si>
  <si>
    <t>Non Administrative Islands  in Atolls</t>
  </si>
  <si>
    <r>
      <t xml:space="preserve">(Enumerated) ( </t>
    </r>
    <r>
      <rPr>
        <b/>
        <sz val="9"/>
        <color indexed="63"/>
        <rFont val="Calibri"/>
        <family val="2"/>
      </rPr>
      <t xml:space="preserve">Sept </t>
    </r>
    <r>
      <rPr>
        <b/>
        <sz val="9"/>
        <color indexed="63"/>
        <rFont val="Arial"/>
        <family val="2"/>
      </rPr>
      <t xml:space="preserve">30 </t>
    </r>
    <r>
      <rPr>
        <b/>
        <sz val="9"/>
        <color indexed="63"/>
        <rFont val="Faruma"/>
        <family val="0"/>
      </rPr>
      <t>ސެޕްޓް</t>
    </r>
    <r>
      <rPr>
        <b/>
        <sz val="9"/>
        <color indexed="63"/>
        <rFont val="Arial"/>
        <family val="2"/>
      </rPr>
      <t>)</t>
    </r>
  </si>
  <si>
    <t>އަތޮޅުތައް (ހަމައެކަނި މީހުން ދިރިއުޅޭ ރަށްތައް)</t>
  </si>
  <si>
    <t xml:space="preserve">ހުރިހާ އަތޮޅުތައް (މީހުން ދިރިއުޅޭ ރަށްތަކާއި ރިސޯޓްތަކާއި ސިނާއީ ރަށްތައް) </t>
  </si>
  <si>
    <t>އަތޮޅުތައް (ރިސޯޓުތަކާއި ސިނާއީ ރަށްތައް)</t>
  </si>
  <si>
    <t>* In 2006,  Population of R.Dhuvaafaru is  included in R.Kandholhudhoo, as the registration process is not complete.</t>
  </si>
  <si>
    <t>urEvcneh</t>
  </si>
  <si>
    <t>uLolwg</t>
  </si>
  <si>
    <t>iLOgcnwCcawm</t>
  </si>
  <si>
    <t>uncnwfWm</t>
  </si>
  <si>
    <t>elWmuLuh</t>
  </si>
  <si>
    <t>urwtcfwd</t>
  </si>
  <si>
    <t>Henveyru</t>
  </si>
  <si>
    <t>Galolhu</t>
  </si>
  <si>
    <t>Machchangolhi</t>
  </si>
  <si>
    <t>Maafannu</t>
  </si>
  <si>
    <t>Villingili</t>
  </si>
  <si>
    <t>Dhafthar</t>
  </si>
  <si>
    <t>Other Areas</t>
  </si>
  <si>
    <t xml:space="preserve">ތާވަލް 3.3: ރަށްރަށުގެ އާބާދީ 2006، 2014 އަދި ރަޖިސްޓްރީކުރެވިފައިވާ އާބާދީ 2014 </t>
  </si>
  <si>
    <t xml:space="preserve">   ގެ ނިޔަލަށް ރަޖިސްޓްރީކުރެވިފައިވާ އާބާދީ 31-12-2014</t>
  </si>
  <si>
    <t>Registered Population as of  31st Dec 2014</t>
  </si>
  <si>
    <t xml:space="preserve">އެހެނިހެން ސަރަހައްދުތައް  </t>
  </si>
  <si>
    <t>Department of National Registration</t>
  </si>
  <si>
    <t>ޑިޕާޓްމަންޓް އޮފް ނޭޝަނަލް ރެޖިސްޓްރޭޝަން</t>
  </si>
  <si>
    <t>Table 3.3 :  TOTAL MALDIVIAN POPULATION BY ISLANDS, census 2006،  2014 and  registered population 2014</t>
  </si>
  <si>
    <r>
      <rPr>
        <vertAlign val="superscript"/>
        <sz val="9"/>
        <color indexed="63"/>
        <rFont val="A_Randhoo"/>
        <family val="0"/>
      </rPr>
      <t xml:space="preserve"> 1_/U</t>
    </r>
    <r>
      <rPr>
        <sz val="9"/>
        <color indexed="63"/>
        <rFont val="A_Randhoo"/>
        <family val="0"/>
      </rPr>
      <t>diawLwk</t>
    </r>
  </si>
  <si>
    <r>
      <t xml:space="preserve"> </t>
    </r>
    <r>
      <rPr>
        <vertAlign val="superscript"/>
        <sz val="9"/>
        <color indexed="63"/>
        <rFont val="A_Randhoo"/>
        <family val="0"/>
      </rPr>
      <t xml:space="preserve"> 2_/</t>
    </r>
    <r>
      <rPr>
        <sz val="9"/>
        <color indexed="63"/>
        <rFont val="A_Randhoo"/>
        <family val="0"/>
      </rPr>
      <t xml:space="preserve"> Udiawlwk</t>
    </r>
  </si>
  <si>
    <r>
      <t>Kalaidhoo</t>
    </r>
    <r>
      <rPr>
        <vertAlign val="superscript"/>
        <sz val="9"/>
        <color indexed="63"/>
        <rFont val="Calibri"/>
        <family val="2"/>
      </rPr>
      <t>2_/</t>
    </r>
  </si>
  <si>
    <t xml:space="preserve"> L. Kalaidhoo is currently treated as a separate administrative unit/island. It was  a ward of L.Isdhoo in 2006</t>
  </si>
</sst>
</file>

<file path=xl/styles.xml><?xml version="1.0" encoding="utf-8"?>
<styleSheet xmlns="http://schemas.openxmlformats.org/spreadsheetml/2006/main">
  <numFmts count="7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ރ.&quot;_-;#,##0\ &quot;ރ.&quot;\-"/>
    <numFmt numFmtId="165" formatCode="#,##0\ &quot;ރ.&quot;_-;[Red]#,##0\ &quot;ރ.&quot;\-"/>
    <numFmt numFmtId="166" formatCode="#,##0.00\ &quot;ރ.&quot;_-;#,##0.00\ &quot;ރ.&quot;\-"/>
    <numFmt numFmtId="167" formatCode="#,##0.00\ &quot;ރ.&quot;_-;[Red]#,##0.00\ &quot;ރ.&quot;\-"/>
    <numFmt numFmtId="168" formatCode="_-* #,##0\ &quot;ރ.&quot;_-;_-* #,##0\ &quot;ރ.&quot;\-;_-* &quot;-&quot;\ &quot;ރ.&quot;_-;_-@_-"/>
    <numFmt numFmtId="169" formatCode="_-* #,##0\ _ރ_._-;_-* #,##0\ _ރ_.\-;_-* &quot;-&quot;\ _ރ_._-;_-@_-"/>
    <numFmt numFmtId="170" formatCode="_-* #,##0.00\ &quot;ރ.&quot;_-;_-* #,##0.00\ &quot;ރ.&quot;\-;_-* &quot;-&quot;??\ &quot;ރ.&quot;_-;_-@_-"/>
    <numFmt numFmtId="171" formatCode="_-* #,##0.00\ _ރ_._-;_-* #,##0.00\ _ރ_.\-;_-* &quot;-&quot;??\ _ރ_.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General_)"/>
    <numFmt numFmtId="181" formatCode="#,##0.0"/>
    <numFmt numFmtId="182" formatCode="0.00_)"/>
    <numFmt numFmtId="183" formatCode="0.00000"/>
    <numFmt numFmtId="184" formatCode="0.0000"/>
    <numFmt numFmtId="185" formatCode="0.00;[Red]0.00"/>
    <numFmt numFmtId="186" formatCode="0.00000;[Red]0.00000"/>
    <numFmt numFmtId="187" formatCode="0;[Red]0"/>
    <numFmt numFmtId="188" formatCode="_(* #,##0_);_(* \(#,##0\);_(* &quot;-&quot;??_);_(@_)"/>
    <numFmt numFmtId="189" formatCode="#,##0.00;[Red]#,##0.00"/>
    <numFmt numFmtId="190" formatCode="#,##0.0;[Red]#,##0.0"/>
    <numFmt numFmtId="191" formatCode="0.0;[Red]0.0"/>
    <numFmt numFmtId="192" formatCode="0.000"/>
    <numFmt numFmtId="193" formatCode="0.0000000"/>
    <numFmt numFmtId="194" formatCode="0.000000"/>
    <numFmt numFmtId="195" formatCode="#,##0;[Red]#,##0"/>
    <numFmt numFmtId="196" formatCode="&quot;Rf&quot;#,##0;\-&quot;Rf&quot;#,##0"/>
    <numFmt numFmtId="197" formatCode="&quot;Rf&quot;#,##0;[Red]\-&quot;Rf&quot;#,##0"/>
    <numFmt numFmtId="198" formatCode="&quot;Rf&quot;#,##0.00;\-&quot;Rf&quot;#,##0.00"/>
    <numFmt numFmtId="199" formatCode="&quot;Rf&quot;#,##0.00;[Red]\-&quot;Rf&quot;#,##0.00"/>
    <numFmt numFmtId="200" formatCode="_-&quot;Rf&quot;* #,##0_-;\-&quot;Rf&quot;* #,##0_-;_-&quot;Rf&quot;* &quot;-&quot;_-;_-@_-"/>
    <numFmt numFmtId="201" formatCode="_-&quot;Rf&quot;* #,##0.00_-;\-&quot;Rf&quot;* #,##0.00_-;_-&quot;Rf&quot;* &quot;-&quot;??_-;_-@_-"/>
    <numFmt numFmtId="202" formatCode="#,##0.0_);\(#,##0.0\)"/>
    <numFmt numFmtId="203" formatCode="0.0_)"/>
    <numFmt numFmtId="204" formatCode="0_)"/>
    <numFmt numFmtId="205" formatCode="0\ %"/>
    <numFmt numFmtId="206" formatCode="0.0"/>
    <numFmt numFmtId="207" formatCode="#,##0.000"/>
    <numFmt numFmtId="208" formatCode="#,##0.0000"/>
    <numFmt numFmtId="209" formatCode="0.0%"/>
    <numFmt numFmtId="210" formatCode="&quot;Mrf&quot;#,##0;\-&quot;Mrf&quot;#,##0"/>
    <numFmt numFmtId="211" formatCode="&quot;Mrf&quot;#,##0;[Red]\-&quot;Mrf&quot;#,##0"/>
    <numFmt numFmtId="212" formatCode="&quot;Mrf&quot;#,##0.00;\-&quot;Mrf&quot;#,##0.00"/>
    <numFmt numFmtId="213" formatCode="&quot;Mrf&quot;#,##0.00;[Red]\-&quot;Mrf&quot;#,##0.00"/>
    <numFmt numFmtId="214" formatCode="_-&quot;Mrf&quot;* #,##0_-;\-&quot;Mrf&quot;* #,##0_-;_-&quot;Mrf&quot;* &quot;-&quot;_-;_-@_-"/>
    <numFmt numFmtId="215" formatCode="_-&quot;Mrf&quot;* #,##0.00_-;\-&quot;Mrf&quot;* #,##0.00_-;_-&quot;Mrf&quot;* &quot;-&quot;??_-;_-@_-"/>
    <numFmt numFmtId="216" formatCode="#,##0.0_);[Red]\(#,##0.0\)"/>
    <numFmt numFmtId="217" formatCode="&quot;Yes&quot;;&quot;Yes&quot;;&quot;No&quot;"/>
    <numFmt numFmtId="218" formatCode="&quot;True&quot;;&quot;True&quot;;&quot;False&quot;"/>
    <numFmt numFmtId="219" formatCode="&quot;On&quot;;&quot;On&quot;;&quot;Off&quot;"/>
    <numFmt numFmtId="220" formatCode="[$€-2]\ #,##0.00_);[Red]\([$€-2]\ #,##0.00\)"/>
    <numFmt numFmtId="221" formatCode="m/d"/>
    <numFmt numFmtId="222" formatCode="#,##0.000000000000"/>
    <numFmt numFmtId="223" formatCode="_(* #,##0.0_);_(* \(#,##0.0\);_(* &quot;-&quot;??_);_(@_)"/>
    <numFmt numFmtId="224" formatCode="_-* #,##0\ _ރ_._-;_-* #,##0\ _ރ_.\-;_-* &quot;-&quot;??\ _ރ_._-;_-@_-"/>
    <numFmt numFmtId="225" formatCode="_-* #,##0.0\ _ރ_._-;_-* #,##0.0\ _ރ_.\-;_-* &quot;-&quot;??\ _ރ_._-;_-@_-"/>
    <numFmt numFmtId="226" formatCode="#,##0.00000"/>
  </numFmts>
  <fonts count="92">
    <font>
      <sz val="10"/>
      <name val="Arial"/>
      <family val="0"/>
    </font>
    <font>
      <u val="single"/>
      <sz val="10"/>
      <color indexed="36"/>
      <name val="Courier"/>
      <family val="3"/>
    </font>
    <font>
      <u val="single"/>
      <sz val="10"/>
      <color indexed="12"/>
      <name val="Courier"/>
      <family val="3"/>
    </font>
    <font>
      <b/>
      <i/>
      <sz val="16"/>
      <name val="Helv"/>
      <family val="0"/>
    </font>
    <font>
      <sz val="10"/>
      <name val="Courier"/>
      <family val="3"/>
    </font>
    <font>
      <b/>
      <sz val="10"/>
      <name val="Arial"/>
      <family val="2"/>
    </font>
    <font>
      <sz val="10"/>
      <name val="Faruma"/>
      <family val="0"/>
    </font>
    <font>
      <b/>
      <sz val="9"/>
      <color indexed="63"/>
      <name val="Calibri"/>
      <family val="2"/>
    </font>
    <font>
      <b/>
      <sz val="9"/>
      <color indexed="63"/>
      <name val="Arial"/>
      <family val="2"/>
    </font>
    <font>
      <b/>
      <sz val="9"/>
      <color indexed="63"/>
      <name val="Win Ahamedey PRB"/>
      <family val="2"/>
    </font>
    <font>
      <b/>
      <sz val="9"/>
      <color indexed="63"/>
      <name val="A_Randhoo"/>
      <family val="0"/>
    </font>
    <font>
      <b/>
      <sz val="8"/>
      <color indexed="63"/>
      <name val="Calibri"/>
      <family val="2"/>
    </font>
    <font>
      <vertAlign val="superscript"/>
      <sz val="9"/>
      <color indexed="63"/>
      <name val="Calibri"/>
      <family val="2"/>
    </font>
    <font>
      <sz val="9"/>
      <color indexed="63"/>
      <name val="A_Randhoo"/>
      <family val="0"/>
    </font>
    <font>
      <sz val="10"/>
      <color indexed="63"/>
      <name val="Calibri"/>
      <family val="2"/>
    </font>
    <font>
      <vertAlign val="superscript"/>
      <sz val="10"/>
      <color indexed="63"/>
      <name val="Calibri"/>
      <family val="2"/>
    </font>
    <font>
      <i/>
      <sz val="10"/>
      <color indexed="63"/>
      <name val="Calibri"/>
      <family val="2"/>
    </font>
    <font>
      <b/>
      <sz val="11"/>
      <name val="Calibri"/>
      <family val="2"/>
    </font>
    <font>
      <b/>
      <sz val="12"/>
      <name val="Faruma"/>
      <family val="0"/>
    </font>
    <font>
      <sz val="10"/>
      <color indexed="8"/>
      <name val="Calibri"/>
      <family val="2"/>
    </font>
    <font>
      <sz val="10"/>
      <name val="Calibri"/>
      <family val="2"/>
    </font>
    <font>
      <sz val="10"/>
      <color indexed="63"/>
      <name val="Arial"/>
      <family val="2"/>
    </font>
    <font>
      <sz val="9"/>
      <color indexed="63"/>
      <name val="Arial"/>
      <family val="2"/>
    </font>
    <font>
      <sz val="9"/>
      <color indexed="63"/>
      <name val="Calibri"/>
      <family val="2"/>
    </font>
    <font>
      <sz val="9"/>
      <color indexed="63"/>
      <name val="Win Ahamedey PRB"/>
      <family val="2"/>
    </font>
    <font>
      <b/>
      <sz val="10"/>
      <color indexed="63"/>
      <name val="Calibri"/>
      <family val="2"/>
    </font>
    <font>
      <b/>
      <sz val="10"/>
      <color indexed="63"/>
      <name val="Arial"/>
      <family val="2"/>
    </font>
    <font>
      <b/>
      <sz val="9"/>
      <color indexed="63"/>
      <name val="AKKO"/>
      <family val="2"/>
    </font>
    <font>
      <sz val="9"/>
      <color indexed="63"/>
      <name val="AKKO"/>
      <family val="2"/>
    </font>
    <font>
      <vertAlign val="superscript"/>
      <sz val="9"/>
      <color indexed="63"/>
      <name val="Arial"/>
      <family val="2"/>
    </font>
    <font>
      <sz val="8"/>
      <color indexed="63"/>
      <name val="Calibri"/>
      <family val="2"/>
    </font>
    <font>
      <sz val="11"/>
      <color indexed="63"/>
      <name val="Calibri"/>
      <family val="2"/>
    </font>
    <font>
      <b/>
      <sz val="9"/>
      <color indexed="63"/>
      <name val="Faruma"/>
      <family val="0"/>
    </font>
    <font>
      <i/>
      <sz val="10"/>
      <name val="Calibri"/>
      <family val="2"/>
    </font>
    <font>
      <sz val="10"/>
      <color indexed="8"/>
      <name val="Faruma"/>
      <family val="0"/>
    </font>
    <font>
      <i/>
      <sz val="10"/>
      <color indexed="8"/>
      <name val="Calibri"/>
      <family val="2"/>
    </font>
    <font>
      <sz val="9"/>
      <color indexed="63"/>
      <name val="Faruma"/>
      <family val="0"/>
    </font>
    <font>
      <sz val="8"/>
      <color indexed="63"/>
      <name val="Arial"/>
      <family val="2"/>
    </font>
    <font>
      <sz val="10"/>
      <color indexed="63"/>
      <name val="Faruma"/>
      <family val="0"/>
    </font>
    <font>
      <i/>
      <sz val="9"/>
      <color indexed="63"/>
      <name val="Calibri"/>
      <family val="2"/>
    </font>
    <font>
      <b/>
      <sz val="12"/>
      <name val="Calibri"/>
      <family val="2"/>
    </font>
    <font>
      <b/>
      <sz val="30"/>
      <color indexed="57"/>
      <name val="Arial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sz val="12"/>
      <name val="Calibri"/>
      <family val="2"/>
    </font>
    <font>
      <vertAlign val="superscript"/>
      <sz val="9"/>
      <color indexed="63"/>
      <name val="A_Randhoo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9"/>
      <color indexed="8"/>
      <name val="Arial"/>
      <family val="2"/>
    </font>
    <font>
      <b/>
      <sz val="9"/>
      <color indexed="8"/>
      <name val="Faru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 tint="0.15000000596046448"/>
      <name val="Calibri"/>
      <family val="2"/>
    </font>
    <font>
      <b/>
      <sz val="9"/>
      <color theme="1" tint="0.15000000596046448"/>
      <name val="Calibri"/>
      <family val="2"/>
    </font>
    <font>
      <b/>
      <sz val="10"/>
      <color theme="1" tint="0.15000000596046448"/>
      <name val="Calibri"/>
      <family val="2"/>
    </font>
    <font>
      <sz val="9"/>
      <color theme="1" tint="0.15000000596046448"/>
      <name val="Calibri"/>
      <family val="2"/>
    </font>
    <font>
      <sz val="9"/>
      <color theme="1" tint="0.15000000596046448"/>
      <name val="A_Randhoo"/>
      <family val="0"/>
    </font>
    <font>
      <b/>
      <sz val="9"/>
      <color theme="1" tint="0.15000000596046448"/>
      <name val="A_Randhoo"/>
      <family val="0"/>
    </font>
    <font>
      <sz val="10"/>
      <color theme="1" tint="0.15000000596046448"/>
      <name val="Arial"/>
      <family val="2"/>
    </font>
    <font>
      <sz val="9"/>
      <color theme="1" tint="0.15000000596046448"/>
      <name val="Faruma"/>
      <family val="0"/>
    </font>
    <font>
      <b/>
      <sz val="9"/>
      <color theme="1"/>
      <name val="Faruma"/>
      <family val="0"/>
    </font>
    <font>
      <b/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hair"/>
      <right/>
      <top/>
      <bottom/>
    </border>
    <border>
      <left style="hair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/>
      <right style="thin"/>
      <top style="thin"/>
      <bottom/>
    </border>
    <border>
      <left/>
      <right style="thin"/>
      <top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/>
      <top style="thin"/>
      <bottom/>
    </border>
    <border>
      <left>
        <color indexed="63"/>
      </left>
      <right style="thin"/>
      <top style="hair"/>
      <bottom/>
    </border>
    <border>
      <left style="thin"/>
      <right>
        <color indexed="63"/>
      </right>
      <top style="thin"/>
      <bottom style="hair"/>
    </border>
    <border>
      <left style="hair"/>
      <right/>
      <top/>
      <bottom style="hair"/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/>
      <right style="thin"/>
      <top/>
      <bottom style="thin">
        <color theme="1"/>
      </bottom>
    </border>
    <border>
      <left style="thin"/>
      <right/>
      <top/>
      <bottom style="thin">
        <color theme="1"/>
      </bottom>
    </border>
    <border>
      <left style="hair"/>
      <right/>
      <top/>
      <bottom style="thin">
        <color theme="1"/>
      </bottom>
    </border>
  </borders>
  <cellStyleXfs count="1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7" fillId="26" borderId="0" applyNumberFormat="0" applyBorder="0" applyAlignment="0" applyProtection="0"/>
    <xf numFmtId="0" fontId="68" fillId="27" borderId="1" applyNumberFormat="0" applyAlignment="0" applyProtection="0"/>
    <xf numFmtId="0" fontId="6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72" fillId="0" borderId="3" applyNumberFormat="0" applyFill="0" applyAlignment="0" applyProtection="0"/>
    <xf numFmtId="0" fontId="73" fillId="0" borderId="4" applyNumberFormat="0" applyFill="0" applyAlignment="0" applyProtection="0"/>
    <xf numFmtId="0" fontId="74" fillId="0" borderId="5" applyNumberFormat="0" applyFill="0" applyAlignment="0" applyProtection="0"/>
    <xf numFmtId="0" fontId="7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5" fillId="30" borderId="1" applyNumberFormat="0" applyAlignment="0" applyProtection="0"/>
    <xf numFmtId="0" fontId="76" fillId="0" borderId="6" applyNumberFormat="0" applyFill="0" applyAlignment="0" applyProtection="0"/>
    <xf numFmtId="0" fontId="77" fillId="31" borderId="0" applyNumberFormat="0" applyBorder="0" applyAlignment="0" applyProtection="0"/>
    <xf numFmtId="182" fontId="3" fillId="0" borderId="0">
      <alignment/>
      <protection/>
    </xf>
    <xf numFmtId="0" fontId="0" fillId="0" borderId="0">
      <alignment/>
      <protection/>
    </xf>
    <xf numFmtId="0" fontId="6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5" fillId="0" borderId="0">
      <alignment/>
      <protection/>
    </xf>
    <xf numFmtId="188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5" fillId="0" borderId="0">
      <alignment/>
      <protection/>
    </xf>
    <xf numFmtId="0" fontId="0" fillId="0" borderId="0">
      <alignment/>
      <protection/>
    </xf>
    <xf numFmtId="0" fontId="65" fillId="0" borderId="0">
      <alignment/>
      <protection/>
    </xf>
    <xf numFmtId="0" fontId="0" fillId="0" borderId="0">
      <alignment/>
      <protection/>
    </xf>
    <xf numFmtId="0" fontId="6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0" fillId="0" borderId="0">
      <alignment/>
      <protection/>
    </xf>
    <xf numFmtId="0" fontId="65" fillId="0" borderId="0">
      <alignment/>
      <protection/>
    </xf>
    <xf numFmtId="180" fontId="4" fillId="0" borderId="0">
      <alignment/>
      <protection/>
    </xf>
    <xf numFmtId="0" fontId="65" fillId="0" borderId="0">
      <alignment/>
      <protection/>
    </xf>
    <xf numFmtId="0" fontId="0" fillId="0" borderId="0">
      <alignment/>
      <protection/>
    </xf>
    <xf numFmtId="0" fontId="6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0" fontId="4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78" fillId="27" borderId="8" applyNumberFormat="0" applyAlignment="0" applyProtection="0"/>
    <xf numFmtId="9" fontId="0" fillId="0" borderId="0" applyFon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9" applyNumberFormat="0" applyFill="0" applyAlignment="0" applyProtection="0"/>
    <xf numFmtId="0" fontId="81" fillId="0" borderId="0" applyNumberFormat="0" applyFill="0" applyBorder="0" applyAlignment="0" applyProtection="0"/>
  </cellStyleXfs>
  <cellXfs count="265">
    <xf numFmtId="0" fontId="0" fillId="0" borderId="0" xfId="0" applyAlignment="1">
      <alignment/>
    </xf>
    <xf numFmtId="3" fontId="14" fillId="33" borderId="0" xfId="113" applyNumberFormat="1" applyFont="1" applyFill="1" applyBorder="1" applyAlignment="1">
      <alignment horizontal="right" vertical="center"/>
      <protection/>
    </xf>
    <xf numFmtId="3" fontId="13" fillId="33" borderId="0" xfId="113" applyNumberFormat="1" applyFont="1" applyFill="1" applyBorder="1" applyAlignment="1" applyProtection="1">
      <alignment horizontal="right" vertical="center"/>
      <protection/>
    </xf>
    <xf numFmtId="3" fontId="10" fillId="33" borderId="0" xfId="113" applyNumberFormat="1" applyFont="1" applyFill="1" applyBorder="1" applyAlignment="1">
      <alignment horizontal="right" vertical="center" wrapText="1"/>
      <protection/>
    </xf>
    <xf numFmtId="3" fontId="22" fillId="33" borderId="0" xfId="113" applyNumberFormat="1" applyFont="1" applyFill="1">
      <alignment/>
      <protection/>
    </xf>
    <xf numFmtId="3" fontId="22" fillId="33" borderId="0" xfId="113" applyNumberFormat="1" applyFont="1" applyFill="1" applyBorder="1">
      <alignment/>
      <protection/>
    </xf>
    <xf numFmtId="180" fontId="43" fillId="33" borderId="0" xfId="112" applyFont="1" applyFill="1" applyAlignment="1">
      <alignment vertical="center"/>
      <protection/>
    </xf>
    <xf numFmtId="3" fontId="40" fillId="33" borderId="10" xfId="113" applyNumberFormat="1" applyFont="1" applyFill="1" applyBorder="1" applyAlignment="1" applyProtection="1">
      <alignment vertical="center"/>
      <protection/>
    </xf>
    <xf numFmtId="3" fontId="17" fillId="33" borderId="0" xfId="113" applyNumberFormat="1" applyFont="1" applyFill="1" applyBorder="1" applyAlignment="1" applyProtection="1">
      <alignment horizontal="center" vertical="top"/>
      <protection/>
    </xf>
    <xf numFmtId="3" fontId="21" fillId="33" borderId="0" xfId="113" applyNumberFormat="1" applyFont="1" applyFill="1">
      <alignment/>
      <protection/>
    </xf>
    <xf numFmtId="3" fontId="44" fillId="33" borderId="10" xfId="113" applyNumberFormat="1" applyFont="1" applyFill="1" applyBorder="1" applyAlignment="1" applyProtection="1">
      <alignment vertical="center"/>
      <protection/>
    </xf>
    <xf numFmtId="3" fontId="14" fillId="33" borderId="0" xfId="113" applyNumberFormat="1" applyFont="1" applyFill="1" applyBorder="1" applyAlignment="1">
      <alignment horizontal="center" vertical="center"/>
      <protection/>
    </xf>
    <xf numFmtId="3" fontId="14" fillId="33" borderId="11" xfId="113" applyNumberFormat="1" applyFont="1" applyFill="1" applyBorder="1" applyAlignment="1">
      <alignment horizontal="right" vertical="center"/>
      <protection/>
    </xf>
    <xf numFmtId="3" fontId="40" fillId="33" borderId="0" xfId="113" applyNumberFormat="1" applyFont="1" applyFill="1" applyAlignment="1">
      <alignment horizontal="center" vertical="center" readingOrder="2"/>
      <protection/>
    </xf>
    <xf numFmtId="3" fontId="18" fillId="33" borderId="0" xfId="113" applyNumberFormat="1" applyFont="1" applyFill="1" applyAlignment="1">
      <alignment horizontal="center" vertical="center" readingOrder="2"/>
      <protection/>
    </xf>
    <xf numFmtId="3" fontId="17" fillId="33" borderId="0" xfId="113" applyNumberFormat="1" applyFont="1" applyFill="1" applyAlignment="1" applyProtection="1">
      <alignment horizontal="center" vertical="top"/>
      <protection/>
    </xf>
    <xf numFmtId="3" fontId="31" fillId="33" borderId="0" xfId="113" applyNumberFormat="1" applyFont="1" applyFill="1">
      <alignment/>
      <protection/>
    </xf>
    <xf numFmtId="3" fontId="22" fillId="33" borderId="12" xfId="113" applyNumberFormat="1" applyFont="1" applyFill="1" applyBorder="1">
      <alignment/>
      <protection/>
    </xf>
    <xf numFmtId="49" fontId="25" fillId="33" borderId="12" xfId="51" applyNumberFormat="1" applyFont="1" applyFill="1" applyBorder="1" applyAlignment="1">
      <alignment horizontal="center" vertical="center"/>
    </xf>
    <xf numFmtId="3" fontId="7" fillId="33" borderId="0" xfId="113" applyNumberFormat="1" applyFont="1" applyFill="1" applyBorder="1" applyAlignment="1">
      <alignment horizontal="right" vertical="center" wrapText="1"/>
      <protection/>
    </xf>
    <xf numFmtId="3" fontId="7" fillId="33" borderId="0" xfId="113" applyNumberFormat="1" applyFont="1" applyFill="1" applyBorder="1">
      <alignment/>
      <protection/>
    </xf>
    <xf numFmtId="3" fontId="10" fillId="33" borderId="0" xfId="113" applyNumberFormat="1" applyFont="1" applyFill="1" applyBorder="1" applyAlignment="1" applyProtection="1">
      <alignment horizontal="center" vertical="center"/>
      <protection/>
    </xf>
    <xf numFmtId="3" fontId="10" fillId="33" borderId="13" xfId="113" applyNumberFormat="1" applyFont="1" applyFill="1" applyBorder="1" applyAlignment="1" applyProtection="1">
      <alignment horizontal="right" vertical="center"/>
      <protection/>
    </xf>
    <xf numFmtId="3" fontId="10" fillId="33" borderId="0" xfId="113" applyNumberFormat="1" applyFont="1" applyFill="1" applyBorder="1" applyAlignment="1" applyProtection="1">
      <alignment horizontal="right" vertical="center"/>
      <protection/>
    </xf>
    <xf numFmtId="3" fontId="22" fillId="33" borderId="0" xfId="113" applyNumberFormat="1" applyFont="1" applyFill="1" applyAlignment="1">
      <alignment horizontal="right"/>
      <protection/>
    </xf>
    <xf numFmtId="3" fontId="22" fillId="33" borderId="0" xfId="113" applyNumberFormat="1" applyFont="1" applyFill="1" applyBorder="1" applyAlignment="1">
      <alignment horizontal="center"/>
      <protection/>
    </xf>
    <xf numFmtId="3" fontId="22" fillId="33" borderId="0" xfId="113" applyNumberFormat="1" applyFont="1" applyFill="1" applyBorder="1" applyAlignment="1">
      <alignment horizontal="right"/>
      <protection/>
    </xf>
    <xf numFmtId="3" fontId="22" fillId="33" borderId="14" xfId="113" applyNumberFormat="1" applyFont="1" applyFill="1" applyBorder="1" applyAlignment="1">
      <alignment horizontal="center" vertical="center"/>
      <protection/>
    </xf>
    <xf numFmtId="3" fontId="24" fillId="33" borderId="0" xfId="113" applyNumberFormat="1" applyFont="1" applyFill="1" applyAlignment="1">
      <alignment horizontal="right"/>
      <protection/>
    </xf>
    <xf numFmtId="3" fontId="7" fillId="33" borderId="0" xfId="113" applyNumberFormat="1" applyFont="1" applyFill="1">
      <alignment/>
      <protection/>
    </xf>
    <xf numFmtId="3" fontId="25" fillId="33" borderId="0" xfId="113" applyNumberFormat="1" applyFont="1" applyFill="1" applyAlignment="1">
      <alignment horizontal="right" vertical="center"/>
      <protection/>
    </xf>
    <xf numFmtId="3" fontId="25" fillId="33" borderId="0" xfId="113" applyNumberFormat="1" applyFont="1" applyFill="1" applyBorder="1" applyAlignment="1">
      <alignment horizontal="center" vertical="center"/>
      <protection/>
    </xf>
    <xf numFmtId="3" fontId="25" fillId="33" borderId="0" xfId="113" applyNumberFormat="1" applyFont="1" applyFill="1" applyBorder="1" applyAlignment="1">
      <alignment horizontal="right" vertical="center"/>
      <protection/>
    </xf>
    <xf numFmtId="2" fontId="25" fillId="33" borderId="14" xfId="77" applyNumberFormat="1" applyFont="1" applyFill="1" applyBorder="1" applyAlignment="1">
      <alignment horizontal="center" vertical="center"/>
      <protection/>
    </xf>
    <xf numFmtId="3" fontId="25" fillId="33" borderId="13" xfId="113" applyNumberFormat="1" applyFont="1" applyFill="1" applyBorder="1" applyAlignment="1">
      <alignment horizontal="right" vertical="center"/>
      <protection/>
    </xf>
    <xf numFmtId="2" fontId="25" fillId="33" borderId="0" xfId="77" applyNumberFormat="1" applyFont="1" applyFill="1" applyBorder="1" applyAlignment="1">
      <alignment horizontal="center" vertical="center"/>
      <protection/>
    </xf>
    <xf numFmtId="3" fontId="8" fillId="33" borderId="0" xfId="113" applyNumberFormat="1" applyFont="1" applyFill="1">
      <alignment/>
      <protection/>
    </xf>
    <xf numFmtId="206" fontId="25" fillId="33" borderId="14" xfId="77" applyNumberFormat="1" applyFont="1" applyFill="1" applyBorder="1" applyAlignment="1">
      <alignment horizontal="center" vertical="center"/>
      <protection/>
    </xf>
    <xf numFmtId="3" fontId="27" fillId="33" borderId="0" xfId="113" applyNumberFormat="1" applyFont="1" applyFill="1" applyBorder="1" applyAlignment="1" applyProtection="1">
      <alignment horizontal="right" vertical="center"/>
      <protection/>
    </xf>
    <xf numFmtId="3" fontId="7" fillId="33" borderId="0" xfId="113" applyNumberFormat="1" applyFont="1" applyFill="1" applyAlignment="1">
      <alignment vertical="center"/>
      <protection/>
    </xf>
    <xf numFmtId="3" fontId="14" fillId="33" borderId="13" xfId="113" applyNumberFormat="1" applyFont="1" applyFill="1" applyBorder="1" applyAlignment="1">
      <alignment horizontal="right" vertical="center"/>
      <protection/>
    </xf>
    <xf numFmtId="3" fontId="25" fillId="33" borderId="0" xfId="113" applyNumberFormat="1" applyFont="1" applyFill="1" applyBorder="1" applyAlignment="1">
      <alignment vertical="center" wrapText="1"/>
      <protection/>
    </xf>
    <xf numFmtId="207" fontId="22" fillId="33" borderId="0" xfId="113" applyNumberFormat="1" applyFont="1" applyFill="1" applyBorder="1">
      <alignment/>
      <protection/>
    </xf>
    <xf numFmtId="3" fontId="25" fillId="33" borderId="0" xfId="113" applyNumberFormat="1" applyFont="1" applyFill="1" applyBorder="1" applyAlignment="1">
      <alignment vertical="center"/>
      <protection/>
    </xf>
    <xf numFmtId="3" fontId="22" fillId="33" borderId="0" xfId="113" applyNumberFormat="1" applyFont="1" applyFill="1" applyBorder="1" applyAlignment="1">
      <alignment vertical="center"/>
      <protection/>
    </xf>
    <xf numFmtId="3" fontId="22" fillId="33" borderId="0" xfId="113" applyNumberFormat="1" applyFont="1" applyFill="1" applyAlignment="1">
      <alignment vertical="center"/>
      <protection/>
    </xf>
    <xf numFmtId="3" fontId="23" fillId="33" borderId="0" xfId="113" applyNumberFormat="1" applyFont="1" applyFill="1" applyBorder="1">
      <alignment/>
      <protection/>
    </xf>
    <xf numFmtId="206" fontId="25" fillId="33" borderId="14" xfId="54" applyNumberFormat="1" applyFont="1" applyFill="1" applyBorder="1" applyAlignment="1">
      <alignment horizontal="center" vertical="center"/>
    </xf>
    <xf numFmtId="3" fontId="28" fillId="33" borderId="0" xfId="113" applyNumberFormat="1" applyFont="1" applyFill="1" applyBorder="1" applyAlignment="1" applyProtection="1">
      <alignment horizontal="right" vertical="center"/>
      <protection/>
    </xf>
    <xf numFmtId="3" fontId="7" fillId="33" borderId="0" xfId="113" applyNumberFormat="1" applyFont="1" applyFill="1" applyBorder="1" applyAlignment="1">
      <alignment horizontal="left" vertical="center"/>
      <protection/>
    </xf>
    <xf numFmtId="3" fontId="8" fillId="33" borderId="0" xfId="113" applyNumberFormat="1" applyFont="1" applyFill="1" applyBorder="1">
      <alignment/>
      <protection/>
    </xf>
    <xf numFmtId="0" fontId="14" fillId="33" borderId="0" xfId="113" applyFont="1" applyFill="1" applyBorder="1" applyAlignment="1">
      <alignment horizontal="right" vertical="center"/>
      <protection/>
    </xf>
    <xf numFmtId="206" fontId="14" fillId="33" borderId="14" xfId="77" applyNumberFormat="1" applyFont="1" applyFill="1" applyBorder="1" applyAlignment="1">
      <alignment horizontal="center" vertical="center"/>
      <protection/>
    </xf>
    <xf numFmtId="206" fontId="14" fillId="33" borderId="14" xfId="54" applyNumberFormat="1" applyFont="1" applyFill="1" applyBorder="1" applyAlignment="1">
      <alignment horizontal="center" vertical="center"/>
    </xf>
    <xf numFmtId="3" fontId="29" fillId="33" borderId="0" xfId="113" applyNumberFormat="1" applyFont="1" applyFill="1" applyBorder="1" applyAlignment="1" applyProtection="1">
      <alignment horizontal="right" vertical="center"/>
      <protection/>
    </xf>
    <xf numFmtId="3" fontId="62" fillId="33" borderId="0" xfId="107" applyNumberFormat="1" applyFont="1" applyFill="1" applyBorder="1" applyAlignment="1">
      <alignment horizontal="right" vertical="center"/>
      <protection/>
    </xf>
    <xf numFmtId="0" fontId="62" fillId="33" borderId="0" xfId="47" applyNumberFormat="1" applyFont="1" applyFill="1" applyBorder="1" applyAlignment="1">
      <alignment horizontal="right" vertical="center"/>
    </xf>
    <xf numFmtId="49" fontId="62" fillId="33" borderId="0" xfId="107" applyNumberFormat="1" applyFont="1" applyFill="1" applyBorder="1" applyAlignment="1">
      <alignment horizontal="right" vertical="center"/>
      <protection/>
    </xf>
    <xf numFmtId="3" fontId="17" fillId="33" borderId="0" xfId="107" applyNumberFormat="1" applyFont="1" applyFill="1" applyBorder="1" applyAlignment="1">
      <alignment horizontal="right" vertical="center"/>
      <protection/>
    </xf>
    <xf numFmtId="0" fontId="62" fillId="33" borderId="0" xfId="107" applyFont="1" applyFill="1" applyBorder="1">
      <alignment/>
      <protection/>
    </xf>
    <xf numFmtId="206" fontId="62" fillId="33" borderId="0" xfId="107" applyNumberFormat="1" applyFont="1" applyFill="1" applyBorder="1" applyAlignment="1" applyProtection="1">
      <alignment horizontal="right" vertical="center"/>
      <protection locked="0"/>
    </xf>
    <xf numFmtId="1" fontId="62" fillId="33" borderId="0" xfId="107" applyNumberFormat="1" applyFont="1" applyFill="1" applyBorder="1" applyAlignment="1">
      <alignment horizontal="right" vertical="center"/>
      <protection/>
    </xf>
    <xf numFmtId="3" fontId="23" fillId="33" borderId="0" xfId="113" applyNumberFormat="1" applyFont="1" applyFill="1">
      <alignment/>
      <protection/>
    </xf>
    <xf numFmtId="4" fontId="14" fillId="33" borderId="14" xfId="54" applyNumberFormat="1" applyFont="1" applyFill="1" applyBorder="1" applyAlignment="1">
      <alignment horizontal="center" vertical="center"/>
    </xf>
    <xf numFmtId="3" fontId="23" fillId="33" borderId="0" xfId="113" applyNumberFormat="1" applyFont="1" applyFill="1" applyBorder="1" applyAlignment="1" applyProtection="1">
      <alignment horizontal="right" vertical="center"/>
      <protection/>
    </xf>
    <xf numFmtId="3" fontId="7" fillId="33" borderId="0" xfId="113" applyNumberFormat="1" applyFont="1" applyFill="1" applyBorder="1" applyAlignment="1" applyProtection="1">
      <alignment horizontal="right" vertical="center"/>
      <protection/>
    </xf>
    <xf numFmtId="3" fontId="23" fillId="33" borderId="0" xfId="113" applyNumberFormat="1" applyFont="1" applyFill="1" applyBorder="1" applyAlignment="1">
      <alignment vertical="center"/>
      <protection/>
    </xf>
    <xf numFmtId="3" fontId="23" fillId="33" borderId="0" xfId="113" applyNumberFormat="1" applyFont="1" applyFill="1" applyAlignment="1">
      <alignment vertical="center"/>
      <protection/>
    </xf>
    <xf numFmtId="3" fontId="14" fillId="33" borderId="0" xfId="77" applyNumberFormat="1" applyFont="1" applyFill="1" applyBorder="1" applyAlignment="1">
      <alignment horizontal="right" vertical="center"/>
      <protection/>
    </xf>
    <xf numFmtId="3" fontId="14" fillId="33" borderId="0" xfId="77" applyNumberFormat="1" applyFont="1" applyFill="1" applyBorder="1" applyAlignment="1" quotePrefix="1">
      <alignment horizontal="right" vertical="center"/>
      <protection/>
    </xf>
    <xf numFmtId="3" fontId="14" fillId="33" borderId="10" xfId="113" applyNumberFormat="1" applyFont="1" applyFill="1" applyBorder="1" applyAlignment="1">
      <alignment horizontal="right" vertical="center"/>
      <protection/>
    </xf>
    <xf numFmtId="3" fontId="14" fillId="33" borderId="15" xfId="113" applyNumberFormat="1" applyFont="1" applyFill="1" applyBorder="1" applyAlignment="1">
      <alignment horizontal="right" vertical="center"/>
      <protection/>
    </xf>
    <xf numFmtId="3" fontId="32" fillId="33" borderId="0" xfId="113" applyNumberFormat="1" applyFont="1" applyFill="1" applyBorder="1" applyAlignment="1" applyProtection="1">
      <alignment horizontal="right" vertical="center"/>
      <protection/>
    </xf>
    <xf numFmtId="3" fontId="14" fillId="33" borderId="14" xfId="113" applyNumberFormat="1" applyFont="1" applyFill="1" applyBorder="1" applyAlignment="1">
      <alignment horizontal="center" vertical="center"/>
      <protection/>
    </xf>
    <xf numFmtId="3" fontId="12" fillId="33" borderId="0" xfId="113" applyNumberFormat="1" applyFont="1" applyFill="1" applyBorder="1" applyAlignment="1" applyProtection="1">
      <alignment horizontal="right" vertical="center"/>
      <protection/>
    </xf>
    <xf numFmtId="3" fontId="13" fillId="33" borderId="0" xfId="113" applyNumberFormat="1" applyFont="1" applyFill="1" applyBorder="1" applyAlignment="1">
      <alignment horizontal="right" vertical="center"/>
      <protection/>
    </xf>
    <xf numFmtId="3" fontId="23" fillId="33" borderId="0" xfId="113" applyNumberFormat="1" applyFont="1" applyFill="1" applyBorder="1" applyAlignment="1">
      <alignment horizontal="right" vertical="center"/>
      <protection/>
    </xf>
    <xf numFmtId="3" fontId="23" fillId="33" borderId="0" xfId="113" applyNumberFormat="1" applyFont="1" applyFill="1" applyBorder="1" applyAlignment="1" applyProtection="1">
      <alignment vertical="center"/>
      <protection/>
    </xf>
    <xf numFmtId="3" fontId="14" fillId="33" borderId="0" xfId="113" applyNumberFormat="1" applyFont="1" applyFill="1" applyAlignment="1">
      <alignment horizontal="right" vertical="center"/>
      <protection/>
    </xf>
    <xf numFmtId="206" fontId="14" fillId="33" borderId="16" xfId="77" applyNumberFormat="1" applyFont="1" applyFill="1" applyBorder="1" applyAlignment="1">
      <alignment horizontal="center" vertical="center"/>
      <protection/>
    </xf>
    <xf numFmtId="180" fontId="39" fillId="33" borderId="12" xfId="112" applyNumberFormat="1" applyFont="1" applyFill="1" applyBorder="1" applyAlignment="1" applyProtection="1">
      <alignment horizontal="left" vertical="center"/>
      <protection locked="0"/>
    </xf>
    <xf numFmtId="180" fontId="14" fillId="33" borderId="12" xfId="112" applyNumberFormat="1" applyFont="1" applyFill="1" applyBorder="1" applyAlignment="1" applyProtection="1">
      <alignment horizontal="right"/>
      <protection locked="0"/>
    </xf>
    <xf numFmtId="180" fontId="14" fillId="33" borderId="12" xfId="112" applyNumberFormat="1" applyFont="1" applyFill="1" applyBorder="1" applyAlignment="1" applyProtection="1">
      <alignment horizontal="center"/>
      <protection locked="0"/>
    </xf>
    <xf numFmtId="3" fontId="23" fillId="33" borderId="12" xfId="113" applyNumberFormat="1" applyFont="1" applyFill="1" applyBorder="1" applyAlignment="1" applyProtection="1">
      <alignment horizontal="right"/>
      <protection locked="0"/>
    </xf>
    <xf numFmtId="3" fontId="23" fillId="33" borderId="12" xfId="113" applyNumberFormat="1" applyFont="1" applyFill="1" applyBorder="1" applyAlignment="1" applyProtection="1">
      <alignment horizontal="center" vertical="center"/>
      <protection locked="0"/>
    </xf>
    <xf numFmtId="180" fontId="23" fillId="33" borderId="0" xfId="112" applyNumberFormat="1" applyFont="1" applyFill="1" applyAlignment="1" applyProtection="1">
      <alignment horizontal="right" vertical="center"/>
      <protection locked="0"/>
    </xf>
    <xf numFmtId="180" fontId="13" fillId="33" borderId="0" xfId="112" applyNumberFormat="1" applyFont="1" applyFill="1" applyAlignment="1" applyProtection="1">
      <alignment horizontal="right" vertical="center"/>
      <protection locked="0"/>
    </xf>
    <xf numFmtId="3" fontId="22" fillId="33" borderId="0" xfId="113" applyNumberFormat="1" applyFont="1" applyFill="1" applyProtection="1">
      <alignment/>
      <protection locked="0"/>
    </xf>
    <xf numFmtId="180" fontId="14" fillId="33" borderId="0" xfId="112" applyNumberFormat="1" applyFont="1" applyFill="1" applyAlignment="1" applyProtection="1">
      <alignment horizontal="right"/>
      <protection locked="0"/>
    </xf>
    <xf numFmtId="3" fontId="39" fillId="33" borderId="0" xfId="113" applyNumberFormat="1" applyFont="1" applyFill="1" applyAlignment="1" applyProtection="1">
      <alignment vertical="center"/>
      <protection locked="0"/>
    </xf>
    <xf numFmtId="3" fontId="23" fillId="33" borderId="0" xfId="113" applyNumberFormat="1" applyFont="1" applyFill="1" applyAlignment="1" applyProtection="1">
      <alignment horizontal="right"/>
      <protection locked="0"/>
    </xf>
    <xf numFmtId="3" fontId="23" fillId="33" borderId="0" xfId="113" applyNumberFormat="1" applyFont="1" applyFill="1" applyAlignment="1" applyProtection="1">
      <alignment horizontal="center"/>
      <protection locked="0"/>
    </xf>
    <xf numFmtId="3" fontId="23" fillId="33" borderId="0" xfId="113" applyNumberFormat="1" applyFont="1" applyFill="1" applyAlignment="1" applyProtection="1">
      <alignment horizontal="center" vertical="center"/>
      <protection locked="0"/>
    </xf>
    <xf numFmtId="3" fontId="22" fillId="33" borderId="0" xfId="113" applyNumberFormat="1" applyFont="1" applyFill="1" applyAlignment="1" applyProtection="1">
      <alignment horizontal="center"/>
      <protection locked="0"/>
    </xf>
    <xf numFmtId="0" fontId="13" fillId="33" borderId="0" xfId="113" applyFont="1" applyFill="1" applyAlignment="1" applyProtection="1">
      <alignment horizontal="right" vertical="center"/>
      <protection locked="0"/>
    </xf>
    <xf numFmtId="0" fontId="23" fillId="33" borderId="0" xfId="113" applyFont="1" applyFill="1" applyAlignment="1" applyProtection="1">
      <alignment horizontal="right" vertical="center"/>
      <protection locked="0"/>
    </xf>
    <xf numFmtId="3" fontId="23" fillId="33" borderId="0" xfId="113" applyNumberFormat="1" applyFont="1" applyFill="1" applyBorder="1" applyAlignment="1" applyProtection="1">
      <alignment horizontal="right"/>
      <protection locked="0"/>
    </xf>
    <xf numFmtId="3" fontId="23" fillId="33" borderId="0" xfId="113" applyNumberFormat="1" applyFont="1" applyFill="1" applyBorder="1" applyAlignment="1" applyProtection="1">
      <alignment horizontal="center"/>
      <protection locked="0"/>
    </xf>
    <xf numFmtId="3" fontId="23" fillId="33" borderId="0" xfId="113" applyNumberFormat="1" applyFont="1" applyFill="1" applyBorder="1" applyAlignment="1" applyProtection="1">
      <alignment horizontal="center" vertical="center"/>
      <protection locked="0"/>
    </xf>
    <xf numFmtId="3" fontId="22" fillId="33" borderId="0" xfId="113" applyNumberFormat="1" applyFont="1" applyFill="1" applyBorder="1" applyAlignment="1" applyProtection="1">
      <alignment horizontal="center"/>
      <protection locked="0"/>
    </xf>
    <xf numFmtId="3" fontId="7" fillId="33" borderId="0" xfId="113" applyNumberFormat="1" applyFont="1" applyFill="1" applyAlignment="1" applyProtection="1">
      <alignment horizontal="right" vertical="center"/>
      <protection locked="0"/>
    </xf>
    <xf numFmtId="3" fontId="7" fillId="33" borderId="0" xfId="113" applyNumberFormat="1" applyFont="1" applyFill="1" applyBorder="1" applyAlignment="1" applyProtection="1">
      <alignment horizontal="right"/>
      <protection locked="0"/>
    </xf>
    <xf numFmtId="3" fontId="7" fillId="33" borderId="0" xfId="113" applyNumberFormat="1" applyFont="1" applyFill="1" applyBorder="1" applyAlignment="1" applyProtection="1">
      <alignment horizontal="center"/>
      <protection locked="0"/>
    </xf>
    <xf numFmtId="3" fontId="7" fillId="33" borderId="0" xfId="113" applyNumberFormat="1" applyFont="1" applyFill="1" applyBorder="1" applyAlignment="1" applyProtection="1">
      <alignment horizontal="center" vertical="center"/>
      <protection locked="0"/>
    </xf>
    <xf numFmtId="180" fontId="37" fillId="33" borderId="0" xfId="112" applyNumberFormat="1" applyFont="1" applyFill="1" applyAlignment="1" applyProtection="1">
      <alignment vertical="center"/>
      <protection locked="0"/>
    </xf>
    <xf numFmtId="49" fontId="30" fillId="33" borderId="0" xfId="112" applyNumberFormat="1" applyFont="1" applyFill="1" applyBorder="1" applyAlignment="1" applyProtection="1">
      <alignment horizontal="right" vertical="center"/>
      <protection locked="0"/>
    </xf>
    <xf numFmtId="180" fontId="30" fillId="33" borderId="0" xfId="112" applyNumberFormat="1" applyFont="1" applyFill="1" applyBorder="1" applyAlignment="1" applyProtection="1">
      <alignment horizontal="right" vertical="center"/>
      <protection locked="0"/>
    </xf>
    <xf numFmtId="37" fontId="30" fillId="33" borderId="0" xfId="112" applyNumberFormat="1" applyFont="1" applyFill="1" applyBorder="1" applyAlignment="1" applyProtection="1">
      <alignment horizontal="right"/>
      <protection locked="0"/>
    </xf>
    <xf numFmtId="37" fontId="30" fillId="33" borderId="0" xfId="112" applyNumberFormat="1" applyFont="1" applyFill="1" applyBorder="1" applyAlignment="1" applyProtection="1">
      <alignment horizontal="center"/>
      <protection locked="0"/>
    </xf>
    <xf numFmtId="180" fontId="30" fillId="33" borderId="0" xfId="112" applyNumberFormat="1" applyFont="1" applyFill="1" applyAlignment="1" applyProtection="1">
      <alignment horizontal="right" vertical="center"/>
      <protection locked="0"/>
    </xf>
    <xf numFmtId="37" fontId="30" fillId="33" borderId="0" xfId="112" applyNumberFormat="1" applyFont="1" applyFill="1" applyBorder="1" applyAlignment="1" applyProtection="1">
      <alignment horizontal="right" vertical="center"/>
      <protection locked="0"/>
    </xf>
    <xf numFmtId="4" fontId="30" fillId="33" borderId="0" xfId="112" applyNumberFormat="1" applyFont="1" applyFill="1" applyBorder="1" applyAlignment="1" applyProtection="1">
      <alignment horizontal="right" vertical="center"/>
      <protection locked="0"/>
    </xf>
    <xf numFmtId="180" fontId="30" fillId="33" borderId="0" xfId="112" applyNumberFormat="1" applyFont="1" applyFill="1" applyBorder="1" applyAlignment="1" applyProtection="1">
      <alignment horizontal="center" vertical="center"/>
      <protection locked="0"/>
    </xf>
    <xf numFmtId="2" fontId="37" fillId="33" borderId="0" xfId="112" applyNumberFormat="1" applyFont="1" applyFill="1" applyBorder="1" applyAlignment="1" applyProtection="1">
      <alignment horizontal="center"/>
      <protection locked="0"/>
    </xf>
    <xf numFmtId="180" fontId="30" fillId="33" borderId="0" xfId="112" applyNumberFormat="1" applyFont="1" applyFill="1" applyAlignment="1" applyProtection="1">
      <alignment vertical="center"/>
      <protection locked="0"/>
    </xf>
    <xf numFmtId="3" fontId="23" fillId="33" borderId="0" xfId="113" applyNumberFormat="1" applyFont="1" applyFill="1" applyBorder="1" applyAlignment="1" applyProtection="1">
      <alignment horizontal="left" vertical="center"/>
      <protection locked="0"/>
    </xf>
    <xf numFmtId="3" fontId="7" fillId="33" borderId="0" xfId="113" applyNumberFormat="1" applyFont="1" applyFill="1" applyAlignment="1" applyProtection="1">
      <alignment horizontal="right"/>
      <protection locked="0"/>
    </xf>
    <xf numFmtId="180" fontId="38" fillId="33" borderId="0" xfId="112" applyNumberFormat="1" applyFont="1" applyFill="1" applyAlignment="1" applyProtection="1">
      <alignment horizontal="right"/>
      <protection locked="0"/>
    </xf>
    <xf numFmtId="3" fontId="16" fillId="33" borderId="0" xfId="113" applyNumberFormat="1" applyFont="1" applyFill="1" applyBorder="1" applyAlignment="1" applyProtection="1">
      <alignment horizontal="left" vertical="center" indent="2"/>
      <protection locked="0"/>
    </xf>
    <xf numFmtId="4" fontId="0" fillId="33" borderId="17" xfId="113" applyNumberFormat="1" applyFont="1" applyFill="1" applyBorder="1" applyAlignment="1" applyProtection="1">
      <alignment horizontal="center"/>
      <protection locked="0"/>
    </xf>
    <xf numFmtId="3" fontId="21" fillId="33" borderId="0" xfId="113" applyNumberFormat="1" applyFont="1" applyFill="1" applyBorder="1" applyAlignment="1" applyProtection="1">
      <alignment horizontal="center"/>
      <protection locked="0"/>
    </xf>
    <xf numFmtId="3" fontId="6" fillId="33" borderId="17" xfId="113" applyNumberFormat="1" applyFont="1" applyFill="1" applyBorder="1" applyAlignment="1" applyProtection="1">
      <alignment horizontal="right" vertical="center"/>
      <protection locked="0"/>
    </xf>
    <xf numFmtId="3" fontId="0" fillId="33" borderId="17" xfId="113" applyNumberFormat="1" applyFont="1" applyFill="1" applyBorder="1" applyProtection="1">
      <alignment/>
      <protection locked="0"/>
    </xf>
    <xf numFmtId="3" fontId="0" fillId="33" borderId="18" xfId="113" applyNumberFormat="1" applyFont="1" applyFill="1" applyBorder="1" applyAlignment="1" applyProtection="1">
      <alignment horizontal="center" vertical="center"/>
      <protection locked="0"/>
    </xf>
    <xf numFmtId="3" fontId="0" fillId="33" borderId="19" xfId="113" applyNumberFormat="1" applyFont="1" applyFill="1" applyBorder="1" applyProtection="1">
      <alignment/>
      <protection locked="0"/>
    </xf>
    <xf numFmtId="3" fontId="0" fillId="33" borderId="20" xfId="113" applyNumberFormat="1" applyFont="1" applyFill="1" applyBorder="1" applyProtection="1">
      <alignment/>
      <protection locked="0"/>
    </xf>
    <xf numFmtId="3" fontId="0" fillId="33" borderId="21" xfId="113" applyNumberFormat="1" applyFont="1" applyFill="1" applyBorder="1" applyProtection="1">
      <alignment/>
      <protection locked="0"/>
    </xf>
    <xf numFmtId="180" fontId="38" fillId="33" borderId="0" xfId="112" applyNumberFormat="1" applyFont="1" applyFill="1" applyAlignment="1" applyProtection="1">
      <alignment horizontal="right" vertical="center"/>
      <protection locked="0"/>
    </xf>
    <xf numFmtId="180" fontId="14" fillId="33" borderId="0" xfId="112" applyNumberFormat="1" applyFont="1" applyFill="1" applyAlignment="1" applyProtection="1">
      <alignment horizontal="right" vertical="center"/>
      <protection locked="0"/>
    </xf>
    <xf numFmtId="3" fontId="35" fillId="33" borderId="0" xfId="113" applyNumberFormat="1" applyFont="1" applyFill="1" applyBorder="1" applyAlignment="1" applyProtection="1">
      <alignment horizontal="left" vertical="center" indent="2"/>
      <protection locked="0"/>
    </xf>
    <xf numFmtId="3" fontId="0" fillId="33" borderId="22" xfId="113" applyNumberFormat="1" applyFont="1" applyFill="1" applyBorder="1" applyProtection="1">
      <alignment/>
      <protection locked="0"/>
    </xf>
    <xf numFmtId="3" fontId="0" fillId="33" borderId="0" xfId="113" applyNumberFormat="1" applyFont="1" applyFill="1" applyBorder="1" applyAlignment="1" applyProtection="1">
      <alignment horizontal="center" vertical="center"/>
      <protection locked="0"/>
    </xf>
    <xf numFmtId="3" fontId="0" fillId="33" borderId="0" xfId="113" applyNumberFormat="1" applyFont="1" applyFill="1" applyBorder="1" applyProtection="1">
      <alignment/>
      <protection locked="0"/>
    </xf>
    <xf numFmtId="180" fontId="38" fillId="33" borderId="0" xfId="112" applyNumberFormat="1" applyFont="1" applyFill="1" applyBorder="1" applyAlignment="1" applyProtection="1">
      <alignment horizontal="right" vertical="center"/>
      <protection locked="0"/>
    </xf>
    <xf numFmtId="180" fontId="14" fillId="33" borderId="23" xfId="112" applyNumberFormat="1" applyFont="1" applyFill="1" applyBorder="1" applyAlignment="1" applyProtection="1">
      <alignment horizontal="right" wrapText="1"/>
      <protection locked="0"/>
    </xf>
    <xf numFmtId="180" fontId="38" fillId="33" borderId="23" xfId="112" applyNumberFormat="1" applyFont="1" applyFill="1" applyBorder="1" applyAlignment="1" applyProtection="1">
      <alignment horizontal="right" wrapText="1"/>
      <protection locked="0"/>
    </xf>
    <xf numFmtId="3" fontId="6" fillId="33" borderId="0" xfId="113" applyNumberFormat="1" applyFont="1" applyFill="1" applyBorder="1" applyProtection="1">
      <alignment/>
      <protection locked="0"/>
    </xf>
    <xf numFmtId="3" fontId="20" fillId="33" borderId="24" xfId="113" applyNumberFormat="1" applyFont="1" applyFill="1" applyBorder="1" applyProtection="1">
      <alignment/>
      <protection locked="0"/>
    </xf>
    <xf numFmtId="3" fontId="6" fillId="33" borderId="17" xfId="113" applyNumberFormat="1" applyFont="1" applyFill="1" applyBorder="1" applyProtection="1">
      <alignment/>
      <protection locked="0"/>
    </xf>
    <xf numFmtId="4" fontId="0" fillId="33" borderId="0" xfId="113" applyNumberFormat="1" applyFont="1" applyFill="1" applyBorder="1" applyAlignment="1" applyProtection="1">
      <alignment horizontal="center"/>
      <protection locked="0"/>
    </xf>
    <xf numFmtId="3" fontId="6" fillId="33" borderId="25" xfId="113" applyNumberFormat="1" applyFont="1" applyFill="1" applyBorder="1" applyAlignment="1" applyProtection="1">
      <alignment horizontal="right" vertical="center"/>
      <protection locked="0"/>
    </xf>
    <xf numFmtId="3" fontId="6" fillId="33" borderId="0" xfId="113" applyNumberFormat="1" applyFont="1" applyFill="1" applyBorder="1" applyAlignment="1" applyProtection="1">
      <alignment horizontal="right" readingOrder="2"/>
      <protection locked="0"/>
    </xf>
    <xf numFmtId="3" fontId="20" fillId="33" borderId="24" xfId="113" applyNumberFormat="1" applyFont="1" applyFill="1" applyBorder="1" applyAlignment="1" applyProtection="1">
      <alignment horizontal="right" readingOrder="2"/>
      <protection locked="0"/>
    </xf>
    <xf numFmtId="3" fontId="6" fillId="33" borderId="24" xfId="113" applyNumberFormat="1" applyFont="1" applyFill="1" applyBorder="1" applyAlignment="1" applyProtection="1">
      <alignment horizontal="right" readingOrder="2"/>
      <protection locked="0"/>
    </xf>
    <xf numFmtId="3" fontId="16" fillId="33" borderId="0" xfId="113" applyNumberFormat="1" applyFont="1" applyFill="1" applyBorder="1" applyAlignment="1" applyProtection="1">
      <alignment horizontal="left" vertical="center" wrapText="1" indent="2"/>
      <protection locked="0"/>
    </xf>
    <xf numFmtId="3" fontId="16" fillId="33" borderId="0" xfId="113" applyNumberFormat="1" applyFont="1" applyFill="1" applyBorder="1" applyAlignment="1" applyProtection="1">
      <alignment horizontal="center" vertical="center" wrapText="1"/>
      <protection locked="0"/>
    </xf>
    <xf numFmtId="180" fontId="34" fillId="33" borderId="0" xfId="112" applyNumberFormat="1" applyFont="1" applyFill="1" applyBorder="1" applyAlignment="1" applyProtection="1">
      <alignment wrapText="1"/>
      <protection locked="0"/>
    </xf>
    <xf numFmtId="180" fontId="19" fillId="33" borderId="0" xfId="112" applyNumberFormat="1" applyFont="1" applyFill="1" applyBorder="1" applyAlignment="1" applyProtection="1">
      <alignment horizontal="right" wrapText="1"/>
      <protection locked="0"/>
    </xf>
    <xf numFmtId="180" fontId="34" fillId="33" borderId="0" xfId="112" applyNumberFormat="1" applyFont="1" applyFill="1" applyBorder="1" applyAlignment="1" applyProtection="1">
      <alignment horizontal="right" wrapText="1"/>
      <protection locked="0"/>
    </xf>
    <xf numFmtId="180" fontId="38" fillId="33" borderId="0" xfId="112" applyNumberFormat="1" applyFont="1" applyFill="1" applyBorder="1" applyAlignment="1" applyProtection="1">
      <alignment horizontal="right"/>
      <protection locked="0"/>
    </xf>
    <xf numFmtId="3" fontId="16" fillId="33" borderId="0" xfId="113" applyNumberFormat="1" applyFont="1" applyFill="1" applyBorder="1" applyAlignment="1" applyProtection="1">
      <alignment horizontal="left" vertical="center"/>
      <protection locked="0"/>
    </xf>
    <xf numFmtId="3" fontId="21" fillId="33" borderId="0" xfId="113" applyNumberFormat="1" applyFont="1" applyFill="1" applyBorder="1" applyProtection="1">
      <alignment/>
      <protection locked="0"/>
    </xf>
    <xf numFmtId="3" fontId="21" fillId="33" borderId="0" xfId="113" applyNumberFormat="1" applyFont="1" applyFill="1" applyBorder="1" applyAlignment="1" applyProtection="1">
      <alignment horizontal="right"/>
      <protection locked="0"/>
    </xf>
    <xf numFmtId="3" fontId="21" fillId="33" borderId="0" xfId="113" applyNumberFormat="1" applyFont="1" applyFill="1" applyProtection="1">
      <alignment/>
      <protection locked="0"/>
    </xf>
    <xf numFmtId="3" fontId="22" fillId="33" borderId="0" xfId="113" applyNumberFormat="1" applyFont="1" applyFill="1" applyBorder="1" applyProtection="1">
      <alignment/>
      <protection locked="0"/>
    </xf>
    <xf numFmtId="3" fontId="8" fillId="33" borderId="0" xfId="113" applyNumberFormat="1" applyFont="1" applyFill="1" applyAlignment="1" applyProtection="1">
      <alignment horizontal="right"/>
      <protection locked="0"/>
    </xf>
    <xf numFmtId="3" fontId="22" fillId="33" borderId="0" xfId="113" applyNumberFormat="1" applyFont="1" applyFill="1" applyBorder="1" applyAlignment="1" applyProtection="1">
      <alignment horizontal="right"/>
      <protection locked="0"/>
    </xf>
    <xf numFmtId="3" fontId="22" fillId="33" borderId="0" xfId="113" applyNumberFormat="1" applyFont="1" applyFill="1" applyBorder="1" applyAlignment="1" applyProtection="1">
      <alignment horizontal="center" vertical="center"/>
      <protection locked="0"/>
    </xf>
    <xf numFmtId="3" fontId="8" fillId="33" borderId="0" xfId="113" applyNumberFormat="1" applyFont="1" applyFill="1" applyBorder="1" applyAlignment="1" applyProtection="1">
      <alignment horizontal="right"/>
      <protection locked="0"/>
    </xf>
    <xf numFmtId="3" fontId="21" fillId="33" borderId="0" xfId="113" applyNumberFormat="1" applyFont="1" applyFill="1" applyBorder="1" applyAlignment="1" applyProtection="1">
      <alignment horizontal="center" vertical="center"/>
      <protection locked="0"/>
    </xf>
    <xf numFmtId="3" fontId="14" fillId="33" borderId="0" xfId="113" applyNumberFormat="1" applyFont="1" applyFill="1" applyBorder="1" applyAlignment="1" applyProtection="1">
      <alignment horizontal="right"/>
      <protection locked="0"/>
    </xf>
    <xf numFmtId="3" fontId="21" fillId="33" borderId="0" xfId="113" applyNumberFormat="1" applyFont="1" applyFill="1" applyAlignment="1" applyProtection="1">
      <alignment horizontal="right"/>
      <protection locked="0"/>
    </xf>
    <xf numFmtId="3" fontId="21" fillId="33" borderId="0" xfId="113" applyNumberFormat="1" applyFont="1" applyFill="1" applyAlignment="1" applyProtection="1">
      <alignment horizontal="center"/>
      <protection locked="0"/>
    </xf>
    <xf numFmtId="3" fontId="14" fillId="33" borderId="0" xfId="113" applyNumberFormat="1" applyFont="1" applyFill="1" applyAlignment="1" applyProtection="1">
      <alignment horizontal="right"/>
      <protection locked="0"/>
    </xf>
    <xf numFmtId="0" fontId="41" fillId="33" borderId="0" xfId="0" applyFont="1" applyFill="1" applyAlignment="1">
      <alignment vertical="center"/>
    </xf>
    <xf numFmtId="0" fontId="0" fillId="33" borderId="0" xfId="0" applyFill="1" applyAlignment="1">
      <alignment/>
    </xf>
    <xf numFmtId="0" fontId="5" fillId="33" borderId="0" xfId="0" applyFont="1" applyFill="1" applyAlignment="1">
      <alignment/>
    </xf>
    <xf numFmtId="3" fontId="21" fillId="33" borderId="0" xfId="113" applyNumberFormat="1" applyFont="1" applyFill="1" applyAlignment="1">
      <alignment horizontal="right"/>
      <protection/>
    </xf>
    <xf numFmtId="3" fontId="21" fillId="33" borderId="0" xfId="113" applyNumberFormat="1" applyFont="1" applyFill="1" applyAlignment="1">
      <alignment horizontal="center"/>
      <protection/>
    </xf>
    <xf numFmtId="3" fontId="21" fillId="33" borderId="0" xfId="113" applyNumberFormat="1" applyFont="1" applyFill="1" applyBorder="1" applyAlignment="1">
      <alignment horizontal="center" vertical="center"/>
      <protection/>
    </xf>
    <xf numFmtId="3" fontId="21" fillId="33" borderId="0" xfId="113" applyNumberFormat="1" applyFont="1" applyFill="1" applyBorder="1" applyAlignment="1">
      <alignment horizontal="right"/>
      <protection/>
    </xf>
    <xf numFmtId="3" fontId="21" fillId="33" borderId="0" xfId="113" applyNumberFormat="1" applyFont="1" applyFill="1" applyBorder="1" applyAlignment="1">
      <alignment horizontal="center"/>
      <protection/>
    </xf>
    <xf numFmtId="3" fontId="14" fillId="33" borderId="0" xfId="113" applyNumberFormat="1" applyFont="1" applyFill="1" applyAlignment="1">
      <alignment horizontal="right"/>
      <protection/>
    </xf>
    <xf numFmtId="3" fontId="21" fillId="33" borderId="0" xfId="113" applyNumberFormat="1" applyFont="1" applyFill="1" applyAlignment="1">
      <alignment horizontal="center" vertical="center"/>
      <protection/>
    </xf>
    <xf numFmtId="3" fontId="32" fillId="33" borderId="0" xfId="113" applyNumberFormat="1" applyFont="1" applyFill="1" applyBorder="1" applyAlignment="1" applyProtection="1">
      <alignment horizontal="right" vertical="center" wrapText="1"/>
      <protection/>
    </xf>
    <xf numFmtId="3" fontId="13" fillId="33" borderId="0" xfId="113" applyNumberFormat="1" applyFont="1" applyFill="1" applyBorder="1" applyAlignment="1" applyProtection="1">
      <alignment horizontal="right" vertical="center" indent="1"/>
      <protection/>
    </xf>
    <xf numFmtId="3" fontId="29" fillId="33" borderId="0" xfId="113" applyNumberFormat="1" applyFont="1" applyFill="1" applyBorder="1" applyAlignment="1" applyProtection="1">
      <alignment horizontal="right" vertical="center" indent="1"/>
      <protection/>
    </xf>
    <xf numFmtId="3" fontId="13" fillId="33" borderId="0" xfId="113" applyNumberFormat="1" applyFont="1" applyFill="1" applyBorder="1" applyAlignment="1">
      <alignment horizontal="right" vertical="center" indent="1"/>
      <protection/>
    </xf>
    <xf numFmtId="3" fontId="10" fillId="33" borderId="0" xfId="113" applyNumberFormat="1" applyFont="1" applyFill="1" applyBorder="1" applyAlignment="1">
      <alignment horizontal="right" vertical="center" wrapText="1"/>
      <protection/>
    </xf>
    <xf numFmtId="3" fontId="35" fillId="33" borderId="0" xfId="113" applyNumberFormat="1" applyFont="1" applyFill="1" applyBorder="1" applyAlignment="1" applyProtection="1">
      <alignment horizontal="left" vertical="center" wrapText="1" indent="2"/>
      <protection locked="0"/>
    </xf>
    <xf numFmtId="3" fontId="8" fillId="33" borderId="0" xfId="113" applyNumberFormat="1" applyFont="1" applyFill="1" applyBorder="1" applyAlignment="1">
      <alignment horizontal="center"/>
      <protection/>
    </xf>
    <xf numFmtId="3" fontId="8" fillId="33" borderId="0" xfId="113" applyNumberFormat="1" applyFont="1" applyFill="1" applyAlignment="1">
      <alignment vertical="center"/>
      <protection/>
    </xf>
    <xf numFmtId="3" fontId="82" fillId="33" borderId="0" xfId="113" applyNumberFormat="1" applyFont="1" applyFill="1" applyAlignment="1">
      <alignment horizontal="right" vertical="center"/>
      <protection/>
    </xf>
    <xf numFmtId="3" fontId="82" fillId="33" borderId="0" xfId="113" applyNumberFormat="1" applyFont="1" applyFill="1" applyBorder="1" applyAlignment="1">
      <alignment horizontal="right" vertical="center"/>
      <protection/>
    </xf>
    <xf numFmtId="3" fontId="82" fillId="33" borderId="0" xfId="77" applyNumberFormat="1" applyFont="1" applyFill="1" applyBorder="1" applyAlignment="1">
      <alignment horizontal="right" vertical="center"/>
      <protection/>
    </xf>
    <xf numFmtId="3" fontId="83" fillId="33" borderId="0" xfId="113" applyNumberFormat="1" applyFont="1" applyFill="1" applyBorder="1" applyAlignment="1">
      <alignment vertical="center"/>
      <protection/>
    </xf>
    <xf numFmtId="3" fontId="84" fillId="33" borderId="0" xfId="113" applyNumberFormat="1" applyFont="1" applyFill="1" applyBorder="1" applyAlignment="1">
      <alignment horizontal="right" vertical="center"/>
      <protection/>
    </xf>
    <xf numFmtId="3" fontId="85" fillId="33" borderId="0" xfId="113" applyNumberFormat="1" applyFont="1" applyFill="1" applyAlignment="1">
      <alignment horizontal="left" indent="1"/>
      <protection/>
    </xf>
    <xf numFmtId="3" fontId="85" fillId="33" borderId="0" xfId="113" applyNumberFormat="1" applyFont="1" applyFill="1" applyBorder="1" applyAlignment="1">
      <alignment horizontal="left" indent="1"/>
      <protection/>
    </xf>
    <xf numFmtId="3" fontId="86" fillId="33" borderId="0" xfId="113" applyNumberFormat="1" applyFont="1" applyFill="1" applyBorder="1" applyAlignment="1" applyProtection="1">
      <alignment horizontal="right" vertical="center" indent="1"/>
      <protection/>
    </xf>
    <xf numFmtId="206" fontId="82" fillId="33" borderId="14" xfId="77" applyNumberFormat="1" applyFont="1" applyFill="1" applyBorder="1" applyAlignment="1">
      <alignment horizontal="center" vertical="center"/>
      <protection/>
    </xf>
    <xf numFmtId="4" fontId="82" fillId="33" borderId="14" xfId="54" applyNumberFormat="1" applyFont="1" applyFill="1" applyBorder="1" applyAlignment="1">
      <alignment horizontal="center" vertical="center"/>
    </xf>
    <xf numFmtId="3" fontId="82" fillId="33" borderId="14" xfId="113" applyNumberFormat="1" applyFont="1" applyFill="1" applyBorder="1" applyAlignment="1">
      <alignment horizontal="center" vertical="center"/>
      <protection/>
    </xf>
    <xf numFmtId="3" fontId="87" fillId="33" borderId="0" xfId="113" applyNumberFormat="1" applyFont="1" applyFill="1" applyBorder="1" applyAlignment="1" applyProtection="1">
      <alignment horizontal="center" vertical="center"/>
      <protection/>
    </xf>
    <xf numFmtId="3" fontId="25" fillId="33" borderId="26" xfId="113" applyNumberFormat="1" applyFont="1" applyFill="1" applyBorder="1" applyAlignment="1">
      <alignment horizontal="right" vertical="center"/>
      <protection/>
    </xf>
    <xf numFmtId="2" fontId="82" fillId="33" borderId="0" xfId="77" applyNumberFormat="1" applyFont="1" applyFill="1" applyBorder="1" applyAlignment="1" applyProtection="1">
      <alignment horizontal="right" vertical="center"/>
      <protection locked="0"/>
    </xf>
    <xf numFmtId="3" fontId="82" fillId="33" borderId="0" xfId="113" applyNumberFormat="1" applyFont="1" applyFill="1" applyBorder="1" applyAlignment="1" applyProtection="1">
      <alignment horizontal="right" vertical="center"/>
      <protection locked="0"/>
    </xf>
    <xf numFmtId="3" fontId="88" fillId="33" borderId="0" xfId="113" applyNumberFormat="1" applyFont="1" applyFill="1" applyBorder="1" applyAlignment="1">
      <alignment horizontal="center"/>
      <protection/>
    </xf>
    <xf numFmtId="3" fontId="82" fillId="33" borderId="10" xfId="113" applyNumberFormat="1" applyFont="1" applyFill="1" applyBorder="1" applyAlignment="1" applyProtection="1">
      <alignment horizontal="right" vertical="center"/>
      <protection locked="0"/>
    </xf>
    <xf numFmtId="180" fontId="36" fillId="33" borderId="0" xfId="112" applyNumberFormat="1" applyFont="1" applyFill="1" applyBorder="1" applyAlignment="1" applyProtection="1">
      <alignment horizontal="center" vertical="center"/>
      <protection locked="0"/>
    </xf>
    <xf numFmtId="180" fontId="36" fillId="33" borderId="0" xfId="112" applyNumberFormat="1" applyFont="1" applyFill="1" applyBorder="1" applyAlignment="1" applyProtection="1">
      <alignment horizontal="right"/>
      <protection locked="0"/>
    </xf>
    <xf numFmtId="0" fontId="13" fillId="33" borderId="0" xfId="113" applyFont="1" applyFill="1" applyBorder="1" applyAlignment="1" applyProtection="1">
      <alignment horizontal="right" vertical="center"/>
      <protection locked="0"/>
    </xf>
    <xf numFmtId="180" fontId="37" fillId="33" borderId="0" xfId="112" applyNumberFormat="1" applyFont="1" applyFill="1" applyBorder="1" applyAlignment="1" applyProtection="1">
      <alignment vertical="center"/>
      <protection locked="0"/>
    </xf>
    <xf numFmtId="3" fontId="13" fillId="33" borderId="10" xfId="113" applyNumberFormat="1" applyFont="1" applyFill="1" applyBorder="1" applyAlignment="1" applyProtection="1">
      <alignment horizontal="right" vertical="center" indent="1"/>
      <protection/>
    </xf>
    <xf numFmtId="3" fontId="14" fillId="33" borderId="26" xfId="113" applyNumberFormat="1" applyFont="1" applyFill="1" applyBorder="1" applyAlignment="1">
      <alignment horizontal="right" vertical="center"/>
      <protection/>
    </xf>
    <xf numFmtId="3" fontId="89" fillId="33" borderId="0" xfId="113" applyNumberFormat="1" applyFont="1" applyFill="1" applyBorder="1" applyAlignment="1" applyProtection="1">
      <alignment horizontal="right" vertical="center" indent="1"/>
      <protection/>
    </xf>
    <xf numFmtId="3" fontId="14" fillId="33" borderId="27" xfId="113" applyNumberFormat="1" applyFont="1" applyFill="1" applyBorder="1" applyAlignment="1">
      <alignment horizontal="right" vertical="center"/>
      <protection/>
    </xf>
    <xf numFmtId="3" fontId="22" fillId="33" borderId="26" xfId="113" applyNumberFormat="1" applyFont="1" applyFill="1" applyBorder="1" applyAlignment="1">
      <alignment horizontal="center"/>
      <protection/>
    </xf>
    <xf numFmtId="3" fontId="86" fillId="33" borderId="26" xfId="113" applyNumberFormat="1" applyFont="1" applyFill="1" applyBorder="1" applyAlignment="1" applyProtection="1">
      <alignment horizontal="center"/>
      <protection/>
    </xf>
    <xf numFmtId="206" fontId="62" fillId="0" borderId="0" xfId="107" applyNumberFormat="1" applyFont="1" applyFill="1" applyBorder="1" applyAlignment="1" applyProtection="1">
      <alignment horizontal="right" vertical="center"/>
      <protection locked="0"/>
    </xf>
    <xf numFmtId="180" fontId="14" fillId="33" borderId="0" xfId="112" applyNumberFormat="1" applyFont="1" applyFill="1" applyBorder="1" applyAlignment="1" applyProtection="1">
      <alignment horizontal="right"/>
      <protection locked="0"/>
    </xf>
    <xf numFmtId="180" fontId="14" fillId="33" borderId="0" xfId="112" applyNumberFormat="1" applyFont="1" applyFill="1" applyBorder="1" applyAlignment="1" applyProtection="1">
      <alignment horizontal="center"/>
      <protection locked="0"/>
    </xf>
    <xf numFmtId="180" fontId="39" fillId="33" borderId="0" xfId="112" applyNumberFormat="1" applyFont="1" applyFill="1" applyBorder="1" applyAlignment="1" applyProtection="1">
      <alignment horizontal="left" vertical="center" indent="3"/>
      <protection locked="0"/>
    </xf>
    <xf numFmtId="2" fontId="14" fillId="33" borderId="0" xfId="113" applyNumberFormat="1" applyFont="1" applyFill="1" applyBorder="1" applyAlignment="1">
      <alignment horizontal="center" vertical="center"/>
      <protection/>
    </xf>
    <xf numFmtId="2" fontId="14" fillId="33" borderId="0" xfId="77" applyNumberFormat="1" applyFont="1" applyFill="1" applyBorder="1" applyAlignment="1">
      <alignment horizontal="center" vertical="center"/>
      <protection/>
    </xf>
    <xf numFmtId="2" fontId="14" fillId="33" borderId="10" xfId="77" applyNumberFormat="1" applyFont="1" applyFill="1" applyBorder="1" applyAlignment="1">
      <alignment horizontal="center" vertical="center"/>
      <protection/>
    </xf>
    <xf numFmtId="2" fontId="14" fillId="33" borderId="11" xfId="113" applyNumberFormat="1" applyFont="1" applyFill="1" applyBorder="1" applyAlignment="1">
      <alignment horizontal="center" vertical="center"/>
      <protection/>
    </xf>
    <xf numFmtId="180" fontId="38" fillId="33" borderId="0" xfId="112" applyNumberFormat="1" applyFont="1" applyFill="1" applyBorder="1" applyAlignment="1" applyProtection="1">
      <alignment horizontal="right" wrapText="1"/>
      <protection locked="0"/>
    </xf>
    <xf numFmtId="3" fontId="8" fillId="33" borderId="28" xfId="113" applyNumberFormat="1" applyFont="1" applyFill="1" applyBorder="1" applyAlignment="1">
      <alignment horizontal="center" vertical="center"/>
      <protection/>
    </xf>
    <xf numFmtId="4" fontId="0" fillId="33" borderId="18" xfId="113" applyNumberFormat="1" applyFont="1" applyFill="1" applyBorder="1" applyAlignment="1" applyProtection="1">
      <alignment horizontal="center"/>
      <protection locked="0"/>
    </xf>
    <xf numFmtId="3" fontId="6" fillId="33" borderId="18" xfId="113" applyNumberFormat="1" applyFont="1" applyFill="1" applyBorder="1" applyAlignment="1" applyProtection="1">
      <alignment horizontal="right" vertical="center"/>
      <protection locked="0"/>
    </xf>
    <xf numFmtId="3" fontId="0" fillId="33" borderId="18" xfId="113" applyNumberFormat="1" applyFont="1" applyFill="1" applyBorder="1" applyProtection="1">
      <alignment/>
      <protection locked="0"/>
    </xf>
    <xf numFmtId="3" fontId="26" fillId="33" borderId="0" xfId="113" applyNumberFormat="1" applyFont="1" applyFill="1" applyBorder="1" applyAlignment="1" applyProtection="1">
      <alignment horizontal="right"/>
      <protection locked="0"/>
    </xf>
    <xf numFmtId="3" fontId="14" fillId="33" borderId="0" xfId="113" applyNumberFormat="1" applyFont="1" applyFill="1" applyBorder="1" applyProtection="1">
      <alignment/>
      <protection locked="0"/>
    </xf>
    <xf numFmtId="3" fontId="6" fillId="33" borderId="0" xfId="113" applyNumberFormat="1" applyFont="1" applyFill="1" applyBorder="1" applyAlignment="1" applyProtection="1">
      <alignment horizontal="right" vertical="center"/>
      <protection locked="0"/>
    </xf>
    <xf numFmtId="180" fontId="14" fillId="33" borderId="0" xfId="112" applyNumberFormat="1" applyFont="1" applyFill="1" applyBorder="1" applyAlignment="1" applyProtection="1">
      <alignment horizontal="right" wrapText="1"/>
      <protection locked="0"/>
    </xf>
    <xf numFmtId="180" fontId="38" fillId="33" borderId="0" xfId="112" applyNumberFormat="1" applyFont="1" applyFill="1" applyBorder="1" applyAlignment="1" applyProtection="1">
      <alignment horizontal="right" wrapText="1"/>
      <protection locked="0"/>
    </xf>
    <xf numFmtId="3" fontId="8" fillId="33" borderId="29" xfId="113" applyNumberFormat="1" applyFont="1" applyFill="1" applyBorder="1" applyAlignment="1">
      <alignment horizontal="center" vertical="center"/>
      <protection/>
    </xf>
    <xf numFmtId="3" fontId="8" fillId="33" borderId="30" xfId="113" applyNumberFormat="1" applyFont="1" applyFill="1" applyBorder="1" applyAlignment="1">
      <alignment horizontal="center" vertical="center"/>
      <protection/>
    </xf>
    <xf numFmtId="3" fontId="8" fillId="33" borderId="28" xfId="113" applyNumberFormat="1" applyFont="1" applyFill="1" applyBorder="1" applyAlignment="1">
      <alignment horizontal="center" vertical="center"/>
      <protection/>
    </xf>
    <xf numFmtId="3" fontId="7" fillId="33" borderId="31" xfId="113" applyNumberFormat="1" applyFont="1" applyFill="1" applyBorder="1" applyAlignment="1">
      <alignment horizontal="center" wrapText="1"/>
      <protection/>
    </xf>
    <xf numFmtId="180" fontId="36" fillId="33" borderId="0" xfId="112" applyNumberFormat="1" applyFont="1" applyFill="1" applyBorder="1" applyAlignment="1" applyProtection="1">
      <alignment horizontal="center" vertical="center"/>
      <protection locked="0"/>
    </xf>
    <xf numFmtId="3" fontId="32" fillId="33" borderId="32" xfId="113" applyNumberFormat="1" applyFont="1" applyFill="1" applyBorder="1" applyAlignment="1" applyProtection="1">
      <alignment horizontal="center" vertical="center" wrapText="1"/>
      <protection/>
    </xf>
    <xf numFmtId="3" fontId="32" fillId="33" borderId="33" xfId="113" applyNumberFormat="1" applyFont="1" applyFill="1" applyBorder="1" applyAlignment="1" applyProtection="1">
      <alignment horizontal="center" vertical="center" wrapText="1"/>
      <protection/>
    </xf>
    <xf numFmtId="49" fontId="25" fillId="33" borderId="34" xfId="51" applyNumberFormat="1" applyFont="1" applyFill="1" applyBorder="1" applyAlignment="1">
      <alignment horizontal="center" vertical="center"/>
    </xf>
    <xf numFmtId="3" fontId="90" fillId="33" borderId="35" xfId="113" applyNumberFormat="1" applyFont="1" applyFill="1" applyBorder="1" applyAlignment="1">
      <alignment horizontal="center" vertical="center" wrapText="1"/>
      <protection/>
    </xf>
    <xf numFmtId="3" fontId="90" fillId="33" borderId="12" xfId="113" applyNumberFormat="1" applyFont="1" applyFill="1" applyBorder="1" applyAlignment="1">
      <alignment horizontal="center" vertical="center" wrapText="1"/>
      <protection/>
    </xf>
    <xf numFmtId="3" fontId="35" fillId="33" borderId="0" xfId="113" applyNumberFormat="1" applyFont="1" applyFill="1" applyBorder="1" applyAlignment="1" applyProtection="1">
      <alignment horizontal="left" vertical="center" wrapText="1" indent="2"/>
      <protection locked="0"/>
    </xf>
    <xf numFmtId="3" fontId="8" fillId="33" borderId="28" xfId="113" applyNumberFormat="1" applyFont="1" applyFill="1" applyBorder="1" applyAlignment="1" applyProtection="1">
      <alignment horizontal="center" vertical="center"/>
      <protection/>
    </xf>
    <xf numFmtId="3" fontId="32" fillId="33" borderId="12" xfId="113" applyNumberFormat="1" applyFont="1" applyFill="1" applyBorder="1" applyAlignment="1" applyProtection="1">
      <alignment horizontal="center" vertical="center" wrapText="1"/>
      <protection/>
    </xf>
    <xf numFmtId="3" fontId="32" fillId="33" borderId="28" xfId="113" applyNumberFormat="1" applyFont="1" applyFill="1" applyBorder="1" applyAlignment="1" applyProtection="1">
      <alignment horizontal="center" vertical="center" wrapText="1"/>
      <protection/>
    </xf>
    <xf numFmtId="3" fontId="7" fillId="33" borderId="31" xfId="113" applyNumberFormat="1" applyFont="1" applyFill="1" applyBorder="1" applyAlignment="1">
      <alignment horizontal="right" vertical="center" wrapText="1"/>
      <protection/>
    </xf>
    <xf numFmtId="3" fontId="7" fillId="33" borderId="36" xfId="113" applyNumberFormat="1" applyFont="1" applyFill="1" applyBorder="1" applyAlignment="1">
      <alignment horizontal="center" vertical="center" wrapText="1"/>
      <protection/>
    </xf>
    <xf numFmtId="49" fontId="25" fillId="33" borderId="37" xfId="51" applyNumberFormat="1" applyFont="1" applyFill="1" applyBorder="1" applyAlignment="1">
      <alignment horizontal="center" vertical="center"/>
    </xf>
    <xf numFmtId="3" fontId="18" fillId="33" borderId="0" xfId="113" applyNumberFormat="1" applyFont="1" applyFill="1" applyAlignment="1">
      <alignment horizontal="center" vertical="center" readingOrder="2"/>
      <protection/>
    </xf>
    <xf numFmtId="3" fontId="40" fillId="33" borderId="0" xfId="113" applyNumberFormat="1" applyFont="1" applyFill="1" applyAlignment="1" applyProtection="1">
      <alignment horizontal="center" vertical="center"/>
      <protection/>
    </xf>
    <xf numFmtId="3" fontId="10" fillId="33" borderId="12" xfId="113" applyNumberFormat="1" applyFont="1" applyFill="1" applyBorder="1" applyAlignment="1" applyProtection="1">
      <alignment horizontal="center" vertical="center"/>
      <protection/>
    </xf>
    <xf numFmtId="3" fontId="10" fillId="33" borderId="28" xfId="113" applyNumberFormat="1" applyFont="1" applyFill="1" applyBorder="1" applyAlignment="1" applyProtection="1">
      <alignment horizontal="center" vertical="center"/>
      <protection/>
    </xf>
    <xf numFmtId="3" fontId="32" fillId="33" borderId="12" xfId="113" applyNumberFormat="1" applyFont="1" applyFill="1" applyBorder="1" applyAlignment="1" applyProtection="1">
      <alignment horizontal="center" wrapText="1"/>
      <protection/>
    </xf>
    <xf numFmtId="3" fontId="32" fillId="33" borderId="28" xfId="113" applyNumberFormat="1" applyFont="1" applyFill="1" applyBorder="1" applyAlignment="1" applyProtection="1">
      <alignment horizontal="center" wrapText="1"/>
      <protection/>
    </xf>
    <xf numFmtId="3" fontId="10" fillId="33" borderId="12" xfId="113" applyNumberFormat="1" applyFont="1" applyFill="1" applyBorder="1" applyAlignment="1">
      <alignment horizontal="right" vertical="center" wrapText="1"/>
      <protection/>
    </xf>
    <xf numFmtId="3" fontId="10" fillId="33" borderId="0" xfId="113" applyNumberFormat="1" applyFont="1" applyFill="1" applyBorder="1" applyAlignment="1">
      <alignment horizontal="right" vertical="center" wrapText="1"/>
      <protection/>
    </xf>
    <xf numFmtId="3" fontId="91" fillId="33" borderId="38" xfId="113" applyNumberFormat="1" applyFont="1" applyFill="1" applyBorder="1" applyAlignment="1">
      <alignment horizontal="center" vertical="center" wrapText="1"/>
      <protection/>
    </xf>
    <xf numFmtId="3" fontId="91" fillId="33" borderId="28" xfId="113" applyNumberFormat="1" applyFont="1" applyFill="1" applyBorder="1" applyAlignment="1">
      <alignment horizontal="center" vertical="center" wrapText="1"/>
      <protection/>
    </xf>
    <xf numFmtId="3" fontId="22" fillId="33" borderId="13" xfId="113" applyNumberFormat="1" applyFont="1" applyFill="1" applyBorder="1" applyAlignment="1">
      <alignment horizontal="right"/>
      <protection/>
    </xf>
    <xf numFmtId="3" fontId="22" fillId="33" borderId="39" xfId="113" applyNumberFormat="1" applyFont="1" applyFill="1" applyBorder="1">
      <alignment/>
      <protection/>
    </xf>
    <xf numFmtId="3" fontId="7" fillId="33" borderId="39" xfId="113" applyNumberFormat="1" applyFont="1" applyFill="1" applyBorder="1" applyAlignment="1">
      <alignment horizontal="center" vertical="center"/>
      <protection/>
    </xf>
    <xf numFmtId="3" fontId="7" fillId="33" borderId="39" xfId="113" applyNumberFormat="1" applyFont="1" applyFill="1" applyBorder="1" applyAlignment="1">
      <alignment horizontal="center" wrapText="1"/>
      <protection/>
    </xf>
    <xf numFmtId="3" fontId="7" fillId="33" borderId="40" xfId="113" applyNumberFormat="1" applyFont="1" applyFill="1" applyBorder="1" applyAlignment="1">
      <alignment horizontal="center" vertical="center" wrapText="1"/>
      <protection/>
    </xf>
    <xf numFmtId="3" fontId="7" fillId="33" borderId="41" xfId="113" applyNumberFormat="1" applyFont="1" applyFill="1" applyBorder="1" applyAlignment="1">
      <alignment horizontal="right" vertical="center"/>
      <protection/>
    </xf>
    <xf numFmtId="3" fontId="7" fillId="33" borderId="39" xfId="113" applyNumberFormat="1" applyFont="1" applyFill="1" applyBorder="1" applyAlignment="1">
      <alignment horizontal="right" vertical="center"/>
      <protection/>
    </xf>
    <xf numFmtId="3" fontId="7" fillId="33" borderId="39" xfId="113" applyNumberFormat="1" applyFont="1" applyFill="1" applyBorder="1" applyAlignment="1">
      <alignment horizontal="right" vertical="center" wrapText="1"/>
      <protection/>
    </xf>
    <xf numFmtId="3" fontId="85" fillId="33" borderId="42" xfId="113" applyNumberFormat="1" applyFont="1" applyFill="1" applyBorder="1" applyAlignment="1">
      <alignment horizontal="center" vertical="center"/>
      <protection/>
    </xf>
    <xf numFmtId="3" fontId="83" fillId="33" borderId="39" xfId="113" applyNumberFormat="1" applyFont="1" applyFill="1" applyBorder="1" applyAlignment="1">
      <alignment horizontal="center" vertical="center"/>
      <protection/>
    </xf>
    <xf numFmtId="3" fontId="10" fillId="33" borderId="39" xfId="113" applyNumberFormat="1" applyFont="1" applyFill="1" applyBorder="1" applyAlignment="1">
      <alignment horizontal="right" vertical="center" wrapText="1"/>
      <protection/>
    </xf>
  </cellXfs>
  <cellStyles count="106">
    <cellStyle name="Normal" xfId="0"/>
    <cellStyle name="1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omma 2" xfId="45"/>
    <cellStyle name="Comma 2 2" xfId="46"/>
    <cellStyle name="Comma 3" xfId="47"/>
    <cellStyle name="Comma 4" xfId="48"/>
    <cellStyle name="Comma 5" xfId="49"/>
    <cellStyle name="Comma 6" xfId="50"/>
    <cellStyle name="Comma_II-15(Population) 2" xfId="51"/>
    <cellStyle name="Currency" xfId="52"/>
    <cellStyle name="Currency [0]" xfId="53"/>
    <cellStyle name="Currency_II-15(Population) 2" xfId="54"/>
    <cellStyle name="Explanatory Text" xfId="55"/>
    <cellStyle name="Followed Hyperlink" xfId="56"/>
    <cellStyle name="Good" xfId="57"/>
    <cellStyle name="Heading 1" xfId="58"/>
    <cellStyle name="Heading 2" xfId="59"/>
    <cellStyle name="Heading 3" xfId="60"/>
    <cellStyle name="Heading 4" xfId="61"/>
    <cellStyle name="Hyperlink" xfId="62"/>
    <cellStyle name="Input" xfId="63"/>
    <cellStyle name="Linked Cell" xfId="64"/>
    <cellStyle name="Neutral" xfId="65"/>
    <cellStyle name="Normal - Style1" xfId="66"/>
    <cellStyle name="Normal 10" xfId="67"/>
    <cellStyle name="Normal 11" xfId="68"/>
    <cellStyle name="Normal 12" xfId="69"/>
    <cellStyle name="Normal 13" xfId="70"/>
    <cellStyle name="Normal 14" xfId="71"/>
    <cellStyle name="Normal 15" xfId="72"/>
    <cellStyle name="Normal 16" xfId="73"/>
    <cellStyle name="Normal 17" xfId="74"/>
    <cellStyle name="Normal 18" xfId="75"/>
    <cellStyle name="Normal 19" xfId="76"/>
    <cellStyle name="Normal 2" xfId="77"/>
    <cellStyle name="Normal 2 2" xfId="78"/>
    <cellStyle name="Normal 2 3" xfId="79"/>
    <cellStyle name="Normal 20" xfId="80"/>
    <cellStyle name="Normal 21" xfId="81"/>
    <cellStyle name="Normal 22" xfId="82"/>
    <cellStyle name="Normal 23" xfId="83"/>
    <cellStyle name="Normal 24" xfId="84"/>
    <cellStyle name="Normal 25" xfId="85"/>
    <cellStyle name="Normal 26" xfId="86"/>
    <cellStyle name="Normal 27" xfId="87"/>
    <cellStyle name="Normal 28" xfId="88"/>
    <cellStyle name="Normal 29" xfId="89"/>
    <cellStyle name="Normal 3" xfId="90"/>
    <cellStyle name="Normal 3 2" xfId="91"/>
    <cellStyle name="Normal 3 3" xfId="92"/>
    <cellStyle name="Normal 30" xfId="93"/>
    <cellStyle name="Normal 31" xfId="94"/>
    <cellStyle name="Normal 32" xfId="95"/>
    <cellStyle name="Normal 33" xfId="96"/>
    <cellStyle name="Normal 34" xfId="97"/>
    <cellStyle name="Normal 35" xfId="98"/>
    <cellStyle name="Normal 36" xfId="99"/>
    <cellStyle name="Normal 37" xfId="100"/>
    <cellStyle name="Normal 38" xfId="101"/>
    <cellStyle name="Normal 39" xfId="102"/>
    <cellStyle name="Normal 4" xfId="103"/>
    <cellStyle name="Normal 4 2" xfId="104"/>
    <cellStyle name="Normal 40" xfId="105"/>
    <cellStyle name="Normal 41" xfId="106"/>
    <cellStyle name="Normal 5" xfId="107"/>
    <cellStyle name="Normal 6" xfId="108"/>
    <cellStyle name="Normal 7" xfId="109"/>
    <cellStyle name="Normal 8" xfId="110"/>
    <cellStyle name="Normal 9" xfId="111"/>
    <cellStyle name="Normal_3 Population." xfId="112"/>
    <cellStyle name="Normal_II-15(Population) 2" xfId="113"/>
    <cellStyle name="Note" xfId="114"/>
    <cellStyle name="Output" xfId="115"/>
    <cellStyle name="Percent" xfId="116"/>
    <cellStyle name="Title" xfId="117"/>
    <cellStyle name="Total" xfId="118"/>
    <cellStyle name="Warning Text" xfId="1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dp%20unit\Publication\Statistical%20%20Year%20Book\Yearbook2007\Tables%20to%20send\3%20Population.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dp%20unit\Publication\Statistical%20%20Year%20Book\Yearbook2007\Tables%20to%20send\Foreign%20Trade%20&amp;%20BOP%20-%20XIV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dp%20unit\Publication\Statistical%20%20Year%20Book\Yearbook2007\Received%20Tables\Higher%20education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ana\c\Dev%20Outlook\workin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&amp;fig3.1"/>
      <sheetName val="3.3"/>
      <sheetName val="3.4&amp;fig3.2"/>
      <sheetName val="3.5&amp;fig3.3"/>
      <sheetName val="3.6"/>
      <sheetName val="3.7&amp;fig3.4"/>
      <sheetName val="3.8"/>
      <sheetName val="3.9&amp;fig3.5"/>
      <sheetName val="3.10&amp;3.11"/>
      <sheetName val="3.12"/>
      <sheetName val="3.13"/>
      <sheetName val="3.14&amp;fig3.6-3.7"/>
      <sheetName val="3.15"/>
      <sheetName val="3.16"/>
      <sheetName val="3.17"/>
      <sheetName val="3.18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2 (2)"/>
      <sheetName val="Sheet3"/>
      <sheetName val="Nationality"/>
      <sheetName val="Sheet2"/>
      <sheetName val="5.2"/>
      <sheetName val="5.3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TRY monthly"/>
      <sheetName val="ext monthly"/>
      <sheetName val="Import"/>
      <sheetName val="mOnthly imp"/>
      <sheetName val="NATIONAL CALLS"/>
    </sheetNames>
    <sheetDataSet>
      <sheetData sheetId="0">
        <row r="100">
          <cell r="B100" t="str">
            <v>AU</v>
          </cell>
          <cell r="C100">
            <v>6700795.71</v>
          </cell>
          <cell r="D100">
            <v>5275014.01</v>
          </cell>
          <cell r="E100">
            <v>6077435.38</v>
          </cell>
          <cell r="F100">
            <v>5005831.58</v>
          </cell>
          <cell r="G100">
            <v>5479537.84</v>
          </cell>
        </row>
        <row r="101">
          <cell r="B101" t="str">
            <v>CN</v>
          </cell>
          <cell r="C101">
            <v>2908001.12</v>
          </cell>
          <cell r="D101">
            <v>15711768.28</v>
          </cell>
          <cell r="E101">
            <v>1121143.2</v>
          </cell>
          <cell r="F101">
            <v>626416.44</v>
          </cell>
          <cell r="G101">
            <v>777865.95</v>
          </cell>
        </row>
        <row r="102">
          <cell r="B102" t="str">
            <v>EU</v>
          </cell>
          <cell r="C102">
            <v>38720700.0500001</v>
          </cell>
          <cell r="D102">
            <v>31907375.35</v>
          </cell>
          <cell r="E102">
            <v>42944361.8</v>
          </cell>
          <cell r="F102">
            <v>23848010.58</v>
          </cell>
          <cell r="G102">
            <v>35095860.83</v>
          </cell>
        </row>
        <row r="103">
          <cell r="B103" t="str">
            <v>HK</v>
          </cell>
          <cell r="C103">
            <v>9502221.4</v>
          </cell>
          <cell r="D103">
            <v>3333004.83</v>
          </cell>
          <cell r="E103">
            <v>4361142.53</v>
          </cell>
          <cell r="F103">
            <v>1409733.32</v>
          </cell>
          <cell r="G103">
            <v>8014935.03</v>
          </cell>
        </row>
        <row r="104">
          <cell r="B104" t="str">
            <v>ID</v>
          </cell>
          <cell r="C104">
            <v>7946077.15</v>
          </cell>
          <cell r="D104">
            <v>5631474.84</v>
          </cell>
          <cell r="E104">
            <v>8958264.8</v>
          </cell>
          <cell r="F104">
            <v>17153200.85</v>
          </cell>
          <cell r="G104">
            <v>10811501.18</v>
          </cell>
        </row>
        <row r="105">
          <cell r="B105" t="str">
            <v>IN</v>
          </cell>
          <cell r="C105">
            <v>32942324.51</v>
          </cell>
          <cell r="D105">
            <v>37965330.5899999</v>
          </cell>
          <cell r="E105">
            <v>42908855.03</v>
          </cell>
          <cell r="F105">
            <v>30957830.27</v>
          </cell>
          <cell r="G105">
            <v>26418991.16</v>
          </cell>
        </row>
        <row r="106">
          <cell r="B106" t="str">
            <v>JA</v>
          </cell>
          <cell r="C106">
            <v>8862453.8</v>
          </cell>
          <cell r="D106">
            <v>7744271.62</v>
          </cell>
          <cell r="E106">
            <v>20316563.22</v>
          </cell>
          <cell r="F106">
            <v>26963926.7</v>
          </cell>
          <cell r="G106">
            <v>9377332.67000001</v>
          </cell>
        </row>
        <row r="107">
          <cell r="B107" t="str">
            <v>MA</v>
          </cell>
          <cell r="C107">
            <v>28203628.43</v>
          </cell>
          <cell r="D107">
            <v>37066061.68</v>
          </cell>
          <cell r="E107">
            <v>33995178.2</v>
          </cell>
          <cell r="F107">
            <v>74560501.7100001</v>
          </cell>
          <cell r="G107">
            <v>19808373.46</v>
          </cell>
        </row>
        <row r="108">
          <cell r="B108" t="str">
            <v>NW</v>
          </cell>
          <cell r="C108">
            <v>732452.34</v>
          </cell>
          <cell r="D108">
            <v>153170.29</v>
          </cell>
          <cell r="E108">
            <v>218683.84</v>
          </cell>
          <cell r="F108">
            <v>331450.82</v>
          </cell>
          <cell r="G108">
            <v>133288.08</v>
          </cell>
        </row>
        <row r="109">
          <cell r="B109" t="str">
            <v>NZ</v>
          </cell>
          <cell r="C109">
            <v>5922.29</v>
          </cell>
          <cell r="D109">
            <v>887198.9</v>
          </cell>
          <cell r="E109">
            <v>2038686.32</v>
          </cell>
          <cell r="F109">
            <v>12337282.56</v>
          </cell>
          <cell r="G109">
            <v>5591747.22</v>
          </cell>
        </row>
        <row r="110">
          <cell r="B110" t="str">
            <v>OC</v>
          </cell>
          <cell r="C110">
            <v>11896489.14</v>
          </cell>
          <cell r="D110">
            <v>10445010.87</v>
          </cell>
          <cell r="E110">
            <v>18618942.84</v>
          </cell>
          <cell r="F110">
            <v>13066912.03</v>
          </cell>
          <cell r="G110">
            <v>10570553.97</v>
          </cell>
        </row>
        <row r="111">
          <cell r="B111" t="str">
            <v>SI</v>
          </cell>
          <cell r="C111">
            <v>109722703.74</v>
          </cell>
          <cell r="D111">
            <v>94510408.77</v>
          </cell>
          <cell r="E111">
            <v>132314517.25</v>
          </cell>
          <cell r="F111">
            <v>97605368.6400001</v>
          </cell>
          <cell r="G111">
            <v>92523386.77</v>
          </cell>
        </row>
        <row r="112">
          <cell r="B112" t="str">
            <v>SL</v>
          </cell>
          <cell r="C112">
            <v>53661084.2</v>
          </cell>
          <cell r="D112">
            <v>32474432.68</v>
          </cell>
          <cell r="E112">
            <v>53027602.51</v>
          </cell>
          <cell r="F112">
            <v>37529154.87</v>
          </cell>
          <cell r="G112">
            <v>59066954.34</v>
          </cell>
        </row>
        <row r="113">
          <cell r="B113" t="str">
            <v>TH</v>
          </cell>
          <cell r="C113">
            <v>11280404.95</v>
          </cell>
          <cell r="D113">
            <v>9639860.79</v>
          </cell>
          <cell r="E113">
            <v>30835744.47</v>
          </cell>
          <cell r="F113">
            <v>8527904.39</v>
          </cell>
          <cell r="G113">
            <v>10075283.8</v>
          </cell>
        </row>
        <row r="114">
          <cell r="B114" t="str">
            <v>UA</v>
          </cell>
          <cell r="C114">
            <v>25924170.59</v>
          </cell>
          <cell r="D114">
            <v>30497447.04</v>
          </cell>
          <cell r="E114">
            <v>64394124.8</v>
          </cell>
          <cell r="F114">
            <v>28289890.5</v>
          </cell>
          <cell r="G114">
            <v>29577940.41</v>
          </cell>
        </row>
        <row r="115">
          <cell r="B115" t="str">
            <v>US</v>
          </cell>
          <cell r="C115">
            <v>24778140.66</v>
          </cell>
          <cell r="D115">
            <v>20823064.62</v>
          </cell>
          <cell r="E115">
            <v>6118069.87</v>
          </cell>
          <cell r="F115">
            <v>3783808.72</v>
          </cell>
          <cell r="G115">
            <v>9151612.09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2:AG337"/>
  <sheetViews>
    <sheetView tabSelected="1" zoomScaleSheetLayoutView="106" zoomScalePageLayoutView="0" workbookViewId="0" topLeftCell="A1">
      <selection activeCell="A5" sqref="A5:S8"/>
    </sheetView>
  </sheetViews>
  <sheetFormatPr defaultColWidth="9.140625" defaultRowHeight="12.75"/>
  <cols>
    <col min="1" max="1" width="40.57421875" style="4" customWidth="1"/>
    <col min="2" max="4" width="8.8515625" style="168" hidden="1" customWidth="1"/>
    <col min="5" max="5" width="11.00390625" style="168" hidden="1" customWidth="1"/>
    <col min="6" max="6" width="10.28125" style="168" hidden="1" customWidth="1"/>
    <col min="7" max="9" width="8.8515625" style="168" customWidth="1"/>
    <col min="10" max="10" width="16.7109375" style="173" customWidth="1"/>
    <col min="11" max="13" width="8.8515625" style="168" customWidth="1"/>
    <col min="14" max="14" width="1.28515625" style="168" customWidth="1"/>
    <col min="15" max="15" width="16.421875" style="168" customWidth="1"/>
    <col min="16" max="16" width="11.140625" style="168" customWidth="1"/>
    <col min="17" max="18" width="10.28125" style="168" customWidth="1"/>
    <col min="19" max="19" width="33.421875" style="167" customWidth="1"/>
    <col min="20" max="20" width="23.57421875" style="172" customWidth="1"/>
    <col min="21" max="21" width="9.140625" style="167" customWidth="1"/>
    <col min="22" max="16384" width="9.140625" style="9" customWidth="1"/>
  </cols>
  <sheetData>
    <row r="2" spans="1:21" ht="17.25" customHeight="1">
      <c r="A2" s="244" t="s">
        <v>481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244"/>
      <c r="R2" s="244"/>
      <c r="S2" s="244"/>
      <c r="T2" s="13"/>
      <c r="U2" s="14"/>
    </row>
    <row r="3" spans="1:21" s="16" customFormat="1" ht="11.25" customHeight="1">
      <c r="A3" s="245" t="s">
        <v>487</v>
      </c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5"/>
      <c r="P3" s="245"/>
      <c r="Q3" s="245"/>
      <c r="R3" s="245"/>
      <c r="S3" s="245"/>
      <c r="T3" s="15"/>
      <c r="U3" s="15"/>
    </row>
    <row r="4" spans="1:21" ht="14.25" customHeight="1">
      <c r="A4" s="7"/>
      <c r="B4" s="7"/>
      <c r="C4" s="7"/>
      <c r="D4" s="7"/>
      <c r="E4" s="7"/>
      <c r="F4" s="7"/>
      <c r="G4" s="7"/>
      <c r="H4" s="7"/>
      <c r="I4" s="7"/>
      <c r="J4" s="7"/>
      <c r="K4" s="6"/>
      <c r="L4" s="7"/>
      <c r="M4" s="7"/>
      <c r="N4" s="7"/>
      <c r="O4" s="10"/>
      <c r="P4" s="10"/>
      <c r="Q4" s="10"/>
      <c r="R4" s="10"/>
      <c r="S4" s="7"/>
      <c r="T4" s="8"/>
      <c r="U4" s="8"/>
    </row>
    <row r="5" spans="1:21" s="4" customFormat="1" ht="34.5" customHeight="1">
      <c r="A5" s="17"/>
      <c r="B5" s="234" t="s">
        <v>424</v>
      </c>
      <c r="C5" s="234"/>
      <c r="D5" s="234"/>
      <c r="E5" s="246" t="s">
        <v>11</v>
      </c>
      <c r="F5" s="248" t="s">
        <v>12</v>
      </c>
      <c r="G5" s="234" t="s">
        <v>423</v>
      </c>
      <c r="H5" s="234"/>
      <c r="I5" s="234"/>
      <c r="J5" s="232" t="s">
        <v>13</v>
      </c>
      <c r="K5" s="243" t="s">
        <v>449</v>
      </c>
      <c r="L5" s="234"/>
      <c r="M5" s="234"/>
      <c r="N5" s="18"/>
      <c r="O5" s="239" t="s">
        <v>13</v>
      </c>
      <c r="P5" s="235" t="s">
        <v>482</v>
      </c>
      <c r="Q5" s="236"/>
      <c r="R5" s="236"/>
      <c r="S5" s="250" t="s">
        <v>9</v>
      </c>
      <c r="T5" s="19"/>
      <c r="U5" s="3"/>
    </row>
    <row r="6" spans="1:21" s="4" customFormat="1" ht="21" customHeight="1">
      <c r="A6" s="20" t="s">
        <v>5</v>
      </c>
      <c r="B6" s="238" t="s">
        <v>425</v>
      </c>
      <c r="C6" s="238"/>
      <c r="D6" s="238"/>
      <c r="E6" s="247"/>
      <c r="F6" s="249"/>
      <c r="G6" s="227" t="s">
        <v>426</v>
      </c>
      <c r="H6" s="227"/>
      <c r="I6" s="227"/>
      <c r="J6" s="233"/>
      <c r="K6" s="228" t="s">
        <v>463</v>
      </c>
      <c r="L6" s="229"/>
      <c r="M6" s="229"/>
      <c r="N6" s="218"/>
      <c r="O6" s="240"/>
      <c r="P6" s="252" t="s">
        <v>483</v>
      </c>
      <c r="Q6" s="253"/>
      <c r="R6" s="253"/>
      <c r="S6" s="251"/>
      <c r="T6" s="19"/>
      <c r="U6" s="3"/>
    </row>
    <row r="7" spans="1:21" s="4" customFormat="1" ht="21" customHeight="1">
      <c r="A7" s="5"/>
      <c r="B7" s="21" t="s">
        <v>6</v>
      </c>
      <c r="C7" s="21" t="s">
        <v>7</v>
      </c>
      <c r="D7" s="21" t="s">
        <v>8</v>
      </c>
      <c r="E7" s="230" t="s">
        <v>14</v>
      </c>
      <c r="F7" s="230" t="s">
        <v>15</v>
      </c>
      <c r="G7" s="21" t="s">
        <v>6</v>
      </c>
      <c r="H7" s="21" t="s">
        <v>7</v>
      </c>
      <c r="I7" s="21" t="s">
        <v>8</v>
      </c>
      <c r="J7" s="242" t="s">
        <v>16</v>
      </c>
      <c r="K7" s="22" t="s">
        <v>6</v>
      </c>
      <c r="L7" s="23" t="s">
        <v>7</v>
      </c>
      <c r="M7" s="23" t="s">
        <v>8</v>
      </c>
      <c r="N7" s="23"/>
      <c r="O7" s="241" t="s">
        <v>16</v>
      </c>
      <c r="P7" s="208" t="s">
        <v>6</v>
      </c>
      <c r="Q7" s="193" t="s">
        <v>7</v>
      </c>
      <c r="R7" s="193" t="s">
        <v>8</v>
      </c>
      <c r="S7" s="251"/>
      <c r="T7" s="19"/>
      <c r="U7" s="3"/>
    </row>
    <row r="8" spans="1:21" s="4" customFormat="1" ht="15">
      <c r="A8" s="255"/>
      <c r="B8" s="256" t="s">
        <v>2</v>
      </c>
      <c r="C8" s="256" t="s">
        <v>3</v>
      </c>
      <c r="D8" s="256" t="s">
        <v>4</v>
      </c>
      <c r="E8" s="257"/>
      <c r="F8" s="257"/>
      <c r="G8" s="256" t="s">
        <v>2</v>
      </c>
      <c r="H8" s="256" t="s">
        <v>3</v>
      </c>
      <c r="I8" s="256" t="s">
        <v>4</v>
      </c>
      <c r="J8" s="258"/>
      <c r="K8" s="259" t="s">
        <v>2</v>
      </c>
      <c r="L8" s="260" t="s">
        <v>3</v>
      </c>
      <c r="M8" s="260" t="s">
        <v>4</v>
      </c>
      <c r="N8" s="260"/>
      <c r="O8" s="261"/>
      <c r="P8" s="262" t="s">
        <v>2</v>
      </c>
      <c r="Q8" s="263" t="s">
        <v>3</v>
      </c>
      <c r="R8" s="263" t="s">
        <v>4</v>
      </c>
      <c r="S8" s="264"/>
      <c r="T8" s="19"/>
      <c r="U8" s="3"/>
    </row>
    <row r="9" spans="2:21" s="4" customFormat="1" ht="15">
      <c r="B9" s="24"/>
      <c r="C9" s="24"/>
      <c r="D9" s="24"/>
      <c r="E9" s="24"/>
      <c r="F9" s="25"/>
      <c r="G9" s="26"/>
      <c r="H9" s="26"/>
      <c r="I9" s="26"/>
      <c r="J9" s="27"/>
      <c r="K9" s="254"/>
      <c r="L9" s="26"/>
      <c r="M9" s="26"/>
      <c r="N9" s="26"/>
      <c r="O9" s="180"/>
      <c r="P9" s="207"/>
      <c r="Q9" s="180"/>
      <c r="R9" s="180"/>
      <c r="S9" s="28"/>
      <c r="T9" s="19"/>
      <c r="U9" s="3"/>
    </row>
    <row r="10" spans="1:23" s="36" customFormat="1" ht="15">
      <c r="A10" s="29" t="s">
        <v>0</v>
      </c>
      <c r="B10" s="30">
        <f>SUM(C10:D10)</f>
        <v>270101</v>
      </c>
      <c r="C10" s="30">
        <f>SUM(C12,C22)</f>
        <v>137200</v>
      </c>
      <c r="D10" s="30">
        <f>SUM(D12,D22)</f>
        <v>132901</v>
      </c>
      <c r="E10" s="30">
        <f>SUM(E12,E22)</f>
        <v>41051</v>
      </c>
      <c r="F10" s="31">
        <v>6.601999413375049</v>
      </c>
      <c r="G10" s="32">
        <f>SUM(H10:I10)</f>
        <v>298968</v>
      </c>
      <c r="H10" s="32">
        <f>SUM(H12,H22)</f>
        <v>151459</v>
      </c>
      <c r="I10" s="32">
        <f>SUM(I12,I22)</f>
        <v>147509</v>
      </c>
      <c r="J10" s="33">
        <f>LN(G10/B10)/6.02*100</f>
        <v>1.6867206167394615</v>
      </c>
      <c r="K10" s="34">
        <f>SUM(L10:M10)</f>
        <v>344023</v>
      </c>
      <c r="L10" s="32">
        <f>SUM(L12,L22)</f>
        <v>174666</v>
      </c>
      <c r="M10" s="32">
        <f>SUM(M12,M22)</f>
        <v>169357</v>
      </c>
      <c r="N10" s="32"/>
      <c r="O10" s="35">
        <f>LN(K10/G10)/8.5*100</f>
        <v>1.6514349570770839</v>
      </c>
      <c r="P10" s="194">
        <f>SUM(Q10:R10)</f>
        <v>357566</v>
      </c>
      <c r="Q10" s="32">
        <f>Q12+Q22</f>
        <v>183627</v>
      </c>
      <c r="R10" s="32">
        <f>R12+R22</f>
        <v>173939</v>
      </c>
      <c r="S10" s="23" t="s">
        <v>10</v>
      </c>
      <c r="T10" s="19"/>
      <c r="U10" s="178"/>
      <c r="V10" s="4"/>
      <c r="W10" s="4"/>
    </row>
    <row r="11" spans="1:21" s="4" customFormat="1" ht="5.25" customHeight="1">
      <c r="A11" s="29"/>
      <c r="B11" s="30"/>
      <c r="C11" s="30"/>
      <c r="D11" s="30"/>
      <c r="E11" s="30"/>
      <c r="F11" s="31"/>
      <c r="G11" s="32"/>
      <c r="H11" s="32"/>
      <c r="I11" s="32"/>
      <c r="J11" s="37"/>
      <c r="K11" s="34"/>
      <c r="L11" s="32"/>
      <c r="M11" s="32"/>
      <c r="N11" s="32"/>
      <c r="O11" s="35"/>
      <c r="P11" s="194"/>
      <c r="Q11" s="35"/>
      <c r="R11" s="35"/>
      <c r="S11" s="38"/>
      <c r="T11" s="19"/>
      <c r="U11" s="178"/>
    </row>
    <row r="12" spans="1:23" s="36" customFormat="1" ht="15">
      <c r="A12" s="39" t="s">
        <v>17</v>
      </c>
      <c r="B12" s="30">
        <v>74069</v>
      </c>
      <c r="C12" s="30">
        <v>38559</v>
      </c>
      <c r="D12" s="30">
        <v>35510</v>
      </c>
      <c r="E12" s="30">
        <v>9700</v>
      </c>
      <c r="F12" s="31">
        <v>7.635979381443299</v>
      </c>
      <c r="G12" s="32">
        <f aca="true" t="shared" si="0" ref="G12:G18">SUM(H12:I12)</f>
        <v>103693</v>
      </c>
      <c r="H12" s="32">
        <f>SUM(H13:H20)</f>
        <v>51992</v>
      </c>
      <c r="I12" s="32">
        <f>SUM(I13:I20)</f>
        <v>51701</v>
      </c>
      <c r="J12" s="37">
        <f>LN(G12/B12)/6.02*100</f>
        <v>5.58866311220548</v>
      </c>
      <c r="K12" s="32">
        <v>133412</v>
      </c>
      <c r="L12" s="32">
        <v>66328</v>
      </c>
      <c r="M12" s="32">
        <v>67084</v>
      </c>
      <c r="N12" s="32"/>
      <c r="O12" s="35">
        <f>LN(K12/G12)/8.5*100</f>
        <v>2.9647938107295366</v>
      </c>
      <c r="P12" s="194">
        <f aca="true" t="shared" si="1" ref="P12:P19">SUM(Q12:R12)</f>
        <v>65667</v>
      </c>
      <c r="Q12" s="186">
        <f>SUM(Q13:Q19)</f>
        <v>34078</v>
      </c>
      <c r="R12" s="186">
        <f>SUM(R13:R19)</f>
        <v>31589</v>
      </c>
      <c r="S12" s="23" t="s">
        <v>18</v>
      </c>
      <c r="T12" s="19"/>
      <c r="U12" s="178"/>
      <c r="V12" s="4"/>
      <c r="W12" s="4"/>
    </row>
    <row r="13" spans="1:23" s="181" customFormat="1" ht="14.25" customHeight="1">
      <c r="A13" s="187" t="s">
        <v>474</v>
      </c>
      <c r="B13" s="30"/>
      <c r="C13" s="30"/>
      <c r="D13" s="30"/>
      <c r="E13" s="30"/>
      <c r="F13" s="31"/>
      <c r="G13" s="32">
        <f t="shared" si="0"/>
        <v>23597</v>
      </c>
      <c r="H13" s="182">
        <v>11648</v>
      </c>
      <c r="I13" s="182">
        <v>11949</v>
      </c>
      <c r="J13" s="190">
        <v>4.405442641785</v>
      </c>
      <c r="K13" s="40">
        <v>27254</v>
      </c>
      <c r="L13" s="1">
        <v>13447</v>
      </c>
      <c r="M13" s="1">
        <v>13807</v>
      </c>
      <c r="N13" s="1"/>
      <c r="O13" s="35">
        <f aca="true" t="shared" si="2" ref="O13:O20">LN(K13/G13)/8.5*100</f>
        <v>1.6950672237693192</v>
      </c>
      <c r="P13" s="204">
        <f t="shared" si="1"/>
        <v>14193</v>
      </c>
      <c r="Q13" s="196">
        <v>7149</v>
      </c>
      <c r="R13" s="196">
        <v>7044</v>
      </c>
      <c r="S13" s="189" t="s">
        <v>468</v>
      </c>
      <c r="T13" s="19"/>
      <c r="U13" s="178"/>
      <c r="V13" s="45"/>
      <c r="W13" s="45"/>
    </row>
    <row r="14" spans="1:23" s="181" customFormat="1" ht="14.25" customHeight="1">
      <c r="A14" s="187" t="s">
        <v>475</v>
      </c>
      <c r="B14" s="30"/>
      <c r="C14" s="30"/>
      <c r="D14" s="30"/>
      <c r="E14" s="30"/>
      <c r="F14" s="31"/>
      <c r="G14" s="32">
        <f t="shared" si="0"/>
        <v>19414</v>
      </c>
      <c r="H14" s="182">
        <v>9578</v>
      </c>
      <c r="I14" s="182">
        <v>9836</v>
      </c>
      <c r="J14" s="190">
        <v>5.5762392493800235</v>
      </c>
      <c r="K14" s="40">
        <v>23062</v>
      </c>
      <c r="L14" s="1">
        <v>11307</v>
      </c>
      <c r="M14" s="1">
        <v>11755</v>
      </c>
      <c r="N14" s="1"/>
      <c r="O14" s="35">
        <f t="shared" si="2"/>
        <v>2.025785718339882</v>
      </c>
      <c r="P14" s="204">
        <f t="shared" si="1"/>
        <v>10160</v>
      </c>
      <c r="Q14" s="196">
        <v>5216</v>
      </c>
      <c r="R14" s="196">
        <v>4944</v>
      </c>
      <c r="S14" s="189" t="s">
        <v>469</v>
      </c>
      <c r="T14" s="19"/>
      <c r="U14" s="178"/>
      <c r="V14" s="45"/>
      <c r="W14" s="45"/>
    </row>
    <row r="15" spans="1:23" s="181" customFormat="1" ht="14.25" customHeight="1">
      <c r="A15" s="188" t="s">
        <v>476</v>
      </c>
      <c r="B15" s="30"/>
      <c r="C15" s="30"/>
      <c r="D15" s="30"/>
      <c r="E15" s="30"/>
      <c r="F15" s="31"/>
      <c r="G15" s="32">
        <f t="shared" si="0"/>
        <v>19580</v>
      </c>
      <c r="H15" s="183">
        <v>9544</v>
      </c>
      <c r="I15" s="183">
        <v>10036</v>
      </c>
      <c r="J15" s="190">
        <v>6.0672424445847835</v>
      </c>
      <c r="K15" s="40">
        <v>22745</v>
      </c>
      <c r="L15" s="1">
        <v>11099</v>
      </c>
      <c r="M15" s="1">
        <v>11646</v>
      </c>
      <c r="N15" s="1"/>
      <c r="O15" s="35">
        <f t="shared" si="2"/>
        <v>1.7627847519953304</v>
      </c>
      <c r="P15" s="204">
        <f t="shared" si="1"/>
        <v>10556</v>
      </c>
      <c r="Q15" s="196">
        <v>5302</v>
      </c>
      <c r="R15" s="196">
        <v>5254</v>
      </c>
      <c r="S15" s="189" t="s">
        <v>470</v>
      </c>
      <c r="T15" s="209"/>
      <c r="U15" s="178"/>
      <c r="V15" s="45"/>
      <c r="W15" s="45"/>
    </row>
    <row r="16" spans="1:23" s="181" customFormat="1" ht="14.25" customHeight="1">
      <c r="A16" s="188" t="s">
        <v>477</v>
      </c>
      <c r="B16" s="30"/>
      <c r="C16" s="30"/>
      <c r="D16" s="30"/>
      <c r="E16" s="30"/>
      <c r="F16" s="31"/>
      <c r="G16" s="32">
        <f t="shared" si="0"/>
        <v>29964</v>
      </c>
      <c r="H16" s="183">
        <v>14833</v>
      </c>
      <c r="I16" s="183">
        <v>15131</v>
      </c>
      <c r="J16" s="190">
        <v>4.853596081832143</v>
      </c>
      <c r="K16" s="40">
        <v>36437</v>
      </c>
      <c r="L16" s="1">
        <v>17869</v>
      </c>
      <c r="M16" s="1">
        <v>18568</v>
      </c>
      <c r="N16" s="1"/>
      <c r="O16" s="35">
        <f t="shared" si="2"/>
        <v>2.3010362447528925</v>
      </c>
      <c r="P16" s="204">
        <f t="shared" si="1"/>
        <v>18226</v>
      </c>
      <c r="Q16" s="196">
        <v>9366</v>
      </c>
      <c r="R16" s="196">
        <v>8860</v>
      </c>
      <c r="S16" s="189" t="s">
        <v>471</v>
      </c>
      <c r="T16" s="19"/>
      <c r="U16" s="178"/>
      <c r="V16" s="45"/>
      <c r="W16" s="45"/>
    </row>
    <row r="17" spans="1:23" s="181" customFormat="1" ht="14.25" customHeight="1">
      <c r="A17" s="188" t="s">
        <v>478</v>
      </c>
      <c r="B17" s="30"/>
      <c r="C17" s="30"/>
      <c r="D17" s="30"/>
      <c r="E17" s="30"/>
      <c r="F17" s="31"/>
      <c r="G17" s="32">
        <f t="shared" si="0"/>
        <v>6956</v>
      </c>
      <c r="H17" s="184">
        <v>3462</v>
      </c>
      <c r="I17" s="184">
        <v>3494</v>
      </c>
      <c r="J17" s="190">
        <v>8.02466429373171</v>
      </c>
      <c r="K17" s="40">
        <v>7516</v>
      </c>
      <c r="L17" s="1">
        <v>3681</v>
      </c>
      <c r="M17" s="1">
        <v>3835</v>
      </c>
      <c r="N17" s="1"/>
      <c r="O17" s="35">
        <f t="shared" si="2"/>
        <v>0.9109351183433201</v>
      </c>
      <c r="P17" s="204">
        <f t="shared" si="1"/>
        <v>2672</v>
      </c>
      <c r="Q17" s="196">
        <v>1394</v>
      </c>
      <c r="R17" s="196">
        <v>1278</v>
      </c>
      <c r="S17" s="189" t="s">
        <v>19</v>
      </c>
      <c r="T17" s="19"/>
      <c r="U17" s="178"/>
      <c r="V17" s="45"/>
      <c r="W17" s="45"/>
    </row>
    <row r="18" spans="1:23" s="181" customFormat="1" ht="14.25" customHeight="1">
      <c r="A18" s="188" t="s">
        <v>20</v>
      </c>
      <c r="B18" s="30"/>
      <c r="C18" s="30"/>
      <c r="D18" s="30"/>
      <c r="E18" s="30"/>
      <c r="F18" s="31"/>
      <c r="G18" s="32">
        <f t="shared" si="0"/>
        <v>2866</v>
      </c>
      <c r="H18" s="183">
        <v>1620</v>
      </c>
      <c r="I18" s="183">
        <v>1246</v>
      </c>
      <c r="J18" s="191" t="s">
        <v>21</v>
      </c>
      <c r="K18" s="40">
        <v>14843</v>
      </c>
      <c r="L18" s="1">
        <v>7372</v>
      </c>
      <c r="M18" s="1">
        <v>7471</v>
      </c>
      <c r="N18" s="1"/>
      <c r="O18" s="35">
        <f t="shared" si="2"/>
        <v>19.3483652263135</v>
      </c>
      <c r="P18" s="204">
        <f t="shared" si="1"/>
        <v>2421</v>
      </c>
      <c r="Q18" s="196">
        <v>1290</v>
      </c>
      <c r="R18" s="196">
        <v>1131</v>
      </c>
      <c r="S18" s="189" t="s">
        <v>472</v>
      </c>
      <c r="T18" s="19"/>
      <c r="U18" s="178"/>
      <c r="V18" s="45"/>
      <c r="W18" s="45"/>
    </row>
    <row r="19" spans="1:23" s="181" customFormat="1" ht="14.25" customHeight="1">
      <c r="A19" s="188" t="s">
        <v>479</v>
      </c>
      <c r="B19" s="30"/>
      <c r="C19" s="30"/>
      <c r="D19" s="30"/>
      <c r="E19" s="30"/>
      <c r="F19" s="31"/>
      <c r="G19" s="32" t="s">
        <v>1</v>
      </c>
      <c r="H19" s="32" t="s">
        <v>1</v>
      </c>
      <c r="I19" s="32" t="s">
        <v>1</v>
      </c>
      <c r="J19" s="192" t="s">
        <v>1</v>
      </c>
      <c r="K19" s="40" t="s">
        <v>1</v>
      </c>
      <c r="L19" s="1" t="s">
        <v>1</v>
      </c>
      <c r="M19" s="1" t="s">
        <v>1</v>
      </c>
      <c r="N19" s="1"/>
      <c r="O19" s="11" t="s">
        <v>1</v>
      </c>
      <c r="P19" s="204">
        <f t="shared" si="1"/>
        <v>7439</v>
      </c>
      <c r="Q19" s="196">
        <v>4361</v>
      </c>
      <c r="R19" s="196">
        <v>3078</v>
      </c>
      <c r="S19" s="189" t="s">
        <v>473</v>
      </c>
      <c r="T19" s="19"/>
      <c r="U19" s="178"/>
      <c r="V19" s="45"/>
      <c r="W19" s="45"/>
    </row>
    <row r="20" spans="1:23" s="36" customFormat="1" ht="19.5" customHeight="1">
      <c r="A20" s="185" t="s">
        <v>480</v>
      </c>
      <c r="B20" s="30"/>
      <c r="C20" s="30"/>
      <c r="D20" s="30"/>
      <c r="E20" s="30"/>
      <c r="F20" s="31"/>
      <c r="G20" s="32">
        <f>SUM(H20:I20)</f>
        <v>1316</v>
      </c>
      <c r="H20" s="1">
        <v>1307</v>
      </c>
      <c r="I20" s="183">
        <v>9</v>
      </c>
      <c r="J20" s="191" t="s">
        <v>21</v>
      </c>
      <c r="K20" s="40">
        <v>1555</v>
      </c>
      <c r="L20" s="1">
        <v>1553</v>
      </c>
      <c r="M20" s="1">
        <v>2</v>
      </c>
      <c r="N20" s="1"/>
      <c r="O20" s="35">
        <f t="shared" si="2"/>
        <v>1.9632789732714344</v>
      </c>
      <c r="P20" s="204" t="s">
        <v>1</v>
      </c>
      <c r="Q20" s="1" t="s">
        <v>1</v>
      </c>
      <c r="R20" s="1" t="s">
        <v>1</v>
      </c>
      <c r="S20" s="205" t="s">
        <v>484</v>
      </c>
      <c r="T20" s="19"/>
      <c r="U20" s="178"/>
      <c r="V20" s="4"/>
      <c r="W20" s="4"/>
    </row>
    <row r="21" spans="1:23" s="36" customFormat="1" ht="14.25" customHeight="1">
      <c r="A21" s="39"/>
      <c r="B21" s="30"/>
      <c r="C21" s="30"/>
      <c r="D21" s="30"/>
      <c r="E21" s="30"/>
      <c r="F21" s="31"/>
      <c r="G21" s="32"/>
      <c r="H21" s="32"/>
      <c r="I21" s="32"/>
      <c r="J21" s="37"/>
      <c r="K21" s="32"/>
      <c r="L21" s="32"/>
      <c r="M21" s="32"/>
      <c r="N21" s="32"/>
      <c r="O21" s="35"/>
      <c r="P21" s="204"/>
      <c r="Q21" s="196"/>
      <c r="R21" s="196"/>
      <c r="S21" s="23"/>
      <c r="T21" s="19"/>
      <c r="U21" s="178"/>
      <c r="V21" s="4"/>
      <c r="W21" s="4"/>
    </row>
    <row r="22" spans="1:33" s="4" customFormat="1" ht="30.75" customHeight="1">
      <c r="A22" s="41" t="s">
        <v>460</v>
      </c>
      <c r="B22" s="32">
        <f>C22+D22</f>
        <v>196032</v>
      </c>
      <c r="C22" s="32">
        <f>SUM(C24:C25)</f>
        <v>98641</v>
      </c>
      <c r="D22" s="32">
        <f>SUM(D24:D25)</f>
        <v>97391</v>
      </c>
      <c r="E22" s="32">
        <f>SUM(E24:E25)</f>
        <v>31351</v>
      </c>
      <c r="F22" s="11"/>
      <c r="G22" s="32">
        <f>SUM(G24:G25)</f>
        <v>195275</v>
      </c>
      <c r="H22" s="32">
        <f>SUM(H24:H25)</f>
        <v>99467</v>
      </c>
      <c r="I22" s="32">
        <f>SUM(I24:I25)</f>
        <v>95808</v>
      </c>
      <c r="J22" s="37">
        <f>LN(G22/B22)/6.02*100</f>
        <v>-0.06427059325496755</v>
      </c>
      <c r="K22" s="32">
        <f>SUM(K24:K25)</f>
        <v>210611</v>
      </c>
      <c r="L22" s="32">
        <f>SUM(L24:L25)</f>
        <v>108338</v>
      </c>
      <c r="M22" s="32">
        <f>SUM(M24:M25)</f>
        <v>102273</v>
      </c>
      <c r="N22" s="1"/>
      <c r="O22" s="35">
        <f aca="true" t="shared" si="3" ref="O22:O79">LN(K22/G22)/8.5*100</f>
        <v>0.8894589242162793</v>
      </c>
      <c r="P22" s="194">
        <f>SUM(Q22:R22)</f>
        <v>291899</v>
      </c>
      <c r="Q22" s="186">
        <f>Q27+Q45+Q63+Q81+Q96+Q114+Q129+Q136+Q147+Q157+Q169+Q176+Q187+Q194+Q204+Q219+Q234+Q246+Q259+Q262</f>
        <v>149549</v>
      </c>
      <c r="R22" s="186">
        <f>R27+R45+R63+R81+R96+R114+R129+R136+R147+R157+R169+R176+R187+R194+R204+R219+R234+R246+R259+R262</f>
        <v>142350</v>
      </c>
      <c r="S22" s="174" t="s">
        <v>465</v>
      </c>
      <c r="T22" s="19"/>
      <c r="U22" s="178"/>
      <c r="V22" s="42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</row>
    <row r="23" spans="1:33" s="4" customFormat="1" ht="14.25" customHeight="1">
      <c r="A23" s="41"/>
      <c r="B23" s="32"/>
      <c r="C23" s="32"/>
      <c r="D23" s="32"/>
      <c r="E23" s="32"/>
      <c r="F23" s="11"/>
      <c r="G23" s="32"/>
      <c r="H23" s="32"/>
      <c r="I23" s="32"/>
      <c r="J23" s="37"/>
      <c r="K23" s="32"/>
      <c r="L23" s="32"/>
      <c r="M23" s="32"/>
      <c r="N23" s="1"/>
      <c r="O23" s="35"/>
      <c r="P23" s="204"/>
      <c r="Q23" s="195"/>
      <c r="R23" s="196"/>
      <c r="S23" s="2"/>
      <c r="T23" s="19"/>
      <c r="U23" s="178"/>
      <c r="V23" s="42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</row>
    <row r="24" spans="1:33" s="45" customFormat="1" ht="14.25" customHeight="1">
      <c r="A24" s="43" t="s">
        <v>461</v>
      </c>
      <c r="B24" s="32">
        <f>SUM(C24:D24)</f>
        <v>188117</v>
      </c>
      <c r="C24" s="32">
        <f>SUM(C27,C45,C63,C81,C96,C114,C129,C136,C147,C157,C169,C176,C187,C194,C204,C219,C234,C246,C259,C262)</f>
        <v>90848</v>
      </c>
      <c r="D24" s="32">
        <f>SUM(D27,D45,D63,D81,D96,D114,D129,D136,D147,D157,D169,D176,D187,D194,D204,D219,D234,D246,D259,D262)</f>
        <v>97269</v>
      </c>
      <c r="E24" s="32">
        <v>31212</v>
      </c>
      <c r="F24" s="31">
        <v>6.280661284121492</v>
      </c>
      <c r="G24" s="32">
        <f>SUM(H24:I24)</f>
        <v>184408</v>
      </c>
      <c r="H24" s="32">
        <f>SUM(H27,H45,H63,H81,H96,H114,H129,H136,H147,H157,H169,H176,H187,H194,H204,H219,H234,H246,H259,H262)</f>
        <v>88922</v>
      </c>
      <c r="I24" s="32">
        <f>SUM(I27,I45,I63,I81,I96,I114,I129,I136,I147,I157,I169,I176,I187,I194,I204,I219,I234,I246,I259,I262)</f>
        <v>95486</v>
      </c>
      <c r="J24" s="37">
        <f>LN(G24/B24)/6.02*100</f>
        <v>-0.33078763376429005</v>
      </c>
      <c r="K24" s="32">
        <f>SUM(L24:M24)</f>
        <v>197056</v>
      </c>
      <c r="L24" s="32">
        <f>SUM(L27,L45,L63,L81,L96,L114,L129,L136,L147,L157,L169,L176,L187,L194,L204,L219,L234,L246,L259,L262)</f>
        <v>95190</v>
      </c>
      <c r="M24" s="32">
        <f>SUM(M27,M45,M63,M81,M96,M114,M129,M136,M147,M157,M169,M176,M187,M194,M204,M219,M234,M246,M259,M262)</f>
        <v>101866</v>
      </c>
      <c r="N24" s="32"/>
      <c r="O24" s="35">
        <f t="shared" si="3"/>
        <v>0.7804383314430449</v>
      </c>
      <c r="P24" s="204" t="s">
        <v>1</v>
      </c>
      <c r="Q24" s="1" t="s">
        <v>1</v>
      </c>
      <c r="R24" s="1" t="s">
        <v>1</v>
      </c>
      <c r="S24" s="72" t="s">
        <v>464</v>
      </c>
      <c r="T24" s="19"/>
      <c r="U24" s="178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</row>
    <row r="25" spans="1:33" s="45" customFormat="1" ht="14.25" customHeight="1">
      <c r="A25" s="43" t="s">
        <v>462</v>
      </c>
      <c r="B25" s="32">
        <v>7915</v>
      </c>
      <c r="C25" s="32">
        <v>7793</v>
      </c>
      <c r="D25" s="32">
        <v>122</v>
      </c>
      <c r="E25" s="32">
        <v>139</v>
      </c>
      <c r="F25" s="31"/>
      <c r="G25" s="32">
        <v>10867</v>
      </c>
      <c r="H25" s="32">
        <v>10545</v>
      </c>
      <c r="I25" s="32">
        <v>322</v>
      </c>
      <c r="J25" s="37">
        <v>5.265298683517259</v>
      </c>
      <c r="K25" s="32">
        <v>13555</v>
      </c>
      <c r="L25" s="32">
        <v>13148</v>
      </c>
      <c r="M25" s="32">
        <v>407</v>
      </c>
      <c r="N25" s="32"/>
      <c r="O25" s="35">
        <f t="shared" si="3"/>
        <v>2.600291869057815</v>
      </c>
      <c r="P25" s="204" t="s">
        <v>1</v>
      </c>
      <c r="Q25" s="1" t="s">
        <v>1</v>
      </c>
      <c r="R25" s="1" t="s">
        <v>1</v>
      </c>
      <c r="S25" s="72" t="s">
        <v>466</v>
      </c>
      <c r="T25" s="19"/>
      <c r="U25" s="178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</row>
    <row r="26" spans="1:33" s="4" customFormat="1" ht="14.25" customHeight="1">
      <c r="A26" s="46"/>
      <c r="B26" s="1"/>
      <c r="C26" s="1"/>
      <c r="D26" s="1"/>
      <c r="E26" s="1"/>
      <c r="F26" s="11"/>
      <c r="G26" s="1"/>
      <c r="H26" s="1"/>
      <c r="I26" s="1"/>
      <c r="J26" s="47"/>
      <c r="K26" s="40"/>
      <c r="L26" s="1"/>
      <c r="M26" s="1"/>
      <c r="N26" s="1"/>
      <c r="O26" s="35"/>
      <c r="P26" s="204"/>
      <c r="Q26" s="5"/>
      <c r="R26" s="5"/>
      <c r="S26" s="48"/>
      <c r="T26" s="19"/>
      <c r="U26" s="3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</row>
    <row r="27" spans="1:33" s="36" customFormat="1" ht="15">
      <c r="A27" s="49" t="s">
        <v>22</v>
      </c>
      <c r="B27" s="32">
        <f>SUM(C27:D27)</f>
        <v>14141</v>
      </c>
      <c r="C27" s="32">
        <f>SUM(C28:C43)</f>
        <v>6618</v>
      </c>
      <c r="D27" s="32">
        <f>SUM(D28:D43)</f>
        <v>7523</v>
      </c>
      <c r="E27" s="32">
        <f>SUM(E28:E43)</f>
        <v>2350</v>
      </c>
      <c r="F27" s="31">
        <v>6.0233943002977455</v>
      </c>
      <c r="G27" s="32">
        <f>SUM(G28:G43)</f>
        <v>13314</v>
      </c>
      <c r="H27" s="32">
        <f>SUM(H28:H43)</f>
        <v>6132</v>
      </c>
      <c r="I27" s="32">
        <f>SUM(I28:I43)</f>
        <v>7182</v>
      </c>
      <c r="J27" s="37">
        <f>LN(G27/B27)/6.02*100</f>
        <v>-1.0010343213808577</v>
      </c>
      <c r="K27" s="34">
        <f>SUM(L27:M27)</f>
        <v>13004</v>
      </c>
      <c r="L27" s="32">
        <f>SUM(L28:L43)</f>
        <v>5913</v>
      </c>
      <c r="M27" s="32">
        <f>SUM(M28:M43)</f>
        <v>7091</v>
      </c>
      <c r="N27" s="32"/>
      <c r="O27" s="35">
        <f t="shared" si="3"/>
        <v>-0.2771660086688587</v>
      </c>
      <c r="P27" s="194">
        <f aca="true" t="shared" si="4" ref="P27:P89">SUM(Q27:R27)</f>
        <v>21647</v>
      </c>
      <c r="Q27" s="186">
        <f>SUM(Q28:Q44)</f>
        <v>11003</v>
      </c>
      <c r="R27" s="186">
        <f>SUM(R28:R44)</f>
        <v>10644</v>
      </c>
      <c r="S27" s="23" t="s">
        <v>23</v>
      </c>
      <c r="T27" s="2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</row>
    <row r="28" spans="1:33" s="4" customFormat="1" ht="15">
      <c r="A28" s="46" t="s">
        <v>24</v>
      </c>
      <c r="B28" s="1">
        <v>412</v>
      </c>
      <c r="C28" s="1">
        <v>190</v>
      </c>
      <c r="D28" s="1">
        <v>222</v>
      </c>
      <c r="E28" s="51">
        <v>61</v>
      </c>
      <c r="F28" s="11">
        <v>6.754098360655738</v>
      </c>
      <c r="G28" s="1">
        <f>SUM(H28:I28)</f>
        <v>347</v>
      </c>
      <c r="H28" s="1">
        <v>150</v>
      </c>
      <c r="I28" s="1">
        <v>197</v>
      </c>
      <c r="J28" s="52">
        <f>LN(G28/B28)/6.02*100</f>
        <v>-2.8521357043632434</v>
      </c>
      <c r="K28" s="40">
        <f>SUM(L28:M28)</f>
        <v>393</v>
      </c>
      <c r="L28" s="1">
        <v>181</v>
      </c>
      <c r="M28" s="1">
        <v>212</v>
      </c>
      <c r="N28" s="1"/>
      <c r="O28" s="214">
        <f t="shared" si="3"/>
        <v>1.4645274343812016</v>
      </c>
      <c r="P28" s="204">
        <f t="shared" si="4"/>
        <v>678</v>
      </c>
      <c r="Q28" s="196">
        <v>353</v>
      </c>
      <c r="R28" s="196">
        <v>325</v>
      </c>
      <c r="S28" s="175" t="s">
        <v>25</v>
      </c>
      <c r="T28" s="46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</row>
    <row r="29" spans="1:33" s="4" customFormat="1" ht="15">
      <c r="A29" s="46" t="s">
        <v>26</v>
      </c>
      <c r="B29" s="1">
        <v>326</v>
      </c>
      <c r="C29" s="1">
        <v>156</v>
      </c>
      <c r="D29" s="1">
        <v>170</v>
      </c>
      <c r="E29" s="51">
        <v>57</v>
      </c>
      <c r="F29" s="11">
        <v>5.719298245614035</v>
      </c>
      <c r="G29" s="1">
        <f aca="true" t="shared" si="5" ref="G29:G43">SUM(H29:I29)</f>
        <v>267</v>
      </c>
      <c r="H29" s="1">
        <v>119</v>
      </c>
      <c r="I29" s="1">
        <v>148</v>
      </c>
      <c r="J29" s="52">
        <f>LN(G29/B29)/6.02*100</f>
        <v>-3.3164239695424933</v>
      </c>
      <c r="K29" s="40">
        <f>SUM(L29:M29)</f>
        <v>368</v>
      </c>
      <c r="L29" s="1">
        <v>171</v>
      </c>
      <c r="M29" s="1">
        <v>197</v>
      </c>
      <c r="N29" s="1"/>
      <c r="O29" s="214">
        <f t="shared" si="3"/>
        <v>3.774520938455076</v>
      </c>
      <c r="P29" s="204">
        <f t="shared" si="4"/>
        <v>510</v>
      </c>
      <c r="Q29" s="196">
        <v>259</v>
      </c>
      <c r="R29" s="196">
        <v>251</v>
      </c>
      <c r="S29" s="175" t="s">
        <v>27</v>
      </c>
      <c r="T29" s="46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</row>
    <row r="30" spans="1:33" s="4" customFormat="1" ht="15">
      <c r="A30" s="46" t="s">
        <v>28</v>
      </c>
      <c r="B30" s="1">
        <v>124</v>
      </c>
      <c r="C30" s="1">
        <v>55</v>
      </c>
      <c r="D30" s="1">
        <v>69</v>
      </c>
      <c r="E30" s="51">
        <v>21</v>
      </c>
      <c r="F30" s="11">
        <v>5.904761904761905</v>
      </c>
      <c r="G30" s="1">
        <f t="shared" si="5"/>
        <v>0</v>
      </c>
      <c r="H30" s="1">
        <v>0</v>
      </c>
      <c r="I30" s="1">
        <v>0</v>
      </c>
      <c r="J30" s="53" t="s">
        <v>21</v>
      </c>
      <c r="K30" s="40" t="s">
        <v>1</v>
      </c>
      <c r="L30" s="1" t="s">
        <v>1</v>
      </c>
      <c r="M30" s="1" t="s">
        <v>1</v>
      </c>
      <c r="N30" s="1"/>
      <c r="O30" s="213" t="s">
        <v>1</v>
      </c>
      <c r="P30" s="204" t="s">
        <v>1</v>
      </c>
      <c r="Q30" s="1" t="s">
        <v>1</v>
      </c>
      <c r="R30" s="1" t="s">
        <v>1</v>
      </c>
      <c r="S30" s="176" t="s">
        <v>431</v>
      </c>
      <c r="T30" s="46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</row>
    <row r="31" spans="1:33" s="4" customFormat="1" ht="15">
      <c r="A31" s="46" t="s">
        <v>432</v>
      </c>
      <c r="B31" s="1">
        <v>150</v>
      </c>
      <c r="C31" s="1">
        <v>74</v>
      </c>
      <c r="D31" s="1">
        <v>76</v>
      </c>
      <c r="E31" s="51">
        <v>32</v>
      </c>
      <c r="F31" s="11">
        <v>4.6875</v>
      </c>
      <c r="G31" s="1">
        <f t="shared" si="5"/>
        <v>101</v>
      </c>
      <c r="H31" s="1">
        <v>53</v>
      </c>
      <c r="I31" s="1">
        <v>48</v>
      </c>
      <c r="J31" s="52">
        <f aca="true" t="shared" si="6" ref="J31:J43">LN(G31/B31)/6.02*100</f>
        <v>-6.570012911212563</v>
      </c>
      <c r="K31" s="40" t="s">
        <v>1</v>
      </c>
      <c r="L31" s="1" t="s">
        <v>1</v>
      </c>
      <c r="M31" s="1" t="s">
        <v>1</v>
      </c>
      <c r="N31" s="1"/>
      <c r="O31" s="213" t="s">
        <v>1</v>
      </c>
      <c r="P31" s="204" t="s">
        <v>1</v>
      </c>
      <c r="Q31" s="1" t="s">
        <v>1</v>
      </c>
      <c r="R31" s="1" t="s">
        <v>1</v>
      </c>
      <c r="S31" s="175" t="s">
        <v>29</v>
      </c>
      <c r="T31" s="55"/>
      <c r="U31" s="56"/>
      <c r="V31" s="57"/>
      <c r="W31" s="58"/>
      <c r="X31" s="59"/>
      <c r="Y31" s="59"/>
      <c r="Z31" s="60"/>
      <c r="AA31" s="60"/>
      <c r="AB31" s="61"/>
      <c r="AC31" s="60"/>
      <c r="AD31" s="5"/>
      <c r="AE31" s="5"/>
      <c r="AF31" s="5"/>
      <c r="AG31" s="5"/>
    </row>
    <row r="32" spans="1:33" s="4" customFormat="1" ht="15">
      <c r="A32" s="46" t="s">
        <v>30</v>
      </c>
      <c r="B32" s="1">
        <v>264</v>
      </c>
      <c r="C32" s="1">
        <v>112</v>
      </c>
      <c r="D32" s="1">
        <v>152</v>
      </c>
      <c r="E32" s="51">
        <v>63</v>
      </c>
      <c r="F32" s="11">
        <v>4.190476190476191</v>
      </c>
      <c r="G32" s="1">
        <f t="shared" si="5"/>
        <v>172</v>
      </c>
      <c r="H32" s="1">
        <v>84</v>
      </c>
      <c r="I32" s="1">
        <v>88</v>
      </c>
      <c r="J32" s="52">
        <f t="shared" si="6"/>
        <v>-7.117186483934604</v>
      </c>
      <c r="K32" s="40">
        <f aca="true" t="shared" si="7" ref="K32:K43">SUM(L32:M32)</f>
        <v>221</v>
      </c>
      <c r="L32" s="1">
        <v>103</v>
      </c>
      <c r="M32" s="1">
        <v>118</v>
      </c>
      <c r="N32" s="1"/>
      <c r="O32" s="214">
        <f t="shared" si="3"/>
        <v>2.949037937697645</v>
      </c>
      <c r="P32" s="204">
        <f t="shared" si="4"/>
        <v>369</v>
      </c>
      <c r="Q32" s="196">
        <v>192</v>
      </c>
      <c r="R32" s="196">
        <v>177</v>
      </c>
      <c r="S32" s="175" t="s">
        <v>31</v>
      </c>
      <c r="T32" s="46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</row>
    <row r="33" spans="1:33" s="4" customFormat="1" ht="15">
      <c r="A33" s="46" t="s">
        <v>32</v>
      </c>
      <c r="B33" s="1">
        <v>2221</v>
      </c>
      <c r="C33" s="1">
        <v>1044</v>
      </c>
      <c r="D33" s="1">
        <v>1177</v>
      </c>
      <c r="E33" s="51">
        <v>341</v>
      </c>
      <c r="F33" s="11">
        <v>6.513196480938417</v>
      </c>
      <c r="G33" s="1">
        <f t="shared" si="5"/>
        <v>2204</v>
      </c>
      <c r="H33" s="1">
        <v>1051</v>
      </c>
      <c r="I33" s="1">
        <v>1153</v>
      </c>
      <c r="J33" s="52">
        <f t="shared" si="6"/>
        <v>-0.12763544221963966</v>
      </c>
      <c r="K33" s="40">
        <f t="shared" si="7"/>
        <v>1728</v>
      </c>
      <c r="L33" s="1">
        <v>816</v>
      </c>
      <c r="M33" s="1">
        <v>912</v>
      </c>
      <c r="N33" s="1"/>
      <c r="O33" s="214">
        <f t="shared" si="3"/>
        <v>-2.86246142245652</v>
      </c>
      <c r="P33" s="204">
        <f t="shared" si="4"/>
        <v>3291</v>
      </c>
      <c r="Q33" s="196">
        <v>1673</v>
      </c>
      <c r="R33" s="196">
        <v>1618</v>
      </c>
      <c r="S33" s="175" t="s">
        <v>33</v>
      </c>
      <c r="T33" s="46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</row>
    <row r="34" spans="1:33" s="4" customFormat="1" ht="15">
      <c r="A34" s="46" t="s">
        <v>34</v>
      </c>
      <c r="B34" s="1">
        <v>2062</v>
      </c>
      <c r="C34" s="1">
        <v>965</v>
      </c>
      <c r="D34" s="1">
        <v>1097</v>
      </c>
      <c r="E34" s="51">
        <v>253</v>
      </c>
      <c r="F34" s="11">
        <v>8.150197628458498</v>
      </c>
      <c r="G34" s="1">
        <f t="shared" si="5"/>
        <v>2447</v>
      </c>
      <c r="H34" s="1">
        <v>1209</v>
      </c>
      <c r="I34" s="1">
        <v>1238</v>
      </c>
      <c r="J34" s="52">
        <f t="shared" si="6"/>
        <v>2.843627888135656</v>
      </c>
      <c r="K34" s="40">
        <f t="shared" si="7"/>
        <v>2468</v>
      </c>
      <c r="L34" s="1">
        <v>1187</v>
      </c>
      <c r="M34" s="1">
        <v>1281</v>
      </c>
      <c r="N34" s="1"/>
      <c r="O34" s="214">
        <f t="shared" si="3"/>
        <v>0.10053319508949209</v>
      </c>
      <c r="P34" s="204">
        <f t="shared" si="4"/>
        <v>3129</v>
      </c>
      <c r="Q34" s="196">
        <v>1593</v>
      </c>
      <c r="R34" s="196">
        <v>1536</v>
      </c>
      <c r="S34" s="175" t="s">
        <v>35</v>
      </c>
      <c r="T34" s="46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</row>
    <row r="35" spans="1:33" s="4" customFormat="1" ht="15">
      <c r="A35" s="46" t="s">
        <v>36</v>
      </c>
      <c r="B35" s="1">
        <v>1196</v>
      </c>
      <c r="C35" s="1">
        <v>583</v>
      </c>
      <c r="D35" s="1">
        <v>613</v>
      </c>
      <c r="E35" s="51">
        <v>245</v>
      </c>
      <c r="F35" s="11">
        <v>4.881632653061224</v>
      </c>
      <c r="G35" s="1">
        <f t="shared" si="5"/>
        <v>1200</v>
      </c>
      <c r="H35" s="1">
        <v>527</v>
      </c>
      <c r="I35" s="1">
        <v>673</v>
      </c>
      <c r="J35" s="52">
        <f t="shared" si="6"/>
        <v>0.05546347617133938</v>
      </c>
      <c r="K35" s="40">
        <f t="shared" si="7"/>
        <v>1041</v>
      </c>
      <c r="L35" s="1">
        <v>457</v>
      </c>
      <c r="M35" s="1">
        <v>584</v>
      </c>
      <c r="N35" s="1"/>
      <c r="O35" s="214">
        <f t="shared" si="3"/>
        <v>-1.6722325548367378</v>
      </c>
      <c r="P35" s="204">
        <f t="shared" si="4"/>
        <v>2163</v>
      </c>
      <c r="Q35" s="196">
        <v>1135</v>
      </c>
      <c r="R35" s="196">
        <v>1028</v>
      </c>
      <c r="S35" s="175" t="s">
        <v>37</v>
      </c>
      <c r="T35" s="46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</row>
    <row r="36" spans="1:33" s="4" customFormat="1" ht="15">
      <c r="A36" s="46" t="s">
        <v>38</v>
      </c>
      <c r="B36" s="1">
        <v>597</v>
      </c>
      <c r="C36" s="1">
        <v>284</v>
      </c>
      <c r="D36" s="1">
        <v>313</v>
      </c>
      <c r="E36" s="51">
        <v>86</v>
      </c>
      <c r="F36" s="11">
        <v>6.941860465116279</v>
      </c>
      <c r="G36" s="1">
        <f t="shared" si="5"/>
        <v>471</v>
      </c>
      <c r="H36" s="1">
        <v>210</v>
      </c>
      <c r="I36" s="1">
        <v>261</v>
      </c>
      <c r="J36" s="52">
        <f t="shared" si="6"/>
        <v>-3.937857464720671</v>
      </c>
      <c r="K36" s="40">
        <f t="shared" si="7"/>
        <v>426</v>
      </c>
      <c r="L36" s="1">
        <v>196</v>
      </c>
      <c r="M36" s="1">
        <v>230</v>
      </c>
      <c r="N36" s="1"/>
      <c r="O36" s="214">
        <f t="shared" si="3"/>
        <v>-1.1813970323182035</v>
      </c>
      <c r="P36" s="204">
        <f t="shared" si="4"/>
        <v>869</v>
      </c>
      <c r="Q36" s="196">
        <v>433</v>
      </c>
      <c r="R36" s="196">
        <v>436</v>
      </c>
      <c r="S36" s="175" t="s">
        <v>39</v>
      </c>
      <c r="T36" s="46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</row>
    <row r="37" spans="1:33" s="4" customFormat="1" ht="15">
      <c r="A37" s="46" t="s">
        <v>40</v>
      </c>
      <c r="B37" s="1">
        <v>2766</v>
      </c>
      <c r="C37" s="1">
        <v>1293</v>
      </c>
      <c r="D37" s="1">
        <v>1473</v>
      </c>
      <c r="E37" s="51">
        <v>438</v>
      </c>
      <c r="F37" s="11">
        <v>6.315068493150685</v>
      </c>
      <c r="G37" s="1">
        <f t="shared" si="5"/>
        <v>2512</v>
      </c>
      <c r="H37" s="1">
        <v>1130</v>
      </c>
      <c r="I37" s="1">
        <v>1382</v>
      </c>
      <c r="J37" s="52">
        <f t="shared" si="6"/>
        <v>-1.6000495786812987</v>
      </c>
      <c r="K37" s="40">
        <f t="shared" si="7"/>
        <v>2651</v>
      </c>
      <c r="L37" s="1">
        <v>1126</v>
      </c>
      <c r="M37" s="1">
        <v>1525</v>
      </c>
      <c r="N37" s="1"/>
      <c r="O37" s="214">
        <f t="shared" si="3"/>
        <v>0.6336197494227803</v>
      </c>
      <c r="P37" s="204">
        <f t="shared" si="4"/>
        <v>3974</v>
      </c>
      <c r="Q37" s="196">
        <v>2024</v>
      </c>
      <c r="R37" s="196">
        <v>1950</v>
      </c>
      <c r="S37" s="175" t="s">
        <v>41</v>
      </c>
      <c r="T37" s="46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</row>
    <row r="38" spans="1:20" s="4" customFormat="1" ht="15">
      <c r="A38" s="46" t="s">
        <v>42</v>
      </c>
      <c r="B38" s="1">
        <v>659</v>
      </c>
      <c r="C38" s="1">
        <v>316</v>
      </c>
      <c r="D38" s="1">
        <v>343</v>
      </c>
      <c r="E38" s="51">
        <v>120</v>
      </c>
      <c r="F38" s="11">
        <v>5.491666666666666</v>
      </c>
      <c r="G38" s="1">
        <f t="shared" si="5"/>
        <v>548</v>
      </c>
      <c r="H38" s="1">
        <v>253</v>
      </c>
      <c r="I38" s="1">
        <v>295</v>
      </c>
      <c r="J38" s="52">
        <f t="shared" si="6"/>
        <v>-3.0639243779815906</v>
      </c>
      <c r="K38" s="40">
        <f t="shared" si="7"/>
        <v>562</v>
      </c>
      <c r="L38" s="1">
        <v>260</v>
      </c>
      <c r="M38" s="1">
        <v>302</v>
      </c>
      <c r="N38" s="1"/>
      <c r="O38" s="214">
        <f t="shared" si="3"/>
        <v>0.29678309347853604</v>
      </c>
      <c r="P38" s="204">
        <f t="shared" si="4"/>
        <v>1078</v>
      </c>
      <c r="Q38" s="196">
        <v>537</v>
      </c>
      <c r="R38" s="196">
        <v>541</v>
      </c>
      <c r="S38" s="175" t="s">
        <v>43</v>
      </c>
      <c r="T38" s="62"/>
    </row>
    <row r="39" spans="1:20" s="4" customFormat="1" ht="15">
      <c r="A39" s="46" t="s">
        <v>44</v>
      </c>
      <c r="B39" s="1">
        <v>520</v>
      </c>
      <c r="C39" s="1">
        <v>242</v>
      </c>
      <c r="D39" s="1">
        <v>278</v>
      </c>
      <c r="E39" s="51">
        <v>94</v>
      </c>
      <c r="F39" s="11">
        <v>5.531914893617022</v>
      </c>
      <c r="G39" s="1">
        <f t="shared" si="5"/>
        <v>530</v>
      </c>
      <c r="H39" s="1">
        <v>264</v>
      </c>
      <c r="I39" s="1">
        <v>266</v>
      </c>
      <c r="J39" s="52">
        <f t="shared" si="6"/>
        <v>0.31641519884874436</v>
      </c>
      <c r="K39" s="40">
        <f t="shared" si="7"/>
        <v>647</v>
      </c>
      <c r="L39" s="1">
        <v>307</v>
      </c>
      <c r="M39" s="1">
        <v>340</v>
      </c>
      <c r="N39" s="1"/>
      <c r="O39" s="214">
        <f t="shared" si="3"/>
        <v>2.3466975053498014</v>
      </c>
      <c r="P39" s="204">
        <f t="shared" si="4"/>
        <v>999</v>
      </c>
      <c r="Q39" s="196">
        <v>525</v>
      </c>
      <c r="R39" s="196">
        <v>474</v>
      </c>
      <c r="S39" s="175" t="s">
        <v>45</v>
      </c>
      <c r="T39" s="62"/>
    </row>
    <row r="40" spans="1:20" s="4" customFormat="1" ht="15">
      <c r="A40" s="46" t="s">
        <v>46</v>
      </c>
      <c r="B40" s="1">
        <v>507</v>
      </c>
      <c r="C40" s="1">
        <v>224</v>
      </c>
      <c r="D40" s="1">
        <v>283</v>
      </c>
      <c r="E40" s="51">
        <v>114</v>
      </c>
      <c r="F40" s="11">
        <v>4.447368421052632</v>
      </c>
      <c r="G40" s="1">
        <f t="shared" si="5"/>
        <v>340</v>
      </c>
      <c r="H40" s="1">
        <v>127</v>
      </c>
      <c r="I40" s="1">
        <v>213</v>
      </c>
      <c r="J40" s="52">
        <f t="shared" si="6"/>
        <v>-6.637298770448109</v>
      </c>
      <c r="K40" s="40">
        <f t="shared" si="7"/>
        <v>336</v>
      </c>
      <c r="L40" s="1">
        <v>144</v>
      </c>
      <c r="M40" s="1">
        <v>192</v>
      </c>
      <c r="N40" s="1"/>
      <c r="O40" s="214">
        <f t="shared" si="3"/>
        <v>-0.13922891349415056</v>
      </c>
      <c r="P40" s="204">
        <f t="shared" si="4"/>
        <v>941</v>
      </c>
      <c r="Q40" s="196">
        <v>462</v>
      </c>
      <c r="R40" s="196">
        <v>479</v>
      </c>
      <c r="S40" s="175" t="s">
        <v>47</v>
      </c>
      <c r="T40" s="62"/>
    </row>
    <row r="41" spans="1:20" s="4" customFormat="1" ht="15">
      <c r="A41" s="46" t="s">
        <v>48</v>
      </c>
      <c r="B41" s="1">
        <v>584</v>
      </c>
      <c r="C41" s="1">
        <v>265</v>
      </c>
      <c r="D41" s="1">
        <v>319</v>
      </c>
      <c r="E41" s="51">
        <v>99</v>
      </c>
      <c r="F41" s="11">
        <v>5.898989898989899</v>
      </c>
      <c r="G41" s="1">
        <f t="shared" si="5"/>
        <v>521</v>
      </c>
      <c r="H41" s="1">
        <v>205</v>
      </c>
      <c r="I41" s="1">
        <v>316</v>
      </c>
      <c r="J41" s="52">
        <f t="shared" si="6"/>
        <v>-1.8961950344661163</v>
      </c>
      <c r="K41" s="40">
        <f t="shared" si="7"/>
        <v>538</v>
      </c>
      <c r="L41" s="1">
        <v>218</v>
      </c>
      <c r="M41" s="1">
        <v>320</v>
      </c>
      <c r="N41" s="1"/>
      <c r="O41" s="214">
        <f t="shared" si="3"/>
        <v>0.3777472753931473</v>
      </c>
      <c r="P41" s="204">
        <f t="shared" si="4"/>
        <v>903</v>
      </c>
      <c r="Q41" s="196">
        <v>448</v>
      </c>
      <c r="R41" s="196">
        <v>455</v>
      </c>
      <c r="S41" s="175" t="s">
        <v>49</v>
      </c>
      <c r="T41" s="62"/>
    </row>
    <row r="42" spans="1:20" s="4" customFormat="1" ht="15">
      <c r="A42" s="46" t="s">
        <v>50</v>
      </c>
      <c r="B42" s="1">
        <v>483</v>
      </c>
      <c r="C42" s="1">
        <v>195</v>
      </c>
      <c r="D42" s="1">
        <v>288</v>
      </c>
      <c r="E42" s="51">
        <v>98</v>
      </c>
      <c r="F42" s="11">
        <v>4.928571428571429</v>
      </c>
      <c r="G42" s="1">
        <f t="shared" si="5"/>
        <v>451</v>
      </c>
      <c r="H42" s="1">
        <v>193</v>
      </c>
      <c r="I42" s="1">
        <v>258</v>
      </c>
      <c r="J42" s="52">
        <f t="shared" si="6"/>
        <v>-1.1386929260779788</v>
      </c>
      <c r="K42" s="40">
        <f t="shared" si="7"/>
        <v>444</v>
      </c>
      <c r="L42" s="1">
        <v>190</v>
      </c>
      <c r="M42" s="1">
        <v>254</v>
      </c>
      <c r="N42" s="1"/>
      <c r="O42" s="214">
        <f t="shared" si="3"/>
        <v>-0.1840326714171009</v>
      </c>
      <c r="P42" s="204">
        <f t="shared" si="4"/>
        <v>853</v>
      </c>
      <c r="Q42" s="196">
        <v>423</v>
      </c>
      <c r="R42" s="196">
        <v>430</v>
      </c>
      <c r="S42" s="175" t="s">
        <v>51</v>
      </c>
      <c r="T42" s="62"/>
    </row>
    <row r="43" spans="1:20" s="4" customFormat="1" ht="15">
      <c r="A43" s="46" t="s">
        <v>52</v>
      </c>
      <c r="B43" s="1">
        <v>1270</v>
      </c>
      <c r="C43" s="1">
        <v>620</v>
      </c>
      <c r="D43" s="1">
        <v>650</v>
      </c>
      <c r="E43" s="51">
        <v>228</v>
      </c>
      <c r="F43" s="11">
        <v>5.5701754385964914</v>
      </c>
      <c r="G43" s="1">
        <f t="shared" si="5"/>
        <v>1203</v>
      </c>
      <c r="H43" s="1">
        <v>557</v>
      </c>
      <c r="I43" s="1">
        <v>646</v>
      </c>
      <c r="J43" s="52">
        <f t="shared" si="6"/>
        <v>-0.9003067022916617</v>
      </c>
      <c r="K43" s="40">
        <f t="shared" si="7"/>
        <v>1181</v>
      </c>
      <c r="L43" s="1">
        <v>557</v>
      </c>
      <c r="M43" s="1">
        <v>624</v>
      </c>
      <c r="N43" s="1"/>
      <c r="O43" s="214">
        <f t="shared" si="3"/>
        <v>-0.21713999738019554</v>
      </c>
      <c r="P43" s="204">
        <f t="shared" si="4"/>
        <v>1890</v>
      </c>
      <c r="Q43" s="196">
        <v>946</v>
      </c>
      <c r="R43" s="196">
        <v>944</v>
      </c>
      <c r="S43" s="175" t="s">
        <v>53</v>
      </c>
      <c r="T43" s="62"/>
    </row>
    <row r="44" spans="1:21" s="4" customFormat="1" ht="15">
      <c r="A44" s="46"/>
      <c r="B44" s="1"/>
      <c r="C44" s="1"/>
      <c r="D44" s="1"/>
      <c r="E44" s="1"/>
      <c r="F44" s="11"/>
      <c r="G44" s="1"/>
      <c r="H44" s="1"/>
      <c r="I44" s="1"/>
      <c r="J44" s="63"/>
      <c r="K44" s="40"/>
      <c r="L44" s="1"/>
      <c r="M44" s="1"/>
      <c r="N44" s="1"/>
      <c r="O44" s="214"/>
      <c r="P44" s="204"/>
      <c r="Q44" s="196"/>
      <c r="R44" s="196"/>
      <c r="S44" s="2"/>
      <c r="T44" s="64"/>
      <c r="U44" s="2"/>
    </row>
    <row r="45" spans="1:21" s="36" customFormat="1" ht="17.25" customHeight="1">
      <c r="A45" s="49" t="s">
        <v>54</v>
      </c>
      <c r="B45" s="32">
        <f aca="true" t="shared" si="8" ref="B45:B61">SUM(C45:D45)</f>
        <v>16863</v>
      </c>
      <c r="C45" s="32">
        <f>SUM(C46:C61)</f>
        <v>7881</v>
      </c>
      <c r="D45" s="32">
        <f>SUM(D46:D61)</f>
        <v>8982</v>
      </c>
      <c r="E45" s="32">
        <f>SUM(E46:E61)</f>
        <v>2934</v>
      </c>
      <c r="F45" s="31">
        <v>5.773237997957099</v>
      </c>
      <c r="G45" s="32">
        <f>SUM(H45:I45)</f>
        <v>16214</v>
      </c>
      <c r="H45" s="32">
        <f>SUM(H46:H61)</f>
        <v>7486</v>
      </c>
      <c r="I45" s="32">
        <f>SUM(I46:I61)</f>
        <v>8728</v>
      </c>
      <c r="J45" s="37">
        <f aca="true" t="shared" si="9" ref="J45:J61">LN(G45/B45)/6.02*100</f>
        <v>-0.6519403010387421</v>
      </c>
      <c r="K45" s="34">
        <f>SUM(L45:M45)</f>
        <v>18570</v>
      </c>
      <c r="L45" s="32">
        <f>SUM(L46:L61)</f>
        <v>8486</v>
      </c>
      <c r="M45" s="32">
        <f>SUM(M46:M61)</f>
        <v>10084</v>
      </c>
      <c r="N45" s="32"/>
      <c r="O45" s="35">
        <f t="shared" si="3"/>
        <v>1.596144809401164</v>
      </c>
      <c r="P45" s="194">
        <f t="shared" si="4"/>
        <v>25834</v>
      </c>
      <c r="Q45" s="186">
        <f>SUM(Q46:Q61)</f>
        <v>13233</v>
      </c>
      <c r="R45" s="186">
        <f>SUM(R46:R61)</f>
        <v>12601</v>
      </c>
      <c r="S45" s="23" t="s">
        <v>55</v>
      </c>
      <c r="T45" s="65"/>
      <c r="U45" s="23"/>
    </row>
    <row r="46" spans="1:21" s="45" customFormat="1" ht="14.25" customHeight="1">
      <c r="A46" s="66" t="s">
        <v>56</v>
      </c>
      <c r="B46" s="1">
        <f t="shared" si="8"/>
        <v>159</v>
      </c>
      <c r="C46" s="1">
        <v>62</v>
      </c>
      <c r="D46" s="1">
        <v>97</v>
      </c>
      <c r="E46" s="51">
        <v>36</v>
      </c>
      <c r="F46" s="11">
        <v>4.416666666666667</v>
      </c>
      <c r="G46" s="1">
        <f>SUM(H46:I46)</f>
        <v>87</v>
      </c>
      <c r="H46" s="1">
        <v>38</v>
      </c>
      <c r="I46" s="1">
        <v>49</v>
      </c>
      <c r="J46" s="52">
        <f t="shared" si="9"/>
        <v>-10.016546238632024</v>
      </c>
      <c r="K46" s="1" t="s">
        <v>1</v>
      </c>
      <c r="L46" s="1" t="s">
        <v>1</v>
      </c>
      <c r="M46" s="1" t="s">
        <v>1</v>
      </c>
      <c r="N46" s="1"/>
      <c r="O46" s="213" t="s">
        <v>1</v>
      </c>
      <c r="P46" s="204">
        <f t="shared" si="4"/>
        <v>1</v>
      </c>
      <c r="Q46" s="196">
        <v>0</v>
      </c>
      <c r="R46" s="196">
        <v>1</v>
      </c>
      <c r="S46" s="175" t="s">
        <v>57</v>
      </c>
      <c r="T46" s="64"/>
      <c r="U46" s="2"/>
    </row>
    <row r="47" spans="1:21" s="45" customFormat="1" ht="14.25" customHeight="1">
      <c r="A47" s="66" t="s">
        <v>58</v>
      </c>
      <c r="B47" s="1">
        <f t="shared" si="8"/>
        <v>1009</v>
      </c>
      <c r="C47" s="1">
        <v>466</v>
      </c>
      <c r="D47" s="1">
        <v>543</v>
      </c>
      <c r="E47" s="51">
        <v>198</v>
      </c>
      <c r="F47" s="11">
        <v>5.095959595959596</v>
      </c>
      <c r="G47" s="1">
        <f aca="true" t="shared" si="10" ref="G47:G61">SUM(H47:I47)</f>
        <v>1184</v>
      </c>
      <c r="H47" s="1">
        <v>583</v>
      </c>
      <c r="I47" s="1">
        <v>601</v>
      </c>
      <c r="J47" s="52">
        <f t="shared" si="9"/>
        <v>2.6567906161186383</v>
      </c>
      <c r="K47" s="40">
        <f aca="true" t="shared" si="11" ref="K47:K54">SUM(L47:M47)</f>
        <v>1618</v>
      </c>
      <c r="L47" s="1">
        <v>790</v>
      </c>
      <c r="M47" s="1">
        <v>828</v>
      </c>
      <c r="N47" s="1"/>
      <c r="O47" s="214">
        <f t="shared" si="3"/>
        <v>3.674026849111599</v>
      </c>
      <c r="P47" s="204">
        <f t="shared" si="4"/>
        <v>2026</v>
      </c>
      <c r="Q47" s="196">
        <v>1033</v>
      </c>
      <c r="R47" s="196">
        <v>993</v>
      </c>
      <c r="S47" s="175" t="s">
        <v>59</v>
      </c>
      <c r="T47" s="64"/>
      <c r="U47" s="2"/>
    </row>
    <row r="48" spans="1:21" s="45" customFormat="1" ht="14.25" customHeight="1">
      <c r="A48" s="66" t="s">
        <v>60</v>
      </c>
      <c r="B48" s="1">
        <f t="shared" si="8"/>
        <v>327</v>
      </c>
      <c r="C48" s="1">
        <v>138</v>
      </c>
      <c r="D48" s="1">
        <v>189</v>
      </c>
      <c r="E48" s="51">
        <v>71</v>
      </c>
      <c r="F48" s="11">
        <v>4.605633802816901</v>
      </c>
      <c r="G48" s="1">
        <f t="shared" si="10"/>
        <v>291</v>
      </c>
      <c r="H48" s="1">
        <v>116</v>
      </c>
      <c r="I48" s="1">
        <v>175</v>
      </c>
      <c r="J48" s="52">
        <f t="shared" si="9"/>
        <v>-1.9374900951123073</v>
      </c>
      <c r="K48" s="40">
        <f t="shared" si="11"/>
        <v>389</v>
      </c>
      <c r="L48" s="1">
        <v>175</v>
      </c>
      <c r="M48" s="1">
        <v>214</v>
      </c>
      <c r="N48" s="1"/>
      <c r="O48" s="214">
        <f t="shared" si="3"/>
        <v>3.4147773699641615</v>
      </c>
      <c r="P48" s="204">
        <f t="shared" si="4"/>
        <v>557</v>
      </c>
      <c r="Q48" s="196">
        <v>269</v>
      </c>
      <c r="R48" s="196">
        <v>288</v>
      </c>
      <c r="S48" s="175" t="s">
        <v>61</v>
      </c>
      <c r="T48" s="64"/>
      <c r="U48" s="2"/>
    </row>
    <row r="49" spans="1:21" s="45" customFormat="1" ht="14.25" customHeight="1">
      <c r="A49" s="66" t="s">
        <v>62</v>
      </c>
      <c r="B49" s="1">
        <f t="shared" si="8"/>
        <v>469</v>
      </c>
      <c r="C49" s="1">
        <v>191</v>
      </c>
      <c r="D49" s="1">
        <v>278</v>
      </c>
      <c r="E49" s="51">
        <v>108</v>
      </c>
      <c r="F49" s="11">
        <v>4.342592592592593</v>
      </c>
      <c r="G49" s="1">
        <f t="shared" si="10"/>
        <v>375</v>
      </c>
      <c r="H49" s="1">
        <v>160</v>
      </c>
      <c r="I49" s="1">
        <v>215</v>
      </c>
      <c r="J49" s="52">
        <f t="shared" si="9"/>
        <v>-3.7155605062436647</v>
      </c>
      <c r="K49" s="40">
        <f t="shared" si="11"/>
        <v>397</v>
      </c>
      <c r="L49" s="1">
        <v>176</v>
      </c>
      <c r="M49" s="1">
        <v>221</v>
      </c>
      <c r="N49" s="1"/>
      <c r="O49" s="214">
        <f t="shared" si="3"/>
        <v>0.6707088790209362</v>
      </c>
      <c r="P49" s="204">
        <f t="shared" si="4"/>
        <v>819</v>
      </c>
      <c r="Q49" s="196">
        <v>410</v>
      </c>
      <c r="R49" s="196">
        <v>409</v>
      </c>
      <c r="S49" s="175" t="s">
        <v>63</v>
      </c>
      <c r="T49" s="64"/>
      <c r="U49" s="2"/>
    </row>
    <row r="50" spans="1:20" s="45" customFormat="1" ht="14.25" customHeight="1">
      <c r="A50" s="66" t="s">
        <v>64</v>
      </c>
      <c r="B50" s="1">
        <f t="shared" si="8"/>
        <v>375</v>
      </c>
      <c r="C50" s="1">
        <v>159</v>
      </c>
      <c r="D50" s="1">
        <v>216</v>
      </c>
      <c r="E50" s="51">
        <v>59</v>
      </c>
      <c r="F50" s="11">
        <v>6.3559322033898304</v>
      </c>
      <c r="G50" s="1">
        <f t="shared" si="10"/>
        <v>351</v>
      </c>
      <c r="H50" s="1">
        <v>156</v>
      </c>
      <c r="I50" s="1">
        <v>195</v>
      </c>
      <c r="J50" s="52">
        <f t="shared" si="9"/>
        <v>-1.0986678156901155</v>
      </c>
      <c r="K50" s="40">
        <f t="shared" si="11"/>
        <v>315</v>
      </c>
      <c r="L50" s="1">
        <v>147</v>
      </c>
      <c r="M50" s="1">
        <v>168</v>
      </c>
      <c r="N50" s="1"/>
      <c r="O50" s="214">
        <f t="shared" si="3"/>
        <v>-1.2731009957674437</v>
      </c>
      <c r="P50" s="204">
        <f t="shared" si="4"/>
        <v>540</v>
      </c>
      <c r="Q50" s="196">
        <v>283</v>
      </c>
      <c r="R50" s="196">
        <v>257</v>
      </c>
      <c r="S50" s="175" t="s">
        <v>65</v>
      </c>
      <c r="T50" s="67"/>
    </row>
    <row r="51" spans="1:20" s="45" customFormat="1" ht="14.25" customHeight="1">
      <c r="A51" s="66" t="s">
        <v>66</v>
      </c>
      <c r="B51" s="1">
        <f t="shared" si="8"/>
        <v>418</v>
      </c>
      <c r="C51" s="1">
        <v>182</v>
      </c>
      <c r="D51" s="1">
        <v>236</v>
      </c>
      <c r="E51" s="51">
        <v>72</v>
      </c>
      <c r="F51" s="11">
        <v>5.805555555555555</v>
      </c>
      <c r="G51" s="1">
        <f t="shared" si="10"/>
        <v>260</v>
      </c>
      <c r="H51" s="1">
        <v>118</v>
      </c>
      <c r="I51" s="1">
        <v>142</v>
      </c>
      <c r="J51" s="52">
        <f t="shared" si="9"/>
        <v>-7.887039892179877</v>
      </c>
      <c r="K51" s="40">
        <f t="shared" si="11"/>
        <v>991</v>
      </c>
      <c r="L51" s="1">
        <v>428</v>
      </c>
      <c r="M51" s="1">
        <v>563</v>
      </c>
      <c r="N51" s="1"/>
      <c r="O51" s="214">
        <f t="shared" si="3"/>
        <v>15.741563568405414</v>
      </c>
      <c r="P51" s="204">
        <f t="shared" si="4"/>
        <v>1766</v>
      </c>
      <c r="Q51" s="196">
        <v>857</v>
      </c>
      <c r="R51" s="196">
        <v>909</v>
      </c>
      <c r="S51" s="175" t="s">
        <v>67</v>
      </c>
      <c r="T51" s="67"/>
    </row>
    <row r="52" spans="1:20" s="45" customFormat="1" ht="14.25" customHeight="1">
      <c r="A52" s="66" t="s">
        <v>68</v>
      </c>
      <c r="B52" s="1">
        <f t="shared" si="8"/>
        <v>749</v>
      </c>
      <c r="C52" s="1">
        <v>334</v>
      </c>
      <c r="D52" s="1">
        <v>415</v>
      </c>
      <c r="E52" s="51">
        <v>136</v>
      </c>
      <c r="F52" s="11">
        <v>5.507352941176471</v>
      </c>
      <c r="G52" s="1">
        <f t="shared" si="10"/>
        <v>717</v>
      </c>
      <c r="H52" s="1">
        <v>319</v>
      </c>
      <c r="I52" s="1">
        <v>398</v>
      </c>
      <c r="J52" s="52">
        <f t="shared" si="9"/>
        <v>-0.7253013773687554</v>
      </c>
      <c r="K52" s="40">
        <f t="shared" si="11"/>
        <v>827</v>
      </c>
      <c r="L52" s="1">
        <v>358</v>
      </c>
      <c r="M52" s="1">
        <v>469</v>
      </c>
      <c r="N52" s="1"/>
      <c r="O52" s="214">
        <f t="shared" si="3"/>
        <v>1.679162993224365</v>
      </c>
      <c r="P52" s="204">
        <f t="shared" si="4"/>
        <v>1232</v>
      </c>
      <c r="Q52" s="196">
        <v>639</v>
      </c>
      <c r="R52" s="196">
        <v>593</v>
      </c>
      <c r="S52" s="175" t="s">
        <v>69</v>
      </c>
      <c r="T52" s="67"/>
    </row>
    <row r="53" spans="1:20" s="45" customFormat="1" ht="14.25" customHeight="1">
      <c r="A53" s="66" t="s">
        <v>70</v>
      </c>
      <c r="B53" s="1">
        <f t="shared" si="8"/>
        <v>1556</v>
      </c>
      <c r="C53" s="1">
        <v>775</v>
      </c>
      <c r="D53" s="1">
        <v>781</v>
      </c>
      <c r="E53" s="51">
        <v>271</v>
      </c>
      <c r="F53" s="11">
        <v>5.74169741697417</v>
      </c>
      <c r="G53" s="1">
        <f t="shared" si="10"/>
        <v>1554</v>
      </c>
      <c r="H53" s="1">
        <v>707</v>
      </c>
      <c r="I53" s="1">
        <v>847</v>
      </c>
      <c r="J53" s="52">
        <f t="shared" si="9"/>
        <v>-0.021365013467510276</v>
      </c>
      <c r="K53" s="40">
        <f t="shared" si="11"/>
        <v>1830</v>
      </c>
      <c r="L53" s="1">
        <v>811</v>
      </c>
      <c r="M53" s="1">
        <v>1019</v>
      </c>
      <c r="N53" s="1"/>
      <c r="O53" s="214">
        <f t="shared" si="3"/>
        <v>1.923337822445576</v>
      </c>
      <c r="P53" s="204">
        <f t="shared" si="4"/>
        <v>2512</v>
      </c>
      <c r="Q53" s="196">
        <v>1293</v>
      </c>
      <c r="R53" s="196">
        <v>1219</v>
      </c>
      <c r="S53" s="175" t="s">
        <v>71</v>
      </c>
      <c r="T53" s="67"/>
    </row>
    <row r="54" spans="1:20" s="45" customFormat="1" ht="14.25" customHeight="1">
      <c r="A54" s="66" t="s">
        <v>72</v>
      </c>
      <c r="B54" s="1">
        <f t="shared" si="8"/>
        <v>463</v>
      </c>
      <c r="C54" s="1">
        <v>212</v>
      </c>
      <c r="D54" s="1">
        <v>251</v>
      </c>
      <c r="E54" s="51">
        <v>82</v>
      </c>
      <c r="F54" s="11">
        <v>5.646341463414634</v>
      </c>
      <c r="G54" s="1">
        <f t="shared" si="10"/>
        <v>430</v>
      </c>
      <c r="H54" s="1">
        <v>207</v>
      </c>
      <c r="I54" s="1">
        <v>223</v>
      </c>
      <c r="J54" s="52">
        <f t="shared" si="9"/>
        <v>-1.2282698571200323</v>
      </c>
      <c r="K54" s="40">
        <f t="shared" si="11"/>
        <v>448</v>
      </c>
      <c r="L54" s="1">
        <v>214</v>
      </c>
      <c r="M54" s="1">
        <v>234</v>
      </c>
      <c r="N54" s="1"/>
      <c r="O54" s="214">
        <f t="shared" si="3"/>
        <v>0.48244733796914163</v>
      </c>
      <c r="P54" s="204">
        <f t="shared" si="4"/>
        <v>723</v>
      </c>
      <c r="Q54" s="196">
        <v>385</v>
      </c>
      <c r="R54" s="196">
        <v>338</v>
      </c>
      <c r="S54" s="175" t="s">
        <v>73</v>
      </c>
      <c r="T54" s="67"/>
    </row>
    <row r="55" spans="1:20" s="45" customFormat="1" ht="14.25" customHeight="1">
      <c r="A55" s="66" t="s">
        <v>74</v>
      </c>
      <c r="B55" s="1">
        <f t="shared" si="8"/>
        <v>241</v>
      </c>
      <c r="C55" s="1">
        <v>118</v>
      </c>
      <c r="D55" s="1">
        <v>123</v>
      </c>
      <c r="E55" s="51">
        <v>50</v>
      </c>
      <c r="F55" s="11">
        <v>4.82</v>
      </c>
      <c r="G55" s="1">
        <f t="shared" si="10"/>
        <v>85</v>
      </c>
      <c r="H55" s="1">
        <v>35</v>
      </c>
      <c r="I55" s="1">
        <v>50</v>
      </c>
      <c r="J55" s="52">
        <f t="shared" si="9"/>
        <v>-17.311389983394328</v>
      </c>
      <c r="K55" s="1" t="s">
        <v>1</v>
      </c>
      <c r="L55" s="1" t="s">
        <v>1</v>
      </c>
      <c r="M55" s="1" t="s">
        <v>1</v>
      </c>
      <c r="N55" s="1"/>
      <c r="O55" s="214"/>
      <c r="P55" s="204">
        <f t="shared" si="4"/>
        <v>6</v>
      </c>
      <c r="Q55" s="196">
        <v>5</v>
      </c>
      <c r="R55" s="196">
        <v>1</v>
      </c>
      <c r="S55" s="175" t="s">
        <v>75</v>
      </c>
      <c r="T55" s="67"/>
    </row>
    <row r="56" spans="1:20" s="45" customFormat="1" ht="14.25" customHeight="1">
      <c r="A56" s="66" t="s">
        <v>76</v>
      </c>
      <c r="B56" s="1">
        <f t="shared" si="8"/>
        <v>6581</v>
      </c>
      <c r="C56" s="1">
        <v>3131</v>
      </c>
      <c r="D56" s="1">
        <v>3450</v>
      </c>
      <c r="E56" s="51">
        <v>1018</v>
      </c>
      <c r="F56" s="11">
        <v>6.464636542239686</v>
      </c>
      <c r="G56" s="1">
        <f t="shared" si="10"/>
        <v>6998</v>
      </c>
      <c r="H56" s="1">
        <v>3299</v>
      </c>
      <c r="I56" s="1">
        <v>3699</v>
      </c>
      <c r="J56" s="52">
        <f t="shared" si="9"/>
        <v>1.0205595427161827</v>
      </c>
      <c r="K56" s="40">
        <f>SUM(L56:M56)</f>
        <v>8226</v>
      </c>
      <c r="L56" s="1">
        <v>3790</v>
      </c>
      <c r="M56" s="1">
        <v>4436</v>
      </c>
      <c r="N56" s="1"/>
      <c r="O56" s="214">
        <f t="shared" si="3"/>
        <v>1.9020644219145413</v>
      </c>
      <c r="P56" s="204">
        <f t="shared" si="4"/>
        <v>9366</v>
      </c>
      <c r="Q56" s="196">
        <v>4801</v>
      </c>
      <c r="R56" s="196">
        <v>4565</v>
      </c>
      <c r="S56" s="175" t="s">
        <v>77</v>
      </c>
      <c r="T56" s="67"/>
    </row>
    <row r="57" spans="1:20" s="45" customFormat="1" ht="14.25" customHeight="1">
      <c r="A57" s="66" t="s">
        <v>78</v>
      </c>
      <c r="B57" s="1">
        <f t="shared" si="8"/>
        <v>963</v>
      </c>
      <c r="C57" s="1">
        <v>419</v>
      </c>
      <c r="D57" s="1">
        <v>544</v>
      </c>
      <c r="E57" s="51">
        <v>181</v>
      </c>
      <c r="F57" s="11">
        <v>5.320441988950276</v>
      </c>
      <c r="G57" s="1">
        <f t="shared" si="10"/>
        <v>889</v>
      </c>
      <c r="H57" s="1">
        <v>402</v>
      </c>
      <c r="I57" s="1">
        <v>487</v>
      </c>
      <c r="J57" s="52">
        <f t="shared" si="9"/>
        <v>-1.3281756857844025</v>
      </c>
      <c r="K57" s="40">
        <f>SUM(L57:M57)</f>
        <v>859</v>
      </c>
      <c r="L57" s="1">
        <v>375</v>
      </c>
      <c r="M57" s="1">
        <v>484</v>
      </c>
      <c r="N57" s="1"/>
      <c r="O57" s="214">
        <f t="shared" si="3"/>
        <v>-0.40386251211351987</v>
      </c>
      <c r="P57" s="204">
        <f t="shared" si="4"/>
        <v>1424</v>
      </c>
      <c r="Q57" s="196">
        <v>723</v>
      </c>
      <c r="R57" s="196">
        <v>701</v>
      </c>
      <c r="S57" s="175" t="s">
        <v>79</v>
      </c>
      <c r="T57" s="67"/>
    </row>
    <row r="58" spans="1:20" s="45" customFormat="1" ht="14.25" customHeight="1">
      <c r="A58" s="66" t="s">
        <v>80</v>
      </c>
      <c r="B58" s="1">
        <f t="shared" si="8"/>
        <v>950</v>
      </c>
      <c r="C58" s="1">
        <v>465</v>
      </c>
      <c r="D58" s="1">
        <v>485</v>
      </c>
      <c r="E58" s="51">
        <v>190</v>
      </c>
      <c r="F58" s="11">
        <v>5</v>
      </c>
      <c r="G58" s="1">
        <f t="shared" si="10"/>
        <v>835</v>
      </c>
      <c r="H58" s="1">
        <v>370</v>
      </c>
      <c r="I58" s="1">
        <v>465</v>
      </c>
      <c r="J58" s="52">
        <f t="shared" si="9"/>
        <v>-2.1433597964074935</v>
      </c>
      <c r="K58" s="40">
        <f>SUM(L58:M58)</f>
        <v>711</v>
      </c>
      <c r="L58" s="1">
        <v>303</v>
      </c>
      <c r="M58" s="1">
        <v>408</v>
      </c>
      <c r="N58" s="1"/>
      <c r="O58" s="214">
        <f t="shared" si="3"/>
        <v>-1.8912858240895842</v>
      </c>
      <c r="P58" s="204">
        <f t="shared" si="4"/>
        <v>1357</v>
      </c>
      <c r="Q58" s="196">
        <v>727</v>
      </c>
      <c r="R58" s="196">
        <v>630</v>
      </c>
      <c r="S58" s="175" t="s">
        <v>81</v>
      </c>
      <c r="T58" s="67"/>
    </row>
    <row r="59" spans="1:20" s="45" customFormat="1" ht="14.25" customHeight="1">
      <c r="A59" s="66" t="s">
        <v>82</v>
      </c>
      <c r="B59" s="1">
        <f t="shared" si="8"/>
        <v>1210</v>
      </c>
      <c r="C59" s="1">
        <v>556</v>
      </c>
      <c r="D59" s="1">
        <v>654</v>
      </c>
      <c r="E59" s="51">
        <v>206</v>
      </c>
      <c r="F59" s="11">
        <v>5.87378640776699</v>
      </c>
      <c r="G59" s="1">
        <f t="shared" si="10"/>
        <v>923</v>
      </c>
      <c r="H59" s="1">
        <v>395</v>
      </c>
      <c r="I59" s="1">
        <v>528</v>
      </c>
      <c r="J59" s="52">
        <f t="shared" si="9"/>
        <v>-4.497448572889281</v>
      </c>
      <c r="K59" s="40">
        <f>SUM(L59:M59)</f>
        <v>746</v>
      </c>
      <c r="L59" s="1">
        <v>356</v>
      </c>
      <c r="M59" s="1">
        <v>390</v>
      </c>
      <c r="N59" s="1"/>
      <c r="O59" s="214">
        <f t="shared" si="3"/>
        <v>-2.5047486388128393</v>
      </c>
      <c r="P59" s="204">
        <f t="shared" si="4"/>
        <v>1811</v>
      </c>
      <c r="Q59" s="196">
        <v>916</v>
      </c>
      <c r="R59" s="196">
        <v>895</v>
      </c>
      <c r="S59" s="175" t="s">
        <v>83</v>
      </c>
      <c r="T59" s="67"/>
    </row>
    <row r="60" spans="1:20" s="45" customFormat="1" ht="14.25" customHeight="1">
      <c r="A60" s="66" t="s">
        <v>84</v>
      </c>
      <c r="B60" s="1">
        <f t="shared" si="8"/>
        <v>320</v>
      </c>
      <c r="C60" s="1">
        <v>141</v>
      </c>
      <c r="D60" s="1">
        <v>179</v>
      </c>
      <c r="E60" s="51">
        <v>71</v>
      </c>
      <c r="F60" s="11">
        <v>4.507042253521127</v>
      </c>
      <c r="G60" s="1">
        <f t="shared" si="10"/>
        <v>190</v>
      </c>
      <c r="H60" s="1">
        <v>76</v>
      </c>
      <c r="I60" s="1">
        <v>114</v>
      </c>
      <c r="J60" s="52">
        <f t="shared" si="9"/>
        <v>-8.659417336101098</v>
      </c>
      <c r="K60" s="1" t="s">
        <v>1</v>
      </c>
      <c r="L60" s="1" t="s">
        <v>1</v>
      </c>
      <c r="M60" s="1" t="s">
        <v>1</v>
      </c>
      <c r="N60" s="1"/>
      <c r="O60" s="214"/>
      <c r="P60" s="204">
        <f t="shared" si="4"/>
        <v>43</v>
      </c>
      <c r="Q60" s="196">
        <v>24</v>
      </c>
      <c r="R60" s="196">
        <v>19</v>
      </c>
      <c r="S60" s="175" t="s">
        <v>85</v>
      </c>
      <c r="T60" s="67"/>
    </row>
    <row r="61" spans="1:20" s="45" customFormat="1" ht="14.25" customHeight="1">
      <c r="A61" s="66" t="s">
        <v>86</v>
      </c>
      <c r="B61" s="1">
        <f t="shared" si="8"/>
        <v>1073</v>
      </c>
      <c r="C61" s="1">
        <v>532</v>
      </c>
      <c r="D61" s="1">
        <v>541</v>
      </c>
      <c r="E61" s="51">
        <v>185</v>
      </c>
      <c r="F61" s="11">
        <v>5.8</v>
      </c>
      <c r="G61" s="1">
        <f t="shared" si="10"/>
        <v>1045</v>
      </c>
      <c r="H61" s="1">
        <v>505</v>
      </c>
      <c r="I61" s="1">
        <v>540</v>
      </c>
      <c r="J61" s="52">
        <f t="shared" si="9"/>
        <v>-0.4392288742821774</v>
      </c>
      <c r="K61" s="40">
        <f>SUM(L61:M61)</f>
        <v>1213</v>
      </c>
      <c r="L61" s="1">
        <v>563</v>
      </c>
      <c r="M61" s="1">
        <v>650</v>
      </c>
      <c r="N61" s="1"/>
      <c r="O61" s="214">
        <f t="shared" si="3"/>
        <v>1.753879347589868</v>
      </c>
      <c r="P61" s="204">
        <f t="shared" si="4"/>
        <v>1651</v>
      </c>
      <c r="Q61" s="196">
        <v>868</v>
      </c>
      <c r="R61" s="196">
        <v>783</v>
      </c>
      <c r="S61" s="175" t="s">
        <v>87</v>
      </c>
      <c r="T61" s="67"/>
    </row>
    <row r="62" spans="1:20" s="44" customFormat="1" ht="15">
      <c r="A62" s="66"/>
      <c r="B62" s="1"/>
      <c r="C62" s="1"/>
      <c r="D62" s="1"/>
      <c r="E62" s="1"/>
      <c r="F62" s="11"/>
      <c r="G62" s="1"/>
      <c r="H62" s="1"/>
      <c r="I62" s="1"/>
      <c r="J62" s="52"/>
      <c r="K62" s="40"/>
      <c r="L62" s="1"/>
      <c r="M62" s="1"/>
      <c r="N62" s="1"/>
      <c r="O62" s="214"/>
      <c r="P62" s="204"/>
      <c r="Q62" s="196"/>
      <c r="R62" s="196"/>
      <c r="S62" s="2"/>
      <c r="T62" s="66"/>
    </row>
    <row r="63" spans="1:20" s="36" customFormat="1" ht="15">
      <c r="A63" s="49" t="s">
        <v>88</v>
      </c>
      <c r="B63" s="32">
        <f aca="true" t="shared" si="12" ref="B63:B78">SUM(C63:D63)</f>
        <v>11391</v>
      </c>
      <c r="C63" s="32">
        <f>SUM(C64:C79)</f>
        <v>5409</v>
      </c>
      <c r="D63" s="32">
        <f>SUM(D64:D79)</f>
        <v>5982</v>
      </c>
      <c r="E63" s="32">
        <f>SUM(E64:E79)</f>
        <v>1992</v>
      </c>
      <c r="F63" s="31">
        <v>5.697302697302697</v>
      </c>
      <c r="G63" s="32">
        <f>SUM(H63:I63)</f>
        <v>11830</v>
      </c>
      <c r="H63" s="32">
        <f>SUM(H64:H79)</f>
        <v>5535</v>
      </c>
      <c r="I63" s="32">
        <f>SUM(I64:I79)</f>
        <v>6295</v>
      </c>
      <c r="J63" s="37">
        <f aca="true" t="shared" si="13" ref="J63:J71">LN(G63/B63)/6.02*100</f>
        <v>0.6281579414039927</v>
      </c>
      <c r="K63" s="34">
        <f aca="true" t="shared" si="14" ref="K63:K71">SUM(L63:M63)</f>
        <v>12127</v>
      </c>
      <c r="L63" s="32">
        <f>SUM(L64:L79)</f>
        <v>5517</v>
      </c>
      <c r="M63" s="32">
        <f>SUM(M64:M79)</f>
        <v>6610</v>
      </c>
      <c r="N63" s="32"/>
      <c r="O63" s="35">
        <f t="shared" si="3"/>
        <v>0.2917140433454038</v>
      </c>
      <c r="P63" s="194">
        <f t="shared" si="4"/>
        <v>17318</v>
      </c>
      <c r="Q63" s="186">
        <f>SUM(Q64:Q79)</f>
        <v>8857</v>
      </c>
      <c r="R63" s="186">
        <f>SUM(R64:R79)</f>
        <v>8461</v>
      </c>
      <c r="S63" s="23" t="s">
        <v>89</v>
      </c>
      <c r="T63" s="29"/>
    </row>
    <row r="64" spans="1:20" s="4" customFormat="1" ht="15">
      <c r="A64" s="46" t="s">
        <v>90</v>
      </c>
      <c r="B64" s="1">
        <f t="shared" si="12"/>
        <v>1082</v>
      </c>
      <c r="C64" s="1">
        <v>524</v>
      </c>
      <c r="D64" s="1">
        <v>558</v>
      </c>
      <c r="E64" s="1">
        <v>157</v>
      </c>
      <c r="F64" s="11">
        <v>6.89171974522293</v>
      </c>
      <c r="G64" s="1">
        <f>SUM(H64:I64)</f>
        <v>1148</v>
      </c>
      <c r="H64" s="1">
        <v>531</v>
      </c>
      <c r="I64" s="1">
        <v>617</v>
      </c>
      <c r="J64" s="52">
        <f t="shared" si="13"/>
        <v>0.9835567686558969</v>
      </c>
      <c r="K64" s="40">
        <f t="shared" si="14"/>
        <v>1071</v>
      </c>
      <c r="L64" s="1">
        <v>454</v>
      </c>
      <c r="M64" s="1">
        <v>617</v>
      </c>
      <c r="N64" s="1"/>
      <c r="O64" s="214">
        <f t="shared" si="3"/>
        <v>-0.8168059580207401</v>
      </c>
      <c r="P64" s="204">
        <f t="shared" si="4"/>
        <v>1465</v>
      </c>
      <c r="Q64" s="196">
        <v>722</v>
      </c>
      <c r="R64" s="196">
        <v>743</v>
      </c>
      <c r="S64" s="175" t="s">
        <v>91</v>
      </c>
      <c r="T64" s="62"/>
    </row>
    <row r="65" spans="1:20" s="4" customFormat="1" ht="15">
      <c r="A65" s="46" t="s">
        <v>92</v>
      </c>
      <c r="B65" s="1">
        <f t="shared" si="12"/>
        <v>465</v>
      </c>
      <c r="C65" s="1">
        <v>207</v>
      </c>
      <c r="D65" s="1">
        <v>258</v>
      </c>
      <c r="E65" s="1">
        <v>87</v>
      </c>
      <c r="F65" s="11">
        <v>5.344827586206897</v>
      </c>
      <c r="G65" s="1">
        <f aca="true" t="shared" si="15" ref="G65:G78">SUM(H65:I65)</f>
        <v>412</v>
      </c>
      <c r="H65" s="1">
        <v>174</v>
      </c>
      <c r="I65" s="1">
        <v>238</v>
      </c>
      <c r="J65" s="52">
        <f t="shared" si="13"/>
        <v>-2.0102002697313948</v>
      </c>
      <c r="K65" s="40">
        <f t="shared" si="14"/>
        <v>337</v>
      </c>
      <c r="L65" s="1">
        <v>153</v>
      </c>
      <c r="M65" s="1">
        <v>184</v>
      </c>
      <c r="N65" s="1"/>
      <c r="O65" s="214">
        <f t="shared" si="3"/>
        <v>-2.364004929378408</v>
      </c>
      <c r="P65" s="204">
        <f t="shared" si="4"/>
        <v>459</v>
      </c>
      <c r="Q65" s="196">
        <v>237</v>
      </c>
      <c r="R65" s="196">
        <v>222</v>
      </c>
      <c r="S65" s="175" t="s">
        <v>93</v>
      </c>
      <c r="T65" s="62"/>
    </row>
    <row r="66" spans="1:21" s="4" customFormat="1" ht="15">
      <c r="A66" s="46" t="s">
        <v>94</v>
      </c>
      <c r="B66" s="1">
        <f t="shared" si="12"/>
        <v>437</v>
      </c>
      <c r="C66" s="1">
        <v>199</v>
      </c>
      <c r="D66" s="1">
        <v>238</v>
      </c>
      <c r="E66" s="1">
        <v>88</v>
      </c>
      <c r="F66" s="11">
        <v>4.965909090909091</v>
      </c>
      <c r="G66" s="1">
        <f t="shared" si="15"/>
        <v>416</v>
      </c>
      <c r="H66" s="1">
        <v>180</v>
      </c>
      <c r="I66" s="1">
        <v>236</v>
      </c>
      <c r="J66" s="52">
        <f t="shared" si="13"/>
        <v>-0.8180720072147313</v>
      </c>
      <c r="K66" s="40">
        <f t="shared" si="14"/>
        <v>497</v>
      </c>
      <c r="L66" s="1">
        <v>229</v>
      </c>
      <c r="M66" s="1">
        <v>268</v>
      </c>
      <c r="N66" s="1"/>
      <c r="O66" s="214">
        <f t="shared" si="3"/>
        <v>2.092997245121947</v>
      </c>
      <c r="P66" s="204">
        <f t="shared" si="4"/>
        <v>724</v>
      </c>
      <c r="Q66" s="196">
        <v>381</v>
      </c>
      <c r="R66" s="196">
        <v>343</v>
      </c>
      <c r="S66" s="175" t="s">
        <v>95</v>
      </c>
      <c r="T66" s="64"/>
      <c r="U66" s="2"/>
    </row>
    <row r="67" spans="1:20" s="4" customFormat="1" ht="15">
      <c r="A67" s="46" t="s">
        <v>96</v>
      </c>
      <c r="B67" s="1">
        <f t="shared" si="12"/>
        <v>657</v>
      </c>
      <c r="C67" s="1">
        <v>298</v>
      </c>
      <c r="D67" s="1">
        <v>359</v>
      </c>
      <c r="E67" s="1">
        <v>142</v>
      </c>
      <c r="F67" s="11">
        <v>4.626760563380282</v>
      </c>
      <c r="G67" s="1">
        <f t="shared" si="15"/>
        <v>695</v>
      </c>
      <c r="H67" s="1">
        <v>324</v>
      </c>
      <c r="I67" s="1">
        <v>371</v>
      </c>
      <c r="J67" s="52">
        <f t="shared" si="13"/>
        <v>0.9340170611325869</v>
      </c>
      <c r="K67" s="40">
        <f t="shared" si="14"/>
        <v>723</v>
      </c>
      <c r="L67" s="1">
        <v>325</v>
      </c>
      <c r="M67" s="1">
        <v>398</v>
      </c>
      <c r="N67" s="1"/>
      <c r="O67" s="214">
        <f t="shared" si="3"/>
        <v>0.4646750187526174</v>
      </c>
      <c r="P67" s="204">
        <f t="shared" si="4"/>
        <v>1210</v>
      </c>
      <c r="Q67" s="196">
        <v>627</v>
      </c>
      <c r="R67" s="196">
        <v>583</v>
      </c>
      <c r="S67" s="175" t="s">
        <v>97</v>
      </c>
      <c r="T67" s="62"/>
    </row>
    <row r="68" spans="1:20" s="4" customFormat="1" ht="15">
      <c r="A68" s="46" t="s">
        <v>98</v>
      </c>
      <c r="B68" s="1">
        <f t="shared" si="12"/>
        <v>696</v>
      </c>
      <c r="C68" s="1">
        <v>328</v>
      </c>
      <c r="D68" s="1">
        <v>368</v>
      </c>
      <c r="E68" s="1">
        <v>131</v>
      </c>
      <c r="F68" s="11">
        <v>5.312977099236641</v>
      </c>
      <c r="G68" s="1">
        <f t="shared" si="15"/>
        <v>746</v>
      </c>
      <c r="H68" s="1">
        <v>350</v>
      </c>
      <c r="I68" s="1">
        <v>396</v>
      </c>
      <c r="J68" s="52">
        <f t="shared" si="13"/>
        <v>1.1524242503212834</v>
      </c>
      <c r="K68" s="40">
        <f t="shared" si="14"/>
        <v>613</v>
      </c>
      <c r="L68" s="1">
        <v>270</v>
      </c>
      <c r="M68" s="1">
        <v>343</v>
      </c>
      <c r="N68" s="1"/>
      <c r="O68" s="214">
        <f t="shared" si="3"/>
        <v>-2.3101254619711704</v>
      </c>
      <c r="P68" s="204">
        <f t="shared" si="4"/>
        <v>1060</v>
      </c>
      <c r="Q68" s="196">
        <v>522</v>
      </c>
      <c r="R68" s="196">
        <v>538</v>
      </c>
      <c r="S68" s="175" t="s">
        <v>99</v>
      </c>
      <c r="T68" s="62"/>
    </row>
    <row r="69" spans="1:20" s="4" customFormat="1" ht="15">
      <c r="A69" s="46" t="s">
        <v>100</v>
      </c>
      <c r="B69" s="1">
        <f t="shared" si="12"/>
        <v>451</v>
      </c>
      <c r="C69" s="1">
        <v>237</v>
      </c>
      <c r="D69" s="1">
        <v>214</v>
      </c>
      <c r="E69" s="1">
        <v>93</v>
      </c>
      <c r="F69" s="11">
        <v>4.849462365591398</v>
      </c>
      <c r="G69" s="1">
        <f t="shared" si="15"/>
        <v>398</v>
      </c>
      <c r="H69" s="1">
        <v>175</v>
      </c>
      <c r="I69" s="1">
        <v>223</v>
      </c>
      <c r="J69" s="52">
        <f t="shared" si="13"/>
        <v>-2.0766666813661248</v>
      </c>
      <c r="K69" s="40">
        <f t="shared" si="14"/>
        <v>465</v>
      </c>
      <c r="L69" s="1">
        <v>223</v>
      </c>
      <c r="M69" s="1">
        <v>242</v>
      </c>
      <c r="N69" s="1"/>
      <c r="O69" s="214">
        <f t="shared" si="3"/>
        <v>1.8304164741519826</v>
      </c>
      <c r="P69" s="204">
        <f t="shared" si="4"/>
        <v>681</v>
      </c>
      <c r="Q69" s="196">
        <v>355</v>
      </c>
      <c r="R69" s="196">
        <v>326</v>
      </c>
      <c r="S69" s="175" t="s">
        <v>101</v>
      </c>
      <c r="T69" s="62"/>
    </row>
    <row r="70" spans="1:20" s="4" customFormat="1" ht="15">
      <c r="A70" s="46" t="s">
        <v>102</v>
      </c>
      <c r="B70" s="1">
        <f t="shared" si="12"/>
        <v>1061</v>
      </c>
      <c r="C70" s="1">
        <v>487</v>
      </c>
      <c r="D70" s="1">
        <v>574</v>
      </c>
      <c r="E70" s="1">
        <v>172</v>
      </c>
      <c r="F70" s="11">
        <v>6.1686046511627906</v>
      </c>
      <c r="G70" s="1">
        <f t="shared" si="15"/>
        <v>1201</v>
      </c>
      <c r="H70" s="1">
        <v>566</v>
      </c>
      <c r="I70" s="1">
        <v>635</v>
      </c>
      <c r="J70" s="52">
        <f t="shared" si="13"/>
        <v>2.0588485625581465</v>
      </c>
      <c r="K70" s="40">
        <f t="shared" si="14"/>
        <v>1320</v>
      </c>
      <c r="L70" s="1">
        <v>607</v>
      </c>
      <c r="M70" s="1">
        <v>713</v>
      </c>
      <c r="N70" s="1"/>
      <c r="O70" s="214">
        <f t="shared" si="3"/>
        <v>1.1114963941227403</v>
      </c>
      <c r="P70" s="204">
        <f t="shared" si="4"/>
        <v>1693</v>
      </c>
      <c r="Q70" s="196">
        <v>847</v>
      </c>
      <c r="R70" s="196">
        <v>846</v>
      </c>
      <c r="S70" s="175" t="s">
        <v>103</v>
      </c>
      <c r="T70" s="62"/>
    </row>
    <row r="71" spans="1:20" s="4" customFormat="1" ht="15">
      <c r="A71" s="46" t="s">
        <v>104</v>
      </c>
      <c r="B71" s="1">
        <f t="shared" si="12"/>
        <v>406</v>
      </c>
      <c r="C71" s="1">
        <v>197</v>
      </c>
      <c r="D71" s="1">
        <v>209</v>
      </c>
      <c r="E71" s="1">
        <v>65</v>
      </c>
      <c r="F71" s="11">
        <v>6.246153846153846</v>
      </c>
      <c r="G71" s="1">
        <f t="shared" si="15"/>
        <v>426</v>
      </c>
      <c r="H71" s="1">
        <v>202</v>
      </c>
      <c r="I71" s="1">
        <v>224</v>
      </c>
      <c r="J71" s="52">
        <f t="shared" si="13"/>
        <v>0.7987738649109257</v>
      </c>
      <c r="K71" s="40">
        <f t="shared" si="14"/>
        <v>472</v>
      </c>
      <c r="L71" s="1">
        <v>218</v>
      </c>
      <c r="M71" s="1">
        <v>254</v>
      </c>
      <c r="N71" s="1"/>
      <c r="O71" s="214">
        <f t="shared" si="3"/>
        <v>1.20634869783747</v>
      </c>
      <c r="P71" s="204">
        <f t="shared" si="4"/>
        <v>583</v>
      </c>
      <c r="Q71" s="196">
        <v>309</v>
      </c>
      <c r="R71" s="196">
        <v>274</v>
      </c>
      <c r="S71" s="175" t="s">
        <v>105</v>
      </c>
      <c r="T71" s="62"/>
    </row>
    <row r="72" spans="1:20" s="4" customFormat="1" ht="15">
      <c r="A72" s="46" t="s">
        <v>433</v>
      </c>
      <c r="B72" s="1">
        <f t="shared" si="12"/>
        <v>1606</v>
      </c>
      <c r="C72" s="1">
        <v>766</v>
      </c>
      <c r="D72" s="1">
        <v>840</v>
      </c>
      <c r="E72" s="1">
        <v>239</v>
      </c>
      <c r="F72" s="11">
        <v>6.7196652719665275</v>
      </c>
      <c r="G72" s="1" t="s">
        <v>1</v>
      </c>
      <c r="H72" s="1" t="s">
        <v>1</v>
      </c>
      <c r="I72" s="1" t="s">
        <v>1</v>
      </c>
      <c r="J72" s="53" t="s">
        <v>21</v>
      </c>
      <c r="K72" s="1" t="s">
        <v>1</v>
      </c>
      <c r="L72" s="1" t="s">
        <v>1</v>
      </c>
      <c r="M72" s="1" t="s">
        <v>1</v>
      </c>
      <c r="N72" s="1"/>
      <c r="O72" s="214"/>
      <c r="P72" s="204" t="s">
        <v>1</v>
      </c>
      <c r="Q72" s="1" t="s">
        <v>1</v>
      </c>
      <c r="R72" s="1" t="s">
        <v>1</v>
      </c>
      <c r="S72" s="175" t="s">
        <v>434</v>
      </c>
      <c r="T72" s="62"/>
    </row>
    <row r="73" spans="1:20" s="4" customFormat="1" ht="15">
      <c r="A73" s="46" t="s">
        <v>106</v>
      </c>
      <c r="B73" s="1">
        <f>SUM(C73:D73)</f>
        <v>608</v>
      </c>
      <c r="C73" s="1">
        <v>277</v>
      </c>
      <c r="D73" s="1">
        <v>331</v>
      </c>
      <c r="E73" s="1">
        <v>118</v>
      </c>
      <c r="F73" s="11">
        <v>5.1525423728813555</v>
      </c>
      <c r="G73" s="1">
        <f t="shared" si="15"/>
        <v>495</v>
      </c>
      <c r="H73" s="1">
        <v>231</v>
      </c>
      <c r="I73" s="1">
        <v>264</v>
      </c>
      <c r="J73" s="52">
        <f>LN(G73/B73)/6.02*100</f>
        <v>-3.4155667673999446</v>
      </c>
      <c r="K73" s="40">
        <f>SUM(L73:M73)</f>
        <v>426</v>
      </c>
      <c r="L73" s="1">
        <v>186</v>
      </c>
      <c r="M73" s="1">
        <v>240</v>
      </c>
      <c r="N73" s="1"/>
      <c r="O73" s="214">
        <f t="shared" si="3"/>
        <v>-1.7660990152861162</v>
      </c>
      <c r="P73" s="204">
        <f t="shared" si="4"/>
        <v>944</v>
      </c>
      <c r="Q73" s="196">
        <v>465</v>
      </c>
      <c r="R73" s="196">
        <v>479</v>
      </c>
      <c r="S73" s="175" t="s">
        <v>107</v>
      </c>
      <c r="T73" s="62"/>
    </row>
    <row r="74" spans="1:20" s="4" customFormat="1" ht="15">
      <c r="A74" s="46" t="s">
        <v>108</v>
      </c>
      <c r="B74" s="1">
        <f t="shared" si="12"/>
        <v>493</v>
      </c>
      <c r="C74" s="1">
        <v>215</v>
      </c>
      <c r="D74" s="1">
        <v>278</v>
      </c>
      <c r="E74" s="1">
        <v>88</v>
      </c>
      <c r="F74" s="11">
        <v>5.6022727272727275</v>
      </c>
      <c r="G74" s="1">
        <f t="shared" si="15"/>
        <v>529</v>
      </c>
      <c r="H74" s="1">
        <v>245</v>
      </c>
      <c r="I74" s="1">
        <v>284</v>
      </c>
      <c r="J74" s="52">
        <f>LN(G74/B74)/6.02*100</f>
        <v>1.1707517909569654</v>
      </c>
      <c r="K74" s="40">
        <f>SUM(L74:M74)</f>
        <v>562</v>
      </c>
      <c r="L74" s="1">
        <v>269</v>
      </c>
      <c r="M74" s="1">
        <v>293</v>
      </c>
      <c r="N74" s="1"/>
      <c r="O74" s="214">
        <f t="shared" si="3"/>
        <v>0.7119225651222545</v>
      </c>
      <c r="P74" s="204">
        <f t="shared" si="4"/>
        <v>791</v>
      </c>
      <c r="Q74" s="196">
        <v>415</v>
      </c>
      <c r="R74" s="196">
        <v>376</v>
      </c>
      <c r="S74" s="175" t="s">
        <v>109</v>
      </c>
      <c r="T74" s="62"/>
    </row>
    <row r="75" spans="1:20" s="4" customFormat="1" ht="15">
      <c r="A75" s="46" t="s">
        <v>110</v>
      </c>
      <c r="B75" s="1">
        <f t="shared" si="12"/>
        <v>413</v>
      </c>
      <c r="C75" s="1">
        <v>192</v>
      </c>
      <c r="D75" s="1">
        <v>221</v>
      </c>
      <c r="E75" s="1">
        <v>67</v>
      </c>
      <c r="F75" s="11">
        <v>6.164179104477612</v>
      </c>
      <c r="G75" s="1">
        <f t="shared" si="15"/>
        <v>0</v>
      </c>
      <c r="H75" s="68">
        <v>0</v>
      </c>
      <c r="I75" s="69">
        <v>0</v>
      </c>
      <c r="J75" s="53" t="s">
        <v>21</v>
      </c>
      <c r="K75" s="1" t="s">
        <v>1</v>
      </c>
      <c r="L75" s="1" t="s">
        <v>1</v>
      </c>
      <c r="M75" s="1" t="s">
        <v>1</v>
      </c>
      <c r="N75" s="1"/>
      <c r="O75" s="214"/>
      <c r="P75" s="204" t="s">
        <v>1</v>
      </c>
      <c r="Q75" s="1" t="s">
        <v>1</v>
      </c>
      <c r="R75" s="1" t="s">
        <v>1</v>
      </c>
      <c r="S75" s="175" t="s">
        <v>435</v>
      </c>
      <c r="T75" s="62"/>
    </row>
    <row r="76" spans="1:20" s="4" customFormat="1" ht="15">
      <c r="A76" s="46" t="s">
        <v>111</v>
      </c>
      <c r="B76" s="1">
        <f t="shared" si="12"/>
        <v>1525</v>
      </c>
      <c r="C76" s="1">
        <v>758</v>
      </c>
      <c r="D76" s="1">
        <v>767</v>
      </c>
      <c r="E76" s="1">
        <v>261</v>
      </c>
      <c r="F76" s="11">
        <v>5.842911877394636</v>
      </c>
      <c r="G76" s="1">
        <f t="shared" si="15"/>
        <v>1333</v>
      </c>
      <c r="H76" s="1">
        <v>644</v>
      </c>
      <c r="I76" s="1">
        <v>689</v>
      </c>
      <c r="J76" s="52">
        <f>LN(G76/B76)/6.02*100</f>
        <v>-2.235255296724309</v>
      </c>
      <c r="K76" s="40">
        <f>SUM(L76:M76)</f>
        <v>1063</v>
      </c>
      <c r="L76" s="1">
        <v>507</v>
      </c>
      <c r="M76" s="1">
        <v>556</v>
      </c>
      <c r="N76" s="1"/>
      <c r="O76" s="214">
        <f t="shared" si="3"/>
        <v>-2.6627875510207146</v>
      </c>
      <c r="P76" s="204">
        <f t="shared" si="4"/>
        <v>1819</v>
      </c>
      <c r="Q76" s="196">
        <v>931</v>
      </c>
      <c r="R76" s="196">
        <v>888</v>
      </c>
      <c r="S76" s="175" t="s">
        <v>112</v>
      </c>
      <c r="T76" s="62"/>
    </row>
    <row r="77" spans="1:20" s="4" customFormat="1" ht="15">
      <c r="A77" s="46" t="s">
        <v>113</v>
      </c>
      <c r="B77" s="1">
        <f t="shared" si="12"/>
        <v>692</v>
      </c>
      <c r="C77" s="1">
        <v>329</v>
      </c>
      <c r="D77" s="1">
        <v>363</v>
      </c>
      <c r="E77" s="1">
        <v>143</v>
      </c>
      <c r="F77" s="11">
        <v>4.839160839160839</v>
      </c>
      <c r="G77" s="1">
        <f t="shared" si="15"/>
        <v>795</v>
      </c>
      <c r="H77" s="1">
        <v>381</v>
      </c>
      <c r="I77" s="1">
        <v>414</v>
      </c>
      <c r="J77" s="52">
        <f>LN(G77/B77)/6.02*100</f>
        <v>2.3049195853266187</v>
      </c>
      <c r="K77" s="40">
        <f>SUM(L77:M77)</f>
        <v>774</v>
      </c>
      <c r="L77" s="1">
        <v>351</v>
      </c>
      <c r="M77" s="1">
        <v>423</v>
      </c>
      <c r="N77" s="1"/>
      <c r="O77" s="214">
        <f t="shared" si="3"/>
        <v>-0.3149440125247621</v>
      </c>
      <c r="P77" s="204">
        <f t="shared" si="4"/>
        <v>1097</v>
      </c>
      <c r="Q77" s="196">
        <v>591</v>
      </c>
      <c r="R77" s="196">
        <v>506</v>
      </c>
      <c r="S77" s="175" t="s">
        <v>114</v>
      </c>
      <c r="T77" s="62"/>
    </row>
    <row r="78" spans="1:20" s="4" customFormat="1" ht="15">
      <c r="A78" s="46" t="s">
        <v>115</v>
      </c>
      <c r="B78" s="1">
        <f t="shared" si="12"/>
        <v>799</v>
      </c>
      <c r="C78" s="1">
        <v>395</v>
      </c>
      <c r="D78" s="1">
        <v>404</v>
      </c>
      <c r="E78" s="1">
        <v>141</v>
      </c>
      <c r="F78" s="11">
        <v>5.666666666666667</v>
      </c>
      <c r="G78" s="1">
        <f t="shared" si="15"/>
        <v>1599</v>
      </c>
      <c r="H78" s="1">
        <v>767</v>
      </c>
      <c r="I78" s="1">
        <v>832</v>
      </c>
      <c r="J78" s="52">
        <f>LN(G78/B78)/6.02*100</f>
        <v>11.524464569230556</v>
      </c>
      <c r="K78" s="40">
        <f>SUM(L78:M78)</f>
        <v>2019</v>
      </c>
      <c r="L78" s="1">
        <v>940</v>
      </c>
      <c r="M78" s="1">
        <v>1079</v>
      </c>
      <c r="N78" s="1"/>
      <c r="O78" s="214">
        <f t="shared" si="3"/>
        <v>2.743810652692745</v>
      </c>
      <c r="P78" s="204">
        <f t="shared" si="4"/>
        <v>2428</v>
      </c>
      <c r="Q78" s="196">
        <v>1181</v>
      </c>
      <c r="R78" s="196">
        <v>1247</v>
      </c>
      <c r="S78" s="175" t="s">
        <v>116</v>
      </c>
      <c r="T78" s="62"/>
    </row>
    <row r="79" spans="1:20" s="4" customFormat="1" ht="15">
      <c r="A79" s="46" t="s">
        <v>427</v>
      </c>
      <c r="B79" s="1" t="s">
        <v>1</v>
      </c>
      <c r="C79" s="1" t="s">
        <v>1</v>
      </c>
      <c r="D79" s="1" t="s">
        <v>1</v>
      </c>
      <c r="E79" s="1" t="s">
        <v>1</v>
      </c>
      <c r="F79" s="11" t="s">
        <v>1</v>
      </c>
      <c r="G79" s="1">
        <v>1637</v>
      </c>
      <c r="H79" s="1">
        <v>765</v>
      </c>
      <c r="I79" s="1">
        <v>872</v>
      </c>
      <c r="J79" s="53" t="s">
        <v>21</v>
      </c>
      <c r="K79" s="40">
        <f>SUM(L79:M79)</f>
        <v>1785</v>
      </c>
      <c r="L79" s="1">
        <v>785</v>
      </c>
      <c r="M79" s="1">
        <v>1000</v>
      </c>
      <c r="N79" s="1"/>
      <c r="O79" s="214">
        <f t="shared" si="3"/>
        <v>1.018271962854171</v>
      </c>
      <c r="P79" s="204">
        <f t="shared" si="4"/>
        <v>2364</v>
      </c>
      <c r="Q79" s="196">
        <v>1274</v>
      </c>
      <c r="R79" s="196">
        <v>1090</v>
      </c>
      <c r="S79" s="176" t="s">
        <v>436</v>
      </c>
      <c r="T79" s="62"/>
    </row>
    <row r="80" spans="1:20" s="4" customFormat="1" ht="15">
      <c r="A80" s="46"/>
      <c r="B80" s="1"/>
      <c r="C80" s="1"/>
      <c r="D80" s="1"/>
      <c r="E80" s="1"/>
      <c r="F80" s="11"/>
      <c r="G80" s="1"/>
      <c r="H80" s="1"/>
      <c r="I80" s="1"/>
      <c r="J80" s="52"/>
      <c r="K80" s="40"/>
      <c r="L80" s="1"/>
      <c r="M80" s="1"/>
      <c r="N80" s="1"/>
      <c r="O80" s="214"/>
      <c r="P80" s="204"/>
      <c r="Q80" s="197"/>
      <c r="R80" s="197"/>
      <c r="S80" s="2"/>
      <c r="T80" s="62"/>
    </row>
    <row r="81" spans="1:20" s="36" customFormat="1" ht="15">
      <c r="A81" s="49" t="s">
        <v>117</v>
      </c>
      <c r="B81" s="32">
        <f aca="true" t="shared" si="16" ref="B81:B94">SUM(C81:D81)</f>
        <v>10429</v>
      </c>
      <c r="C81" s="32">
        <f>SUM(C82:C94)</f>
        <v>4806</v>
      </c>
      <c r="D81" s="32">
        <f>SUM(D82:D94)</f>
        <v>5623</v>
      </c>
      <c r="E81" s="32">
        <v>1764</v>
      </c>
      <c r="F81" s="31">
        <v>5.912131519274377</v>
      </c>
      <c r="G81" s="32">
        <f>SUM(H81:I81)</f>
        <v>10015</v>
      </c>
      <c r="H81" s="32">
        <f>SUM(H82:H94)</f>
        <v>4589</v>
      </c>
      <c r="I81" s="32">
        <f>SUM(I82:I94)</f>
        <v>5426</v>
      </c>
      <c r="J81" s="37">
        <f aca="true" t="shared" si="17" ref="J81:J94">LN(G81/B81)/6.02*100</f>
        <v>-0.6728640867324622</v>
      </c>
      <c r="K81" s="34">
        <f aca="true" t="shared" si="18" ref="K81:K94">SUM(L81:M81)</f>
        <v>10556</v>
      </c>
      <c r="L81" s="32">
        <f>SUM(L82:L94)</f>
        <v>4825</v>
      </c>
      <c r="M81" s="32">
        <f>SUM(M82:M94)</f>
        <v>5731</v>
      </c>
      <c r="N81" s="32"/>
      <c r="O81" s="35">
        <f aca="true" t="shared" si="19" ref="O81:O131">LN(K81/G81)/8.5*100</f>
        <v>0.6189464649799536</v>
      </c>
      <c r="P81" s="194">
        <f t="shared" si="4"/>
        <v>16113</v>
      </c>
      <c r="Q81" s="186">
        <f>SUM(Q82:Q94)</f>
        <v>8176</v>
      </c>
      <c r="R81" s="186">
        <f>SUM(R82:R94)</f>
        <v>7937</v>
      </c>
      <c r="S81" s="23" t="s">
        <v>118</v>
      </c>
      <c r="T81" s="19"/>
    </row>
    <row r="82" spans="1:19" s="4" customFormat="1" ht="15">
      <c r="A82" s="46" t="s">
        <v>119</v>
      </c>
      <c r="B82" s="1">
        <f t="shared" si="16"/>
        <v>417</v>
      </c>
      <c r="C82" s="1">
        <v>171</v>
      </c>
      <c r="D82" s="1">
        <v>246</v>
      </c>
      <c r="E82" s="1">
        <v>81</v>
      </c>
      <c r="F82" s="11">
        <v>5.148148148148148</v>
      </c>
      <c r="G82" s="1">
        <f>SUM(H82:I82)</f>
        <v>396</v>
      </c>
      <c r="H82" s="1">
        <v>160</v>
      </c>
      <c r="I82" s="1">
        <v>236</v>
      </c>
      <c r="J82" s="52">
        <f t="shared" si="17"/>
        <v>-0.8583390455867264</v>
      </c>
      <c r="K82" s="40">
        <f t="shared" si="18"/>
        <v>478</v>
      </c>
      <c r="L82" s="1">
        <v>182</v>
      </c>
      <c r="M82" s="1">
        <v>296</v>
      </c>
      <c r="N82" s="1"/>
      <c r="O82" s="214">
        <f t="shared" si="19"/>
        <v>2.214076720435004</v>
      </c>
      <c r="P82" s="204">
        <f t="shared" si="4"/>
        <v>727</v>
      </c>
      <c r="Q82" s="196">
        <v>356</v>
      </c>
      <c r="R82" s="196">
        <v>371</v>
      </c>
      <c r="S82" s="175" t="s">
        <v>120</v>
      </c>
    </row>
    <row r="83" spans="1:19" s="4" customFormat="1" ht="15">
      <c r="A83" s="46" t="s">
        <v>121</v>
      </c>
      <c r="B83" s="1">
        <f t="shared" si="16"/>
        <v>1114</v>
      </c>
      <c r="C83" s="1">
        <v>507</v>
      </c>
      <c r="D83" s="1">
        <v>607</v>
      </c>
      <c r="E83" s="1">
        <v>191</v>
      </c>
      <c r="F83" s="11">
        <v>5.832460732984293</v>
      </c>
      <c r="G83" s="1">
        <f aca="true" t="shared" si="20" ref="G83:G94">SUM(H83:I83)</f>
        <v>1204</v>
      </c>
      <c r="H83" s="1">
        <v>565</v>
      </c>
      <c r="I83" s="1">
        <v>639</v>
      </c>
      <c r="J83" s="52">
        <f t="shared" si="17"/>
        <v>1.2905681957065944</v>
      </c>
      <c r="K83" s="40">
        <f t="shared" si="18"/>
        <v>1288</v>
      </c>
      <c r="L83" s="1">
        <v>564</v>
      </c>
      <c r="M83" s="1">
        <v>724</v>
      </c>
      <c r="N83" s="1"/>
      <c r="O83" s="214">
        <f t="shared" si="19"/>
        <v>0.7934268328886175</v>
      </c>
      <c r="P83" s="204">
        <f t="shared" si="4"/>
        <v>1767</v>
      </c>
      <c r="Q83" s="196">
        <v>882</v>
      </c>
      <c r="R83" s="196">
        <v>885</v>
      </c>
      <c r="S83" s="175" t="s">
        <v>122</v>
      </c>
    </row>
    <row r="84" spans="1:19" s="4" customFormat="1" ht="15">
      <c r="A84" s="46" t="s">
        <v>123</v>
      </c>
      <c r="B84" s="1">
        <f t="shared" si="16"/>
        <v>569</v>
      </c>
      <c r="C84" s="1">
        <v>276</v>
      </c>
      <c r="D84" s="1">
        <v>293</v>
      </c>
      <c r="E84" s="1">
        <v>100</v>
      </c>
      <c r="F84" s="11">
        <v>5.69</v>
      </c>
      <c r="G84" s="1">
        <f t="shared" si="20"/>
        <v>561</v>
      </c>
      <c r="H84" s="1">
        <v>278</v>
      </c>
      <c r="I84" s="1">
        <v>283</v>
      </c>
      <c r="J84" s="52">
        <f t="shared" si="17"/>
        <v>-0.23520811633944544</v>
      </c>
      <c r="K84" s="40">
        <f t="shared" si="18"/>
        <v>633</v>
      </c>
      <c r="L84" s="1">
        <v>305</v>
      </c>
      <c r="M84" s="1">
        <v>328</v>
      </c>
      <c r="N84" s="1"/>
      <c r="O84" s="214">
        <f t="shared" si="19"/>
        <v>1.4205825484879993</v>
      </c>
      <c r="P84" s="204">
        <f t="shared" si="4"/>
        <v>877</v>
      </c>
      <c r="Q84" s="196">
        <v>444</v>
      </c>
      <c r="R84" s="196">
        <v>433</v>
      </c>
      <c r="S84" s="175" t="s">
        <v>124</v>
      </c>
    </row>
    <row r="85" spans="1:19" s="4" customFormat="1" ht="15">
      <c r="A85" s="46" t="s">
        <v>125</v>
      </c>
      <c r="B85" s="1">
        <f t="shared" si="16"/>
        <v>396</v>
      </c>
      <c r="C85" s="1">
        <v>191</v>
      </c>
      <c r="D85" s="1">
        <v>205</v>
      </c>
      <c r="E85" s="1">
        <v>78</v>
      </c>
      <c r="F85" s="11">
        <v>5.076923076923077</v>
      </c>
      <c r="G85" s="1">
        <f t="shared" si="20"/>
        <v>373</v>
      </c>
      <c r="H85" s="1">
        <v>166</v>
      </c>
      <c r="I85" s="1">
        <v>207</v>
      </c>
      <c r="J85" s="52">
        <f t="shared" si="17"/>
        <v>-0.9939500267552325</v>
      </c>
      <c r="K85" s="40">
        <f t="shared" si="18"/>
        <v>415</v>
      </c>
      <c r="L85" s="1">
        <v>195</v>
      </c>
      <c r="M85" s="1">
        <v>220</v>
      </c>
      <c r="N85" s="1"/>
      <c r="O85" s="214">
        <f t="shared" si="19"/>
        <v>1.255295301022151</v>
      </c>
      <c r="P85" s="204">
        <f t="shared" si="4"/>
        <v>807</v>
      </c>
      <c r="Q85" s="196">
        <v>433</v>
      </c>
      <c r="R85" s="196">
        <v>374</v>
      </c>
      <c r="S85" s="175" t="s">
        <v>126</v>
      </c>
    </row>
    <row r="86" spans="1:19" s="4" customFormat="1" ht="15">
      <c r="A86" s="46" t="s">
        <v>127</v>
      </c>
      <c r="B86" s="1">
        <f t="shared" si="16"/>
        <v>653</v>
      </c>
      <c r="C86" s="1">
        <v>280</v>
      </c>
      <c r="D86" s="1">
        <v>373</v>
      </c>
      <c r="E86" s="1">
        <v>126</v>
      </c>
      <c r="F86" s="11">
        <v>5.182539682539683</v>
      </c>
      <c r="G86" s="1">
        <f t="shared" si="20"/>
        <v>582</v>
      </c>
      <c r="H86" s="1">
        <v>258</v>
      </c>
      <c r="I86" s="1">
        <v>324</v>
      </c>
      <c r="J86" s="52">
        <f t="shared" si="17"/>
        <v>-1.9120711220098543</v>
      </c>
      <c r="K86" s="40">
        <f t="shared" si="18"/>
        <v>652</v>
      </c>
      <c r="L86" s="1">
        <v>284</v>
      </c>
      <c r="M86" s="1">
        <v>368</v>
      </c>
      <c r="N86" s="1"/>
      <c r="O86" s="214">
        <f t="shared" si="19"/>
        <v>1.3361660493554721</v>
      </c>
      <c r="P86" s="204">
        <f t="shared" si="4"/>
        <v>1025</v>
      </c>
      <c r="Q86" s="196">
        <v>503</v>
      </c>
      <c r="R86" s="196">
        <v>522</v>
      </c>
      <c r="S86" s="175" t="s">
        <v>128</v>
      </c>
    </row>
    <row r="87" spans="1:19" s="4" customFormat="1" ht="15">
      <c r="A87" s="46" t="s">
        <v>129</v>
      </c>
      <c r="B87" s="1">
        <f t="shared" si="16"/>
        <v>758</v>
      </c>
      <c r="C87" s="1">
        <v>323</v>
      </c>
      <c r="D87" s="1">
        <v>435</v>
      </c>
      <c r="E87" s="1">
        <v>120</v>
      </c>
      <c r="F87" s="11">
        <v>6.316666666666666</v>
      </c>
      <c r="G87" s="1">
        <f t="shared" si="20"/>
        <v>710</v>
      </c>
      <c r="H87" s="1">
        <v>305</v>
      </c>
      <c r="I87" s="1">
        <v>405</v>
      </c>
      <c r="J87" s="52">
        <f t="shared" si="17"/>
        <v>-1.086684644634727</v>
      </c>
      <c r="K87" s="40">
        <f t="shared" si="18"/>
        <v>697</v>
      </c>
      <c r="L87" s="1">
        <v>319</v>
      </c>
      <c r="M87" s="1">
        <v>378</v>
      </c>
      <c r="N87" s="1"/>
      <c r="O87" s="214">
        <f t="shared" si="19"/>
        <v>-0.217406579703967</v>
      </c>
      <c r="P87" s="204">
        <f t="shared" si="4"/>
        <v>1157</v>
      </c>
      <c r="Q87" s="196">
        <v>553</v>
      </c>
      <c r="R87" s="196">
        <v>604</v>
      </c>
      <c r="S87" s="175" t="s">
        <v>130</v>
      </c>
    </row>
    <row r="88" spans="1:19" s="4" customFormat="1" ht="15">
      <c r="A88" s="46" t="s">
        <v>131</v>
      </c>
      <c r="B88" s="1">
        <f t="shared" si="16"/>
        <v>526</v>
      </c>
      <c r="C88" s="1">
        <v>242</v>
      </c>
      <c r="D88" s="1">
        <v>284</v>
      </c>
      <c r="E88" s="1">
        <v>88</v>
      </c>
      <c r="F88" s="11">
        <v>5.9772727272727275</v>
      </c>
      <c r="G88" s="1">
        <f t="shared" si="20"/>
        <v>552</v>
      </c>
      <c r="H88" s="1">
        <v>272</v>
      </c>
      <c r="I88" s="1">
        <v>280</v>
      </c>
      <c r="J88" s="52">
        <f t="shared" si="17"/>
        <v>0.8014424175977664</v>
      </c>
      <c r="K88" s="40">
        <f t="shared" si="18"/>
        <v>576</v>
      </c>
      <c r="L88" s="1">
        <v>278</v>
      </c>
      <c r="M88" s="1">
        <v>298</v>
      </c>
      <c r="N88" s="1"/>
      <c r="O88" s="214">
        <f t="shared" si="19"/>
        <v>0.5007013461034813</v>
      </c>
      <c r="P88" s="204">
        <f t="shared" si="4"/>
        <v>880</v>
      </c>
      <c r="Q88" s="196">
        <v>459</v>
      </c>
      <c r="R88" s="196">
        <v>421</v>
      </c>
      <c r="S88" s="175" t="s">
        <v>132</v>
      </c>
    </row>
    <row r="89" spans="1:19" s="4" customFormat="1" ht="15">
      <c r="A89" s="46" t="s">
        <v>133</v>
      </c>
      <c r="B89" s="1">
        <f t="shared" si="16"/>
        <v>811</v>
      </c>
      <c r="C89" s="1">
        <v>375</v>
      </c>
      <c r="D89" s="1">
        <v>436</v>
      </c>
      <c r="E89" s="1">
        <v>138</v>
      </c>
      <c r="F89" s="11">
        <v>5.8768115942028984</v>
      </c>
      <c r="G89" s="1">
        <f t="shared" si="20"/>
        <v>784</v>
      </c>
      <c r="H89" s="1">
        <v>336</v>
      </c>
      <c r="I89" s="1">
        <v>448</v>
      </c>
      <c r="J89" s="52">
        <f t="shared" si="17"/>
        <v>-0.5624424213455983</v>
      </c>
      <c r="K89" s="40">
        <f t="shared" si="18"/>
        <v>799</v>
      </c>
      <c r="L89" s="1">
        <v>338</v>
      </c>
      <c r="M89" s="1">
        <v>461</v>
      </c>
      <c r="N89" s="1"/>
      <c r="O89" s="214">
        <f t="shared" si="19"/>
        <v>0.22296382842196366</v>
      </c>
      <c r="P89" s="204">
        <f t="shared" si="4"/>
        <v>1445</v>
      </c>
      <c r="Q89" s="196">
        <v>716</v>
      </c>
      <c r="R89" s="196">
        <v>729</v>
      </c>
      <c r="S89" s="175" t="s">
        <v>134</v>
      </c>
    </row>
    <row r="90" spans="1:19" s="4" customFormat="1" ht="15">
      <c r="A90" s="46" t="s">
        <v>135</v>
      </c>
      <c r="B90" s="1">
        <f t="shared" si="16"/>
        <v>242</v>
      </c>
      <c r="C90" s="1">
        <v>123</v>
      </c>
      <c r="D90" s="1">
        <v>119</v>
      </c>
      <c r="E90" s="1">
        <v>36</v>
      </c>
      <c r="F90" s="11">
        <v>6.722222222222222</v>
      </c>
      <c r="G90" s="1">
        <f t="shared" si="20"/>
        <v>209</v>
      </c>
      <c r="H90" s="1">
        <v>92</v>
      </c>
      <c r="I90" s="1">
        <v>117</v>
      </c>
      <c r="J90" s="52">
        <f t="shared" si="17"/>
        <v>-2.435273657672349</v>
      </c>
      <c r="K90" s="40">
        <f t="shared" si="18"/>
        <v>255</v>
      </c>
      <c r="L90" s="1">
        <v>125</v>
      </c>
      <c r="M90" s="1">
        <v>130</v>
      </c>
      <c r="N90" s="1"/>
      <c r="O90" s="214">
        <f t="shared" si="19"/>
        <v>2.3403446258072376</v>
      </c>
      <c r="P90" s="204">
        <f aca="true" t="shared" si="21" ref="P90:P152">SUM(Q90:R90)</f>
        <v>406</v>
      </c>
      <c r="Q90" s="196">
        <v>213</v>
      </c>
      <c r="R90" s="196">
        <v>193</v>
      </c>
      <c r="S90" s="175" t="s">
        <v>136</v>
      </c>
    </row>
    <row r="91" spans="1:19" s="4" customFormat="1" ht="15">
      <c r="A91" s="46" t="s">
        <v>137</v>
      </c>
      <c r="B91" s="1">
        <f t="shared" si="16"/>
        <v>1239</v>
      </c>
      <c r="C91" s="1">
        <v>613</v>
      </c>
      <c r="D91" s="1">
        <v>626</v>
      </c>
      <c r="E91" s="1">
        <v>191</v>
      </c>
      <c r="F91" s="11">
        <v>6.486910994764398</v>
      </c>
      <c r="G91" s="1">
        <f t="shared" si="20"/>
        <v>1201</v>
      </c>
      <c r="H91" s="1">
        <v>565</v>
      </c>
      <c r="I91" s="1">
        <v>636</v>
      </c>
      <c r="J91" s="52">
        <f t="shared" si="17"/>
        <v>-0.5174428496538023</v>
      </c>
      <c r="K91" s="40">
        <f t="shared" si="18"/>
        <v>1311</v>
      </c>
      <c r="L91" s="1">
        <v>629</v>
      </c>
      <c r="M91" s="1">
        <v>682</v>
      </c>
      <c r="N91" s="1"/>
      <c r="O91" s="214">
        <f t="shared" si="19"/>
        <v>1.031007784514309</v>
      </c>
      <c r="P91" s="204">
        <f t="shared" si="21"/>
        <v>1871</v>
      </c>
      <c r="Q91" s="196">
        <v>982</v>
      </c>
      <c r="R91" s="196">
        <v>889</v>
      </c>
      <c r="S91" s="175" t="s">
        <v>138</v>
      </c>
    </row>
    <row r="92" spans="1:19" s="4" customFormat="1" ht="15">
      <c r="A92" s="46" t="s">
        <v>139</v>
      </c>
      <c r="B92" s="1">
        <f t="shared" si="16"/>
        <v>1562</v>
      </c>
      <c r="C92" s="1">
        <v>713</v>
      </c>
      <c r="D92" s="1">
        <v>849</v>
      </c>
      <c r="E92" s="1">
        <v>257</v>
      </c>
      <c r="F92" s="11">
        <v>6.0778210116731515</v>
      </c>
      <c r="G92" s="1">
        <f t="shared" si="20"/>
        <v>1527</v>
      </c>
      <c r="H92" s="1">
        <v>680</v>
      </c>
      <c r="I92" s="1">
        <v>847</v>
      </c>
      <c r="J92" s="52">
        <f t="shared" si="17"/>
        <v>-0.3764456010132698</v>
      </c>
      <c r="K92" s="40">
        <f t="shared" si="18"/>
        <v>1515</v>
      </c>
      <c r="L92" s="1">
        <v>658</v>
      </c>
      <c r="M92" s="1">
        <v>857</v>
      </c>
      <c r="N92" s="1"/>
      <c r="O92" s="214">
        <f t="shared" si="19"/>
        <v>-0.09281867382544627</v>
      </c>
      <c r="P92" s="204">
        <f t="shared" si="21"/>
        <v>2170</v>
      </c>
      <c r="Q92" s="196">
        <v>1110</v>
      </c>
      <c r="R92" s="196">
        <v>1060</v>
      </c>
      <c r="S92" s="175" t="s">
        <v>140</v>
      </c>
    </row>
    <row r="93" spans="1:19" s="4" customFormat="1" ht="15">
      <c r="A93" s="46" t="s">
        <v>141</v>
      </c>
      <c r="B93" s="1">
        <f t="shared" si="16"/>
        <v>276</v>
      </c>
      <c r="C93" s="1">
        <v>132</v>
      </c>
      <c r="D93" s="1">
        <v>144</v>
      </c>
      <c r="E93" s="1">
        <v>54</v>
      </c>
      <c r="F93" s="11">
        <v>5.111111111111111</v>
      </c>
      <c r="G93" s="1">
        <f t="shared" si="20"/>
        <v>200</v>
      </c>
      <c r="H93" s="1">
        <v>90</v>
      </c>
      <c r="I93" s="1">
        <v>110</v>
      </c>
      <c r="J93" s="52">
        <f t="shared" si="17"/>
        <v>-5.350224238689591</v>
      </c>
      <c r="K93" s="40">
        <f t="shared" si="18"/>
        <v>215</v>
      </c>
      <c r="L93" s="1">
        <v>100</v>
      </c>
      <c r="M93" s="1">
        <v>115</v>
      </c>
      <c r="N93" s="1"/>
      <c r="O93" s="214">
        <f t="shared" si="19"/>
        <v>0.8508313127014833</v>
      </c>
      <c r="P93" s="204">
        <f t="shared" si="21"/>
        <v>455</v>
      </c>
      <c r="Q93" s="196">
        <v>226</v>
      </c>
      <c r="R93" s="196">
        <v>229</v>
      </c>
      <c r="S93" s="175" t="s">
        <v>142</v>
      </c>
    </row>
    <row r="94" spans="1:22" s="4" customFormat="1" ht="15">
      <c r="A94" s="46" t="s">
        <v>143</v>
      </c>
      <c r="B94" s="1">
        <f t="shared" si="16"/>
        <v>1866</v>
      </c>
      <c r="C94" s="1">
        <v>860</v>
      </c>
      <c r="D94" s="1">
        <v>1006</v>
      </c>
      <c r="E94" s="1">
        <v>304</v>
      </c>
      <c r="F94" s="11">
        <v>6.1381578947368425</v>
      </c>
      <c r="G94" s="1">
        <f t="shared" si="20"/>
        <v>1716</v>
      </c>
      <c r="H94" s="1">
        <v>822</v>
      </c>
      <c r="I94" s="1">
        <v>894</v>
      </c>
      <c r="J94" s="52">
        <f t="shared" si="17"/>
        <v>-1.3920448730794273</v>
      </c>
      <c r="K94" s="40">
        <f t="shared" si="18"/>
        <v>1722</v>
      </c>
      <c r="L94" s="1">
        <v>848</v>
      </c>
      <c r="M94" s="1">
        <v>874</v>
      </c>
      <c r="N94" s="1"/>
      <c r="O94" s="214">
        <f t="shared" si="19"/>
        <v>0.04106358752668903</v>
      </c>
      <c r="P94" s="204">
        <f t="shared" si="21"/>
        <v>2526</v>
      </c>
      <c r="Q94" s="196">
        <v>1299</v>
      </c>
      <c r="R94" s="196">
        <v>1227</v>
      </c>
      <c r="S94" s="175" t="s">
        <v>144</v>
      </c>
      <c r="V94" s="62"/>
    </row>
    <row r="95" spans="1:22" s="4" customFormat="1" ht="15">
      <c r="A95" s="46"/>
      <c r="B95" s="1"/>
      <c r="C95" s="1"/>
      <c r="D95" s="1"/>
      <c r="E95" s="1"/>
      <c r="F95" s="11"/>
      <c r="G95" s="1"/>
      <c r="H95" s="1"/>
      <c r="I95" s="1"/>
      <c r="J95" s="73"/>
      <c r="K95" s="40"/>
      <c r="L95" s="1"/>
      <c r="M95" s="1"/>
      <c r="N95" s="1"/>
      <c r="O95" s="214"/>
      <c r="P95" s="204"/>
      <c r="Q95" s="197"/>
      <c r="R95" s="197"/>
      <c r="S95" s="2"/>
      <c r="T95" s="64"/>
      <c r="U95" s="64"/>
      <c r="V95" s="62"/>
    </row>
    <row r="96" spans="1:22" s="36" customFormat="1" ht="15">
      <c r="A96" s="49" t="s">
        <v>145</v>
      </c>
      <c r="B96" s="32">
        <f>SUM(C96:D96)</f>
        <v>14424</v>
      </c>
      <c r="C96" s="32">
        <f>SUM(C97:C112)</f>
        <v>7045</v>
      </c>
      <c r="D96" s="32">
        <f>SUM(D97:D112)</f>
        <v>7379</v>
      </c>
      <c r="E96" s="32">
        <f>SUM(E97:E112)</f>
        <v>2389</v>
      </c>
      <c r="F96" s="31">
        <v>6.061087866108787</v>
      </c>
      <c r="G96" s="32">
        <f>SUM(H96:I96)</f>
        <v>14643</v>
      </c>
      <c r="H96" s="32">
        <f>SUM(H97:H112)</f>
        <v>7024</v>
      </c>
      <c r="I96" s="32">
        <f>SUM(I97:I112)</f>
        <v>7619</v>
      </c>
      <c r="J96" s="37">
        <f aca="true" t="shared" si="22" ref="J96:J101">LN(G96/B96)/6.02*100</f>
        <v>0.2503142802675096</v>
      </c>
      <c r="K96" s="34">
        <f aca="true" t="shared" si="23" ref="K96:K101">SUM(L96:M96)</f>
        <v>14934</v>
      </c>
      <c r="L96" s="32">
        <f>SUM(L97:L112)</f>
        <v>7119</v>
      </c>
      <c r="M96" s="32">
        <f>SUM(M97:M112)</f>
        <v>7815</v>
      </c>
      <c r="N96" s="32"/>
      <c r="O96" s="35">
        <f t="shared" si="19"/>
        <v>0.23150690635752608</v>
      </c>
      <c r="P96" s="194">
        <f t="shared" si="21"/>
        <v>22302</v>
      </c>
      <c r="Q96" s="186">
        <f>SUM(Q97:Q112)</f>
        <v>11529</v>
      </c>
      <c r="R96" s="186">
        <f>SUM(R97:R112)</f>
        <v>10773</v>
      </c>
      <c r="S96" s="23" t="s">
        <v>146</v>
      </c>
      <c r="T96" s="64"/>
      <c r="U96" s="64"/>
      <c r="V96" s="62"/>
    </row>
    <row r="97" spans="1:20" s="4" customFormat="1" ht="15">
      <c r="A97" s="46" t="s">
        <v>147</v>
      </c>
      <c r="B97" s="1">
        <f aca="true" t="shared" si="24" ref="B97:B112">SUM(C97:D97)</f>
        <v>1737</v>
      </c>
      <c r="C97" s="1">
        <v>825</v>
      </c>
      <c r="D97" s="1">
        <v>912</v>
      </c>
      <c r="E97" s="1">
        <v>286</v>
      </c>
      <c r="F97" s="11">
        <v>6.073426573426573</v>
      </c>
      <c r="G97" s="1">
        <f>SUM(H97:I97)</f>
        <v>1974</v>
      </c>
      <c r="H97" s="1">
        <v>939</v>
      </c>
      <c r="I97" s="1">
        <v>1035</v>
      </c>
      <c r="J97" s="52">
        <f t="shared" si="22"/>
        <v>2.12462547761332</v>
      </c>
      <c r="K97" s="40">
        <f t="shared" si="23"/>
        <v>1578</v>
      </c>
      <c r="L97" s="1">
        <v>732</v>
      </c>
      <c r="M97" s="1">
        <v>846</v>
      </c>
      <c r="N97" s="1"/>
      <c r="O97" s="214">
        <f t="shared" si="19"/>
        <v>-2.634161395148321</v>
      </c>
      <c r="P97" s="204">
        <f t="shared" si="21"/>
        <v>2675</v>
      </c>
      <c r="Q97" s="196">
        <v>1371</v>
      </c>
      <c r="R97" s="196">
        <v>1304</v>
      </c>
      <c r="S97" s="175" t="s">
        <v>148</v>
      </c>
      <c r="T97" s="62"/>
    </row>
    <row r="98" spans="1:21" s="4" customFormat="1" ht="15">
      <c r="A98" s="46" t="s">
        <v>149</v>
      </c>
      <c r="B98" s="1">
        <f t="shared" si="24"/>
        <v>319</v>
      </c>
      <c r="C98" s="1">
        <v>149</v>
      </c>
      <c r="D98" s="1">
        <v>170</v>
      </c>
      <c r="E98" s="1">
        <v>64</v>
      </c>
      <c r="F98" s="11">
        <v>4.984375</v>
      </c>
      <c r="G98" s="1">
        <f aca="true" t="shared" si="25" ref="G98:G112">SUM(H98:I98)</f>
        <v>320</v>
      </c>
      <c r="H98" s="1">
        <v>141</v>
      </c>
      <c r="I98" s="1">
        <v>179</v>
      </c>
      <c r="J98" s="52">
        <f t="shared" si="22"/>
        <v>0.051991578221388134</v>
      </c>
      <c r="K98" s="40">
        <f t="shared" si="23"/>
        <v>375</v>
      </c>
      <c r="L98" s="1">
        <v>177</v>
      </c>
      <c r="M98" s="1">
        <v>198</v>
      </c>
      <c r="N98" s="1"/>
      <c r="O98" s="214">
        <f t="shared" si="19"/>
        <v>1.8659415314898655</v>
      </c>
      <c r="P98" s="204">
        <f t="shared" si="21"/>
        <v>551</v>
      </c>
      <c r="Q98" s="196">
        <v>276</v>
      </c>
      <c r="R98" s="196">
        <v>275</v>
      </c>
      <c r="S98" s="175" t="s">
        <v>150</v>
      </c>
      <c r="T98" s="64"/>
      <c r="U98" s="2"/>
    </row>
    <row r="99" spans="1:21" s="4" customFormat="1" ht="15">
      <c r="A99" s="46" t="s">
        <v>151</v>
      </c>
      <c r="B99" s="1">
        <f t="shared" si="24"/>
        <v>587</v>
      </c>
      <c r="C99" s="1">
        <v>288</v>
      </c>
      <c r="D99" s="1">
        <v>299</v>
      </c>
      <c r="E99" s="1">
        <v>124</v>
      </c>
      <c r="F99" s="11">
        <v>4.733870967741935</v>
      </c>
      <c r="G99" s="1">
        <f t="shared" si="25"/>
        <v>504</v>
      </c>
      <c r="H99" s="1">
        <v>236</v>
      </c>
      <c r="I99" s="1">
        <v>268</v>
      </c>
      <c r="J99" s="52">
        <f t="shared" si="22"/>
        <v>-2.532367969380861</v>
      </c>
      <c r="K99" s="40">
        <f t="shared" si="23"/>
        <v>487</v>
      </c>
      <c r="L99" s="1">
        <v>223</v>
      </c>
      <c r="M99" s="1">
        <v>264</v>
      </c>
      <c r="N99" s="1"/>
      <c r="O99" s="214">
        <f t="shared" si="19"/>
        <v>-0.4036722939856331</v>
      </c>
      <c r="P99" s="204">
        <f t="shared" si="21"/>
        <v>966</v>
      </c>
      <c r="Q99" s="196">
        <v>490</v>
      </c>
      <c r="R99" s="196">
        <v>476</v>
      </c>
      <c r="S99" s="175" t="s">
        <v>152</v>
      </c>
      <c r="T99" s="64"/>
      <c r="U99" s="2"/>
    </row>
    <row r="100" spans="1:21" s="4" customFormat="1" ht="15">
      <c r="A100" s="46" t="s">
        <v>153</v>
      </c>
      <c r="B100" s="1">
        <f t="shared" si="24"/>
        <v>345</v>
      </c>
      <c r="C100" s="1">
        <v>168</v>
      </c>
      <c r="D100" s="1">
        <v>177</v>
      </c>
      <c r="E100" s="1">
        <v>65</v>
      </c>
      <c r="F100" s="11">
        <v>5.3076923076923075</v>
      </c>
      <c r="G100" s="1">
        <f t="shared" si="25"/>
        <v>272</v>
      </c>
      <c r="H100" s="1">
        <v>111</v>
      </c>
      <c r="I100" s="1">
        <v>161</v>
      </c>
      <c r="J100" s="52">
        <f t="shared" si="22"/>
        <v>-3.94920848397612</v>
      </c>
      <c r="K100" s="40">
        <f t="shared" si="23"/>
        <v>373</v>
      </c>
      <c r="L100" s="1">
        <v>180</v>
      </c>
      <c r="M100" s="1">
        <v>193</v>
      </c>
      <c r="N100" s="1"/>
      <c r="O100" s="214">
        <f t="shared" si="19"/>
        <v>3.7150159217390377</v>
      </c>
      <c r="P100" s="204">
        <f t="shared" si="21"/>
        <v>501</v>
      </c>
      <c r="Q100" s="196">
        <v>244</v>
      </c>
      <c r="R100" s="196">
        <v>257</v>
      </c>
      <c r="S100" s="175" t="s">
        <v>154</v>
      </c>
      <c r="T100" s="64"/>
      <c r="U100" s="2"/>
    </row>
    <row r="101" spans="1:21" s="4" customFormat="1" ht="15">
      <c r="A101" s="46" t="s">
        <v>155</v>
      </c>
      <c r="B101" s="1">
        <f t="shared" si="24"/>
        <v>1089</v>
      </c>
      <c r="C101" s="1">
        <v>548</v>
      </c>
      <c r="D101" s="1">
        <v>541</v>
      </c>
      <c r="E101" s="1">
        <v>153</v>
      </c>
      <c r="F101" s="11">
        <v>7.117647058823529</v>
      </c>
      <c r="G101" s="1">
        <f t="shared" si="25"/>
        <v>2988</v>
      </c>
      <c r="H101" s="1">
        <v>1471</v>
      </c>
      <c r="I101" s="1">
        <v>1517</v>
      </c>
      <c r="J101" s="52">
        <f t="shared" si="22"/>
        <v>16.76651865979647</v>
      </c>
      <c r="K101" s="40">
        <f t="shared" si="23"/>
        <v>1388</v>
      </c>
      <c r="L101" s="1">
        <v>663</v>
      </c>
      <c r="M101" s="1">
        <v>725</v>
      </c>
      <c r="N101" s="1"/>
      <c r="O101" s="214">
        <f t="shared" si="19"/>
        <v>-9.02047535512892</v>
      </c>
      <c r="P101" s="204">
        <f t="shared" si="21"/>
        <v>1602</v>
      </c>
      <c r="Q101" s="196">
        <v>835</v>
      </c>
      <c r="R101" s="196">
        <v>767</v>
      </c>
      <c r="S101" s="175" t="s">
        <v>156</v>
      </c>
      <c r="T101" s="64"/>
      <c r="U101" s="2"/>
    </row>
    <row r="102" spans="1:21" s="4" customFormat="1" ht="15">
      <c r="A102" s="46" t="s">
        <v>157</v>
      </c>
      <c r="B102" s="1">
        <f>SUM(C102:D102)</f>
        <v>2717</v>
      </c>
      <c r="C102" s="1">
        <v>1289</v>
      </c>
      <c r="D102" s="1">
        <v>1428</v>
      </c>
      <c r="E102" s="1">
        <v>413</v>
      </c>
      <c r="F102" s="11">
        <v>6.578692493946731</v>
      </c>
      <c r="G102" s="1">
        <f>SUM(H102:I102)</f>
        <v>0</v>
      </c>
      <c r="H102" s="1">
        <v>0</v>
      </c>
      <c r="I102" s="1">
        <v>0</v>
      </c>
      <c r="J102" s="53" t="s">
        <v>21</v>
      </c>
      <c r="K102" s="40" t="s">
        <v>1</v>
      </c>
      <c r="L102" s="1" t="s">
        <v>1</v>
      </c>
      <c r="M102" s="1" t="s">
        <v>1</v>
      </c>
      <c r="N102" s="1"/>
      <c r="O102" s="213" t="s">
        <v>1</v>
      </c>
      <c r="P102" s="204">
        <f t="shared" si="21"/>
        <v>4498</v>
      </c>
      <c r="Q102" s="196">
        <v>2316</v>
      </c>
      <c r="R102" s="196">
        <v>2182</v>
      </c>
      <c r="S102" s="176" t="s">
        <v>437</v>
      </c>
      <c r="T102" s="74"/>
      <c r="U102" s="54"/>
    </row>
    <row r="103" spans="1:21" ht="15">
      <c r="A103" s="46" t="s">
        <v>438</v>
      </c>
      <c r="B103" s="1" t="s">
        <v>1</v>
      </c>
      <c r="C103" s="1" t="s">
        <v>1</v>
      </c>
      <c r="D103" s="1" t="s">
        <v>1</v>
      </c>
      <c r="E103" s="1" t="s">
        <v>1</v>
      </c>
      <c r="F103" s="11" t="s">
        <v>1</v>
      </c>
      <c r="G103" s="1" t="s">
        <v>1</v>
      </c>
      <c r="H103" s="1" t="s">
        <v>1</v>
      </c>
      <c r="I103" s="1" t="s">
        <v>1</v>
      </c>
      <c r="J103" s="53" t="s">
        <v>1</v>
      </c>
      <c r="K103" s="40">
        <v>2924</v>
      </c>
      <c r="L103" s="1">
        <v>1376</v>
      </c>
      <c r="M103" s="1">
        <v>1548</v>
      </c>
      <c r="N103" s="1"/>
      <c r="O103" s="213" t="s">
        <v>1</v>
      </c>
      <c r="P103" s="204" t="s">
        <v>1</v>
      </c>
      <c r="Q103" s="1" t="s">
        <v>1</v>
      </c>
      <c r="R103" s="1" t="s">
        <v>1</v>
      </c>
      <c r="S103" s="175" t="s">
        <v>439</v>
      </c>
      <c r="T103" s="64"/>
      <c r="U103" s="2"/>
    </row>
    <row r="104" spans="1:21" s="4" customFormat="1" ht="15">
      <c r="A104" s="46" t="s">
        <v>158</v>
      </c>
      <c r="B104" s="1">
        <f t="shared" si="24"/>
        <v>810</v>
      </c>
      <c r="C104" s="1">
        <v>388</v>
      </c>
      <c r="D104" s="1">
        <v>422</v>
      </c>
      <c r="E104" s="1">
        <v>138</v>
      </c>
      <c r="F104" s="11">
        <v>5.869565217391305</v>
      </c>
      <c r="G104" s="1">
        <f t="shared" si="25"/>
        <v>877</v>
      </c>
      <c r="H104" s="1">
        <v>413</v>
      </c>
      <c r="I104" s="1">
        <v>464</v>
      </c>
      <c r="J104" s="52">
        <f aca="true" t="shared" si="26" ref="J104:J112">LN(G104/B104)/6.02*100</f>
        <v>1.3201452608920048</v>
      </c>
      <c r="K104" s="40">
        <f aca="true" t="shared" si="27" ref="K104:K112">SUM(L104:M104)</f>
        <v>769</v>
      </c>
      <c r="L104" s="1">
        <v>375</v>
      </c>
      <c r="M104" s="1">
        <v>394</v>
      </c>
      <c r="N104" s="1"/>
      <c r="O104" s="214">
        <f t="shared" si="19"/>
        <v>-1.546070857253401</v>
      </c>
      <c r="P104" s="204">
        <f t="shared" si="21"/>
        <v>1257</v>
      </c>
      <c r="Q104" s="196">
        <v>649</v>
      </c>
      <c r="R104" s="196">
        <v>608</v>
      </c>
      <c r="S104" s="175" t="s">
        <v>159</v>
      </c>
      <c r="T104" s="64"/>
      <c r="U104" s="2"/>
    </row>
    <row r="105" spans="1:21" s="4" customFormat="1" ht="15">
      <c r="A105" s="46" t="s">
        <v>160</v>
      </c>
      <c r="B105" s="1">
        <f t="shared" si="24"/>
        <v>544</v>
      </c>
      <c r="C105" s="1">
        <v>269</v>
      </c>
      <c r="D105" s="1">
        <v>275</v>
      </c>
      <c r="E105" s="1">
        <v>116</v>
      </c>
      <c r="F105" s="11">
        <v>4.689655172413793</v>
      </c>
      <c r="G105" s="1">
        <f t="shared" si="25"/>
        <v>487</v>
      </c>
      <c r="H105" s="1">
        <v>242</v>
      </c>
      <c r="I105" s="1">
        <v>245</v>
      </c>
      <c r="J105" s="52">
        <f t="shared" si="26"/>
        <v>-1.8386233184942327</v>
      </c>
      <c r="K105" s="40">
        <f t="shared" si="27"/>
        <v>496</v>
      </c>
      <c r="L105" s="1">
        <v>249</v>
      </c>
      <c r="M105" s="1">
        <v>247</v>
      </c>
      <c r="N105" s="1"/>
      <c r="O105" s="214">
        <f t="shared" si="19"/>
        <v>0.21543298402750222</v>
      </c>
      <c r="P105" s="204">
        <f t="shared" si="21"/>
        <v>833</v>
      </c>
      <c r="Q105" s="196">
        <v>455</v>
      </c>
      <c r="R105" s="196">
        <v>378</v>
      </c>
      <c r="S105" s="175" t="s">
        <v>161</v>
      </c>
      <c r="T105" s="64"/>
      <c r="U105" s="2"/>
    </row>
    <row r="106" spans="1:21" s="4" customFormat="1" ht="15">
      <c r="A106" s="46" t="s">
        <v>162</v>
      </c>
      <c r="B106" s="1">
        <f t="shared" si="24"/>
        <v>492</v>
      </c>
      <c r="C106" s="1">
        <v>230</v>
      </c>
      <c r="D106" s="1">
        <v>262</v>
      </c>
      <c r="E106" s="1">
        <v>101</v>
      </c>
      <c r="F106" s="11">
        <v>4.871287128712871</v>
      </c>
      <c r="G106" s="1">
        <f t="shared" si="25"/>
        <v>537</v>
      </c>
      <c r="H106" s="1">
        <v>266</v>
      </c>
      <c r="I106" s="1">
        <v>271</v>
      </c>
      <c r="J106" s="52">
        <f t="shared" si="26"/>
        <v>1.4538102660557586</v>
      </c>
      <c r="K106" s="40">
        <f t="shared" si="27"/>
        <v>504</v>
      </c>
      <c r="L106" s="1">
        <v>257</v>
      </c>
      <c r="M106" s="1">
        <v>247</v>
      </c>
      <c r="N106" s="1"/>
      <c r="O106" s="214">
        <f t="shared" si="19"/>
        <v>-0.7461391345587772</v>
      </c>
      <c r="P106" s="204">
        <f t="shared" si="21"/>
        <v>823</v>
      </c>
      <c r="Q106" s="196">
        <v>433</v>
      </c>
      <c r="R106" s="196">
        <v>390</v>
      </c>
      <c r="S106" s="175" t="s">
        <v>163</v>
      </c>
      <c r="T106" s="64"/>
      <c r="U106" s="2"/>
    </row>
    <row r="107" spans="1:21" s="4" customFormat="1" ht="15">
      <c r="A107" s="46" t="s">
        <v>164</v>
      </c>
      <c r="B107" s="1">
        <f t="shared" si="24"/>
        <v>1530</v>
      </c>
      <c r="C107" s="1">
        <v>774</v>
      </c>
      <c r="D107" s="1">
        <v>756</v>
      </c>
      <c r="E107" s="1">
        <v>233</v>
      </c>
      <c r="F107" s="11">
        <v>6.5665236051502145</v>
      </c>
      <c r="G107" s="1">
        <f t="shared" si="25"/>
        <v>1558</v>
      </c>
      <c r="H107" s="1">
        <v>745</v>
      </c>
      <c r="I107" s="1">
        <v>813</v>
      </c>
      <c r="J107" s="52">
        <f t="shared" si="26"/>
        <v>0.3012493695051887</v>
      </c>
      <c r="K107" s="40">
        <f t="shared" si="27"/>
        <v>1398</v>
      </c>
      <c r="L107" s="1">
        <v>701</v>
      </c>
      <c r="M107" s="1">
        <v>697</v>
      </c>
      <c r="N107" s="1"/>
      <c r="O107" s="214">
        <f t="shared" si="19"/>
        <v>-1.2748271016110349</v>
      </c>
      <c r="P107" s="204">
        <f t="shared" si="21"/>
        <v>2282</v>
      </c>
      <c r="Q107" s="196">
        <v>1205</v>
      </c>
      <c r="R107" s="196">
        <v>1077</v>
      </c>
      <c r="S107" s="175" t="s">
        <v>165</v>
      </c>
      <c r="T107" s="64"/>
      <c r="U107" s="2"/>
    </row>
    <row r="108" spans="1:21" s="4" customFormat="1" ht="15">
      <c r="A108" s="46" t="s">
        <v>166</v>
      </c>
      <c r="B108" s="1">
        <f t="shared" si="24"/>
        <v>1274</v>
      </c>
      <c r="C108" s="1">
        <v>614</v>
      </c>
      <c r="D108" s="1">
        <v>660</v>
      </c>
      <c r="E108" s="1">
        <v>198</v>
      </c>
      <c r="F108" s="11">
        <v>6.434343434343434</v>
      </c>
      <c r="G108" s="1">
        <f t="shared" si="25"/>
        <v>1278</v>
      </c>
      <c r="H108" s="1">
        <v>614</v>
      </c>
      <c r="I108" s="1">
        <v>664</v>
      </c>
      <c r="J108" s="52">
        <f t="shared" si="26"/>
        <v>0.052073069856669076</v>
      </c>
      <c r="K108" s="40">
        <f t="shared" si="27"/>
        <v>1134</v>
      </c>
      <c r="L108" s="1">
        <v>513</v>
      </c>
      <c r="M108" s="1">
        <v>621</v>
      </c>
      <c r="N108" s="1"/>
      <c r="O108" s="214">
        <f t="shared" si="19"/>
        <v>-1.406413537056267</v>
      </c>
      <c r="P108" s="204">
        <f t="shared" si="21"/>
        <v>1831</v>
      </c>
      <c r="Q108" s="196">
        <v>940</v>
      </c>
      <c r="R108" s="196">
        <v>891</v>
      </c>
      <c r="S108" s="175" t="s">
        <v>167</v>
      </c>
      <c r="T108" s="64"/>
      <c r="U108" s="2"/>
    </row>
    <row r="109" spans="1:21" s="4" customFormat="1" ht="15">
      <c r="A109" s="46" t="s">
        <v>168</v>
      </c>
      <c r="B109" s="1">
        <f t="shared" si="24"/>
        <v>249</v>
      </c>
      <c r="C109" s="1">
        <v>108</v>
      </c>
      <c r="D109" s="1">
        <v>141</v>
      </c>
      <c r="E109" s="1">
        <v>42</v>
      </c>
      <c r="F109" s="11">
        <v>5.928571428571429</v>
      </c>
      <c r="G109" s="1">
        <f t="shared" si="25"/>
        <v>251</v>
      </c>
      <c r="H109" s="1">
        <v>120</v>
      </c>
      <c r="I109" s="1">
        <v>131</v>
      </c>
      <c r="J109" s="52">
        <f t="shared" si="26"/>
        <v>0.13289107420392643</v>
      </c>
      <c r="K109" s="40">
        <f t="shared" si="27"/>
        <v>304</v>
      </c>
      <c r="L109" s="1">
        <v>149</v>
      </c>
      <c r="M109" s="1">
        <v>155</v>
      </c>
      <c r="N109" s="1"/>
      <c r="O109" s="214">
        <f t="shared" si="19"/>
        <v>2.2538207326404454</v>
      </c>
      <c r="P109" s="204">
        <f t="shared" si="21"/>
        <v>426</v>
      </c>
      <c r="Q109" s="196">
        <v>222</v>
      </c>
      <c r="R109" s="196">
        <v>204</v>
      </c>
      <c r="S109" s="175" t="s">
        <v>169</v>
      </c>
      <c r="T109" s="64"/>
      <c r="U109" s="2"/>
    </row>
    <row r="110" spans="1:21" s="4" customFormat="1" ht="15">
      <c r="A110" s="46" t="s">
        <v>170</v>
      </c>
      <c r="B110" s="1">
        <f t="shared" si="24"/>
        <v>1430</v>
      </c>
      <c r="C110" s="1">
        <v>778</v>
      </c>
      <c r="D110" s="1">
        <v>652</v>
      </c>
      <c r="E110" s="1">
        <v>210</v>
      </c>
      <c r="F110" s="11">
        <v>6.809523809523809</v>
      </c>
      <c r="G110" s="1">
        <f t="shared" si="25"/>
        <v>1736</v>
      </c>
      <c r="H110" s="1">
        <v>838</v>
      </c>
      <c r="I110" s="1">
        <v>898</v>
      </c>
      <c r="J110" s="52">
        <f t="shared" si="26"/>
        <v>3.221082590803031</v>
      </c>
      <c r="K110" s="40">
        <f t="shared" si="27"/>
        <v>1669</v>
      </c>
      <c r="L110" s="1">
        <v>807</v>
      </c>
      <c r="M110" s="1">
        <v>862</v>
      </c>
      <c r="N110" s="1"/>
      <c r="O110" s="214">
        <f t="shared" si="19"/>
        <v>-0.4630467242171814</v>
      </c>
      <c r="P110" s="204">
        <f t="shared" si="21"/>
        <v>2019</v>
      </c>
      <c r="Q110" s="196">
        <v>1077</v>
      </c>
      <c r="R110" s="196">
        <v>942</v>
      </c>
      <c r="S110" s="175" t="s">
        <v>171</v>
      </c>
      <c r="T110" s="64"/>
      <c r="U110" s="2"/>
    </row>
    <row r="111" spans="1:21" s="4" customFormat="1" ht="15">
      <c r="A111" s="46" t="s">
        <v>172</v>
      </c>
      <c r="B111" s="1">
        <f t="shared" si="24"/>
        <v>362</v>
      </c>
      <c r="C111" s="1">
        <v>164</v>
      </c>
      <c r="D111" s="1">
        <v>198</v>
      </c>
      <c r="E111" s="1">
        <v>62</v>
      </c>
      <c r="F111" s="11">
        <v>5.838709677419355</v>
      </c>
      <c r="G111" s="1">
        <f t="shared" si="25"/>
        <v>345</v>
      </c>
      <c r="H111" s="1">
        <v>163</v>
      </c>
      <c r="I111" s="1">
        <v>182</v>
      </c>
      <c r="J111" s="52">
        <f t="shared" si="26"/>
        <v>-0.7989999135284278</v>
      </c>
      <c r="K111" s="40">
        <f t="shared" si="27"/>
        <v>432</v>
      </c>
      <c r="L111" s="1">
        <v>206</v>
      </c>
      <c r="M111" s="1">
        <v>226</v>
      </c>
      <c r="N111" s="1"/>
      <c r="O111" s="214">
        <f t="shared" si="19"/>
        <v>2.6456608377970663</v>
      </c>
      <c r="P111" s="204">
        <f t="shared" si="21"/>
        <v>586</v>
      </c>
      <c r="Q111" s="196">
        <v>292</v>
      </c>
      <c r="R111" s="196">
        <v>294</v>
      </c>
      <c r="S111" s="175" t="s">
        <v>173</v>
      </c>
      <c r="T111" s="64"/>
      <c r="U111" s="2"/>
    </row>
    <row r="112" spans="1:21" s="4" customFormat="1" ht="15">
      <c r="A112" s="46" t="s">
        <v>174</v>
      </c>
      <c r="B112" s="1">
        <f t="shared" si="24"/>
        <v>939</v>
      </c>
      <c r="C112" s="1">
        <v>453</v>
      </c>
      <c r="D112" s="1">
        <v>486</v>
      </c>
      <c r="E112" s="1">
        <v>184</v>
      </c>
      <c r="F112" s="11">
        <v>5.103260869565218</v>
      </c>
      <c r="G112" s="1">
        <f t="shared" si="25"/>
        <v>1516</v>
      </c>
      <c r="H112" s="1">
        <v>725</v>
      </c>
      <c r="I112" s="1">
        <v>791</v>
      </c>
      <c r="J112" s="52">
        <f t="shared" si="26"/>
        <v>7.957061245748408</v>
      </c>
      <c r="K112" s="40">
        <f t="shared" si="27"/>
        <v>1103</v>
      </c>
      <c r="L112" s="1">
        <v>511</v>
      </c>
      <c r="M112" s="1">
        <v>592</v>
      </c>
      <c r="N112" s="1"/>
      <c r="O112" s="214">
        <f t="shared" si="19"/>
        <v>-3.741665258221347</v>
      </c>
      <c r="P112" s="204">
        <f t="shared" si="21"/>
        <v>1452</v>
      </c>
      <c r="Q112" s="196">
        <v>724</v>
      </c>
      <c r="R112" s="196">
        <v>728</v>
      </c>
      <c r="S112" s="175" t="s">
        <v>175</v>
      </c>
      <c r="T112" s="64"/>
      <c r="U112" s="2"/>
    </row>
    <row r="113" spans="1:21" s="4" customFormat="1" ht="15">
      <c r="A113" s="46"/>
      <c r="B113" s="1"/>
      <c r="C113" s="1"/>
      <c r="D113" s="1"/>
      <c r="E113" s="1"/>
      <c r="F113" s="11"/>
      <c r="G113" s="1"/>
      <c r="H113" s="1"/>
      <c r="I113" s="1"/>
      <c r="J113" s="53"/>
      <c r="K113" s="40"/>
      <c r="L113" s="1"/>
      <c r="M113" s="1"/>
      <c r="N113" s="1"/>
      <c r="O113" s="214"/>
      <c r="P113" s="204"/>
      <c r="Q113" s="196"/>
      <c r="R113" s="196"/>
      <c r="S113" s="2"/>
      <c r="T113" s="64"/>
      <c r="U113" s="2"/>
    </row>
    <row r="114" spans="1:21" s="36" customFormat="1" ht="15">
      <c r="A114" s="49" t="s">
        <v>176</v>
      </c>
      <c r="B114" s="32">
        <f aca="true" t="shared" si="28" ref="B114:B127">SUM(C114:D114)</f>
        <v>9172</v>
      </c>
      <c r="C114" s="32">
        <f>SUM(C115:C127)</f>
        <v>4561</v>
      </c>
      <c r="D114" s="32">
        <f>SUM(D115:D127)</f>
        <v>4611</v>
      </c>
      <c r="E114" s="32">
        <f>SUM(E115:E127)</f>
        <v>1478</v>
      </c>
      <c r="F114" s="31">
        <v>6.477088948787062</v>
      </c>
      <c r="G114" s="32">
        <f>SUM(H114:I114)</f>
        <v>8893</v>
      </c>
      <c r="H114" s="32">
        <f>SUM(H115:H127)</f>
        <v>4316</v>
      </c>
      <c r="I114" s="32">
        <f>SUM(I115:I127)</f>
        <v>4577</v>
      </c>
      <c r="J114" s="37">
        <f aca="true" t="shared" si="29" ref="J114:J127">LN(G114/B114)/6.02*100</f>
        <v>-0.5131381159161967</v>
      </c>
      <c r="K114" s="34">
        <f aca="true" t="shared" si="30" ref="K114:K127">SUM(L114:M114)</f>
        <v>8919</v>
      </c>
      <c r="L114" s="32">
        <f>SUM(L115:L127)</f>
        <v>4303</v>
      </c>
      <c r="M114" s="32">
        <f>SUM(M115:M127)</f>
        <v>4616</v>
      </c>
      <c r="N114" s="32"/>
      <c r="O114" s="35">
        <f t="shared" si="19"/>
        <v>0.03434567372432031</v>
      </c>
      <c r="P114" s="194">
        <f t="shared" si="21"/>
        <v>13161</v>
      </c>
      <c r="Q114" s="186">
        <f>SUM(Q115:Q127)</f>
        <v>6742</v>
      </c>
      <c r="R114" s="186">
        <f>SUM(R115:R128)</f>
        <v>6419</v>
      </c>
      <c r="S114" s="23" t="s">
        <v>177</v>
      </c>
      <c r="T114" s="65"/>
      <c r="U114" s="23"/>
    </row>
    <row r="115" spans="1:21" s="4" customFormat="1" ht="15">
      <c r="A115" s="46" t="s">
        <v>178</v>
      </c>
      <c r="B115" s="1">
        <f t="shared" si="28"/>
        <v>388</v>
      </c>
      <c r="C115" s="1">
        <v>184</v>
      </c>
      <c r="D115" s="1">
        <v>204</v>
      </c>
      <c r="E115" s="1">
        <v>63</v>
      </c>
      <c r="F115" s="11">
        <v>6.158730158730159</v>
      </c>
      <c r="G115" s="1">
        <f>SUM(H115:I115)</f>
        <v>355</v>
      </c>
      <c r="H115" s="68">
        <v>159</v>
      </c>
      <c r="I115" s="68">
        <v>196</v>
      </c>
      <c r="J115" s="52">
        <f t="shared" si="29"/>
        <v>-1.4765373778713902</v>
      </c>
      <c r="K115" s="40">
        <f t="shared" si="30"/>
        <v>410</v>
      </c>
      <c r="L115" s="1">
        <v>197</v>
      </c>
      <c r="M115" s="1">
        <v>213</v>
      </c>
      <c r="N115" s="1"/>
      <c r="O115" s="214">
        <f t="shared" si="19"/>
        <v>1.6945808261522082</v>
      </c>
      <c r="P115" s="204">
        <f t="shared" si="21"/>
        <v>607</v>
      </c>
      <c r="Q115" s="196">
        <v>305</v>
      </c>
      <c r="R115" s="196">
        <v>302</v>
      </c>
      <c r="S115" s="175" t="s">
        <v>179</v>
      </c>
      <c r="T115" s="64"/>
      <c r="U115" s="2"/>
    </row>
    <row r="116" spans="1:21" s="4" customFormat="1" ht="15">
      <c r="A116" s="46" t="s">
        <v>180</v>
      </c>
      <c r="B116" s="1">
        <f t="shared" si="28"/>
        <v>257</v>
      </c>
      <c r="C116" s="1">
        <v>140</v>
      </c>
      <c r="D116" s="1">
        <v>117</v>
      </c>
      <c r="E116" s="1">
        <v>56</v>
      </c>
      <c r="F116" s="11">
        <v>4.589285714285714</v>
      </c>
      <c r="G116" s="1">
        <f aca="true" t="shared" si="31" ref="G116:G127">SUM(H116:I116)</f>
        <v>231</v>
      </c>
      <c r="H116" s="68">
        <v>117</v>
      </c>
      <c r="I116" s="68">
        <v>114</v>
      </c>
      <c r="J116" s="52">
        <f t="shared" si="29"/>
        <v>-1.7717337935785091</v>
      </c>
      <c r="K116" s="40">
        <f t="shared" si="30"/>
        <v>354</v>
      </c>
      <c r="L116" s="1">
        <v>198</v>
      </c>
      <c r="M116" s="1">
        <v>156</v>
      </c>
      <c r="N116" s="1"/>
      <c r="O116" s="214">
        <f t="shared" si="19"/>
        <v>5.022108266023306</v>
      </c>
      <c r="P116" s="204">
        <f t="shared" si="21"/>
        <v>512</v>
      </c>
      <c r="Q116" s="196">
        <v>258</v>
      </c>
      <c r="R116" s="196">
        <v>254</v>
      </c>
      <c r="S116" s="175" t="s">
        <v>181</v>
      </c>
      <c r="T116" s="64"/>
      <c r="U116" s="2"/>
    </row>
    <row r="117" spans="1:21" s="4" customFormat="1" ht="15">
      <c r="A117" s="46" t="s">
        <v>182</v>
      </c>
      <c r="B117" s="1">
        <f t="shared" si="28"/>
        <v>758</v>
      </c>
      <c r="C117" s="1">
        <v>380</v>
      </c>
      <c r="D117" s="1">
        <v>378</v>
      </c>
      <c r="E117" s="1">
        <v>116</v>
      </c>
      <c r="F117" s="11">
        <v>6.5344827586206895</v>
      </c>
      <c r="G117" s="1">
        <f t="shared" si="31"/>
        <v>858</v>
      </c>
      <c r="H117" s="68">
        <v>435</v>
      </c>
      <c r="I117" s="68">
        <v>423</v>
      </c>
      <c r="J117" s="52">
        <f t="shared" si="29"/>
        <v>2.05848361869752</v>
      </c>
      <c r="K117" s="40">
        <f t="shared" si="30"/>
        <v>830</v>
      </c>
      <c r="L117" s="1">
        <v>425</v>
      </c>
      <c r="M117" s="1">
        <v>405</v>
      </c>
      <c r="N117" s="1"/>
      <c r="O117" s="214">
        <f t="shared" si="19"/>
        <v>-0.3903341023213962</v>
      </c>
      <c r="P117" s="204">
        <f t="shared" si="21"/>
        <v>468</v>
      </c>
      <c r="Q117" s="196">
        <v>226</v>
      </c>
      <c r="R117" s="196">
        <v>242</v>
      </c>
      <c r="S117" s="175" t="s">
        <v>183</v>
      </c>
      <c r="T117" s="64"/>
      <c r="U117" s="2"/>
    </row>
    <row r="118" spans="1:21" s="4" customFormat="1" ht="15">
      <c r="A118" s="46" t="s">
        <v>184</v>
      </c>
      <c r="B118" s="1">
        <f t="shared" si="28"/>
        <v>268</v>
      </c>
      <c r="C118" s="1">
        <v>118</v>
      </c>
      <c r="D118" s="1">
        <v>150</v>
      </c>
      <c r="E118" s="1">
        <v>47</v>
      </c>
      <c r="F118" s="11">
        <v>5.702127659574468</v>
      </c>
      <c r="G118" s="1">
        <f t="shared" si="31"/>
        <v>275</v>
      </c>
      <c r="H118" s="68">
        <v>127</v>
      </c>
      <c r="I118" s="68">
        <v>148</v>
      </c>
      <c r="J118" s="52">
        <f t="shared" si="29"/>
        <v>0.42830759394874807</v>
      </c>
      <c r="K118" s="40">
        <f t="shared" si="30"/>
        <v>345</v>
      </c>
      <c r="L118" s="1">
        <v>156</v>
      </c>
      <c r="M118" s="1">
        <v>189</v>
      </c>
      <c r="N118" s="1"/>
      <c r="O118" s="214">
        <f t="shared" si="19"/>
        <v>2.6679214042916297</v>
      </c>
      <c r="P118" s="204">
        <f t="shared" si="21"/>
        <v>468</v>
      </c>
      <c r="Q118" s="196">
        <v>226</v>
      </c>
      <c r="R118" s="196">
        <v>242</v>
      </c>
      <c r="S118" s="175" t="s">
        <v>185</v>
      </c>
      <c r="T118" s="64"/>
      <c r="U118" s="2"/>
    </row>
    <row r="119" spans="1:21" s="4" customFormat="1" ht="15">
      <c r="A119" s="46" t="s">
        <v>186</v>
      </c>
      <c r="B119" s="1">
        <f t="shared" si="28"/>
        <v>332</v>
      </c>
      <c r="C119" s="1">
        <v>159</v>
      </c>
      <c r="D119" s="1">
        <v>173</v>
      </c>
      <c r="E119" s="1">
        <v>68</v>
      </c>
      <c r="F119" s="11">
        <v>4.882352941176471</v>
      </c>
      <c r="G119" s="1">
        <f t="shared" si="31"/>
        <v>305</v>
      </c>
      <c r="H119" s="68">
        <v>147</v>
      </c>
      <c r="I119" s="68">
        <v>158</v>
      </c>
      <c r="J119" s="52">
        <f t="shared" si="29"/>
        <v>-1.4090231280577565</v>
      </c>
      <c r="K119" s="40">
        <f t="shared" si="30"/>
        <v>359</v>
      </c>
      <c r="L119" s="1">
        <v>168</v>
      </c>
      <c r="M119" s="1">
        <v>191</v>
      </c>
      <c r="N119" s="1"/>
      <c r="O119" s="214">
        <f t="shared" si="19"/>
        <v>1.9177719044807913</v>
      </c>
      <c r="P119" s="204">
        <f t="shared" si="21"/>
        <v>529</v>
      </c>
      <c r="Q119" s="196">
        <v>256</v>
      </c>
      <c r="R119" s="196">
        <v>273</v>
      </c>
      <c r="S119" s="175" t="s">
        <v>187</v>
      </c>
      <c r="T119" s="64"/>
      <c r="U119" s="2"/>
    </row>
    <row r="120" spans="1:21" s="4" customFormat="1" ht="15">
      <c r="A120" s="46" t="s">
        <v>188</v>
      </c>
      <c r="B120" s="1">
        <f t="shared" si="28"/>
        <v>724</v>
      </c>
      <c r="C120" s="1">
        <v>351</v>
      </c>
      <c r="D120" s="1">
        <v>373</v>
      </c>
      <c r="E120" s="1">
        <v>128</v>
      </c>
      <c r="F120" s="11">
        <v>5.65625</v>
      </c>
      <c r="G120" s="1">
        <f t="shared" si="31"/>
        <v>740</v>
      </c>
      <c r="H120" s="68">
        <v>341</v>
      </c>
      <c r="I120" s="68">
        <v>399</v>
      </c>
      <c r="J120" s="52">
        <f t="shared" si="29"/>
        <v>0.36310288725081424</v>
      </c>
      <c r="K120" s="40">
        <f t="shared" si="30"/>
        <v>744</v>
      </c>
      <c r="L120" s="1">
        <v>383</v>
      </c>
      <c r="M120" s="1">
        <v>361</v>
      </c>
      <c r="N120" s="1"/>
      <c r="O120" s="214">
        <f t="shared" si="19"/>
        <v>0.06342174864560439</v>
      </c>
      <c r="P120" s="204">
        <f t="shared" si="21"/>
        <v>1089</v>
      </c>
      <c r="Q120" s="196">
        <v>545</v>
      </c>
      <c r="R120" s="196">
        <v>544</v>
      </c>
      <c r="S120" s="175" t="s">
        <v>189</v>
      </c>
      <c r="T120" s="64"/>
      <c r="U120" s="2"/>
    </row>
    <row r="121" spans="1:21" s="4" customFormat="1" ht="15">
      <c r="A121" s="46" t="s">
        <v>190</v>
      </c>
      <c r="B121" s="1">
        <f t="shared" si="28"/>
        <v>349</v>
      </c>
      <c r="C121" s="1">
        <v>175</v>
      </c>
      <c r="D121" s="1">
        <v>174</v>
      </c>
      <c r="E121" s="1">
        <v>67</v>
      </c>
      <c r="F121" s="11">
        <v>5.208955223880597</v>
      </c>
      <c r="G121" s="1">
        <f t="shared" si="31"/>
        <v>392</v>
      </c>
      <c r="H121" s="68">
        <v>184</v>
      </c>
      <c r="I121" s="68">
        <v>208</v>
      </c>
      <c r="J121" s="52">
        <f t="shared" si="29"/>
        <v>1.930065076213212</v>
      </c>
      <c r="K121" s="40">
        <f t="shared" si="30"/>
        <v>460</v>
      </c>
      <c r="L121" s="1">
        <v>201</v>
      </c>
      <c r="M121" s="1">
        <v>259</v>
      </c>
      <c r="N121" s="1"/>
      <c r="O121" s="214">
        <f t="shared" si="19"/>
        <v>1.881937055207979</v>
      </c>
      <c r="P121" s="204">
        <f t="shared" si="21"/>
        <v>674</v>
      </c>
      <c r="Q121" s="196">
        <v>329</v>
      </c>
      <c r="R121" s="196">
        <v>345</v>
      </c>
      <c r="S121" s="175" t="s">
        <v>191</v>
      </c>
      <c r="T121" s="64"/>
      <c r="U121" s="2"/>
    </row>
    <row r="122" spans="1:21" s="4" customFormat="1" ht="15">
      <c r="A122" s="46" t="s">
        <v>192</v>
      </c>
      <c r="B122" s="1">
        <f t="shared" si="28"/>
        <v>2401</v>
      </c>
      <c r="C122" s="1">
        <v>1198</v>
      </c>
      <c r="D122" s="1">
        <v>1203</v>
      </c>
      <c r="E122" s="1">
        <v>345</v>
      </c>
      <c r="F122" s="11">
        <v>6.959420289855072</v>
      </c>
      <c r="G122" s="1">
        <f t="shared" si="31"/>
        <v>2409</v>
      </c>
      <c r="H122" s="68">
        <v>1160</v>
      </c>
      <c r="I122" s="68">
        <v>1249</v>
      </c>
      <c r="J122" s="52">
        <f t="shared" si="29"/>
        <v>0.055255920159768025</v>
      </c>
      <c r="K122" s="40">
        <f t="shared" si="30"/>
        <v>2554</v>
      </c>
      <c r="L122" s="1">
        <v>1210</v>
      </c>
      <c r="M122" s="1">
        <v>1344</v>
      </c>
      <c r="N122" s="1"/>
      <c r="O122" s="214">
        <f t="shared" si="19"/>
        <v>0.6876356938542744</v>
      </c>
      <c r="P122" s="204">
        <f t="shared" si="21"/>
        <v>3207</v>
      </c>
      <c r="Q122" s="196">
        <v>1679</v>
      </c>
      <c r="R122" s="196">
        <v>1528</v>
      </c>
      <c r="S122" s="175" t="s">
        <v>193</v>
      </c>
      <c r="T122" s="64"/>
      <c r="U122" s="2"/>
    </row>
    <row r="123" spans="1:21" s="4" customFormat="1" ht="15">
      <c r="A123" s="46" t="s">
        <v>194</v>
      </c>
      <c r="B123" s="1">
        <f t="shared" si="28"/>
        <v>1941</v>
      </c>
      <c r="C123" s="1">
        <v>986</v>
      </c>
      <c r="D123" s="1">
        <v>955</v>
      </c>
      <c r="E123" s="1">
        <v>284</v>
      </c>
      <c r="F123" s="11">
        <v>6.834507042253521</v>
      </c>
      <c r="G123" s="1">
        <f t="shared" si="31"/>
        <v>1759</v>
      </c>
      <c r="H123" s="68">
        <v>860</v>
      </c>
      <c r="I123" s="68">
        <v>899</v>
      </c>
      <c r="J123" s="52">
        <f t="shared" si="29"/>
        <v>-1.6355122663031911</v>
      </c>
      <c r="K123" s="40">
        <f t="shared" si="30"/>
        <v>1412</v>
      </c>
      <c r="L123" s="1">
        <v>693</v>
      </c>
      <c r="M123" s="1">
        <v>719</v>
      </c>
      <c r="N123" s="1"/>
      <c r="O123" s="214">
        <f t="shared" si="19"/>
        <v>-2.585156784522009</v>
      </c>
      <c r="P123" s="204">
        <f t="shared" si="21"/>
        <v>2867</v>
      </c>
      <c r="Q123" s="196">
        <v>1490</v>
      </c>
      <c r="R123" s="196">
        <v>1377</v>
      </c>
      <c r="S123" s="175" t="s">
        <v>195</v>
      </c>
      <c r="T123" s="64"/>
      <c r="U123" s="2"/>
    </row>
    <row r="124" spans="1:21" s="4" customFormat="1" ht="15">
      <c r="A124" s="46" t="s">
        <v>196</v>
      </c>
      <c r="B124" s="1">
        <f t="shared" si="28"/>
        <v>916</v>
      </c>
      <c r="C124" s="1">
        <v>455</v>
      </c>
      <c r="D124" s="1">
        <v>461</v>
      </c>
      <c r="E124" s="1">
        <v>161</v>
      </c>
      <c r="F124" s="11">
        <v>5.6894409937888195</v>
      </c>
      <c r="G124" s="1">
        <f t="shared" si="31"/>
        <v>758</v>
      </c>
      <c r="H124" s="68">
        <v>369</v>
      </c>
      <c r="I124" s="68">
        <v>389</v>
      </c>
      <c r="J124" s="52">
        <f t="shared" si="29"/>
        <v>-3.145066096873067</v>
      </c>
      <c r="K124" s="40">
        <f t="shared" si="30"/>
        <v>670</v>
      </c>
      <c r="L124" s="1">
        <v>293</v>
      </c>
      <c r="M124" s="1">
        <v>377</v>
      </c>
      <c r="N124" s="1"/>
      <c r="O124" s="214">
        <f t="shared" si="19"/>
        <v>-1.4518314500865868</v>
      </c>
      <c r="P124" s="204">
        <f t="shared" si="21"/>
        <v>1324</v>
      </c>
      <c r="Q124" s="196">
        <v>693</v>
      </c>
      <c r="R124" s="196">
        <v>631</v>
      </c>
      <c r="S124" s="175" t="s">
        <v>197</v>
      </c>
      <c r="T124" s="64"/>
      <c r="U124" s="2"/>
    </row>
    <row r="125" spans="1:21" s="4" customFormat="1" ht="15">
      <c r="A125" s="46" t="s">
        <v>198</v>
      </c>
      <c r="B125" s="1">
        <f t="shared" si="28"/>
        <v>228</v>
      </c>
      <c r="C125" s="1">
        <v>123</v>
      </c>
      <c r="D125" s="1">
        <v>105</v>
      </c>
      <c r="E125" s="1">
        <v>44</v>
      </c>
      <c r="F125" s="11">
        <v>5.181818181818182</v>
      </c>
      <c r="G125" s="1">
        <f t="shared" si="31"/>
        <v>194</v>
      </c>
      <c r="H125" s="68">
        <v>100</v>
      </c>
      <c r="I125" s="68">
        <v>94</v>
      </c>
      <c r="J125" s="52">
        <f t="shared" si="29"/>
        <v>-2.682516111148051</v>
      </c>
      <c r="K125" s="40">
        <f t="shared" si="30"/>
        <v>175</v>
      </c>
      <c r="L125" s="1">
        <v>91</v>
      </c>
      <c r="M125" s="1">
        <v>84</v>
      </c>
      <c r="N125" s="1"/>
      <c r="O125" s="214">
        <f t="shared" si="19"/>
        <v>-1.2126139428213418</v>
      </c>
      <c r="P125" s="204">
        <f t="shared" si="21"/>
        <v>352</v>
      </c>
      <c r="Q125" s="196">
        <v>179</v>
      </c>
      <c r="R125" s="196">
        <v>173</v>
      </c>
      <c r="S125" s="175" t="s">
        <v>199</v>
      </c>
      <c r="T125" s="64"/>
      <c r="U125" s="2"/>
    </row>
    <row r="126" spans="1:21" s="4" customFormat="1" ht="15">
      <c r="A126" s="46" t="s">
        <v>200</v>
      </c>
      <c r="B126" s="1">
        <f t="shared" si="28"/>
        <v>149</v>
      </c>
      <c r="C126" s="1">
        <v>79</v>
      </c>
      <c r="D126" s="1">
        <v>70</v>
      </c>
      <c r="E126" s="1">
        <v>30</v>
      </c>
      <c r="F126" s="11">
        <v>4.966666666666667</v>
      </c>
      <c r="G126" s="1">
        <f t="shared" si="31"/>
        <v>114</v>
      </c>
      <c r="H126" s="68">
        <v>62</v>
      </c>
      <c r="I126" s="68">
        <v>52</v>
      </c>
      <c r="J126" s="52">
        <f t="shared" si="29"/>
        <v>-4.447638829750228</v>
      </c>
      <c r="K126" s="40">
        <f t="shared" si="30"/>
        <v>99</v>
      </c>
      <c r="L126" s="1">
        <v>48</v>
      </c>
      <c r="M126" s="1">
        <v>51</v>
      </c>
      <c r="N126" s="1"/>
      <c r="O126" s="214">
        <f t="shared" si="19"/>
        <v>-1.6597482148224176</v>
      </c>
      <c r="P126" s="204">
        <f t="shared" si="21"/>
        <v>284</v>
      </c>
      <c r="Q126" s="196">
        <v>150</v>
      </c>
      <c r="R126" s="196">
        <v>134</v>
      </c>
      <c r="S126" s="175" t="s">
        <v>201</v>
      </c>
      <c r="T126" s="64"/>
      <c r="U126" s="2"/>
    </row>
    <row r="127" spans="1:21" s="4" customFormat="1" ht="15">
      <c r="A127" s="46" t="s">
        <v>94</v>
      </c>
      <c r="B127" s="1">
        <f t="shared" si="28"/>
        <v>461</v>
      </c>
      <c r="C127" s="1">
        <v>213</v>
      </c>
      <c r="D127" s="1">
        <v>248</v>
      </c>
      <c r="E127" s="1">
        <v>69</v>
      </c>
      <c r="F127" s="11">
        <v>6.681159420289855</v>
      </c>
      <c r="G127" s="1">
        <f t="shared" si="31"/>
        <v>503</v>
      </c>
      <c r="H127" s="68">
        <v>255</v>
      </c>
      <c r="I127" s="68">
        <v>248</v>
      </c>
      <c r="J127" s="52">
        <f t="shared" si="29"/>
        <v>1.4483742043702763</v>
      </c>
      <c r="K127" s="40">
        <f t="shared" si="30"/>
        <v>507</v>
      </c>
      <c r="L127" s="1">
        <v>240</v>
      </c>
      <c r="M127" s="1">
        <v>267</v>
      </c>
      <c r="N127" s="1"/>
      <c r="O127" s="214">
        <f t="shared" si="19"/>
        <v>0.0931862763699301</v>
      </c>
      <c r="P127" s="204">
        <f t="shared" si="21"/>
        <v>780</v>
      </c>
      <c r="Q127" s="196">
        <v>406</v>
      </c>
      <c r="R127" s="196">
        <v>374</v>
      </c>
      <c r="S127" s="175" t="s">
        <v>95</v>
      </c>
      <c r="T127" s="64"/>
      <c r="U127" s="2"/>
    </row>
    <row r="128" spans="1:21" s="4" customFormat="1" ht="15">
      <c r="A128" s="46"/>
      <c r="B128" s="1"/>
      <c r="C128" s="1"/>
      <c r="D128" s="1"/>
      <c r="E128" s="1"/>
      <c r="F128" s="11"/>
      <c r="G128" s="1"/>
      <c r="H128" s="1"/>
      <c r="I128" s="1"/>
      <c r="J128" s="63"/>
      <c r="K128" s="40"/>
      <c r="L128" s="1"/>
      <c r="M128" s="1"/>
      <c r="N128" s="1"/>
      <c r="O128" s="214"/>
      <c r="P128" s="204"/>
      <c r="Q128" s="196"/>
      <c r="R128" s="196"/>
      <c r="S128" s="175"/>
      <c r="T128" s="64"/>
      <c r="U128" s="2"/>
    </row>
    <row r="129" spans="1:21" s="36" customFormat="1" ht="15">
      <c r="A129" s="49" t="s">
        <v>202</v>
      </c>
      <c r="B129" s="32">
        <f aca="true" t="shared" si="32" ref="B129:B134">SUM(C129:D129)</f>
        <v>8629</v>
      </c>
      <c r="C129" s="32">
        <f>SUM(C130:C134)</f>
        <v>4178</v>
      </c>
      <c r="D129" s="32">
        <f>SUM(D130:D134)</f>
        <v>4451</v>
      </c>
      <c r="E129" s="32">
        <f>SUM(E130:E134)</f>
        <v>1390</v>
      </c>
      <c r="F129" s="31">
        <v>6.722779369627507</v>
      </c>
      <c r="G129" s="32">
        <f aca="true" t="shared" si="33" ref="G129:G134">SUM(H129:I129)</f>
        <v>8346</v>
      </c>
      <c r="H129" s="32">
        <f>SUM(H130:H134)</f>
        <v>3973</v>
      </c>
      <c r="I129" s="32">
        <f>SUM(I130:I134)</f>
        <v>4373</v>
      </c>
      <c r="J129" s="37">
        <f aca="true" t="shared" si="34" ref="J129:J134">LN(G129/B129)/6.02*100</f>
        <v>-0.5539242750300604</v>
      </c>
      <c r="K129" s="34">
        <f>SUM(L129:M129)</f>
        <v>7996</v>
      </c>
      <c r="L129" s="32">
        <f>SUM(L130:L134)</f>
        <v>3706</v>
      </c>
      <c r="M129" s="32">
        <f>SUM(M130:M134)</f>
        <v>4290</v>
      </c>
      <c r="N129" s="32"/>
      <c r="O129" s="35">
        <f t="shared" si="19"/>
        <v>-0.5040113591906737</v>
      </c>
      <c r="P129" s="194">
        <f t="shared" si="21"/>
        <v>12674</v>
      </c>
      <c r="Q129" s="186">
        <f>SUM(Q130:Q133)</f>
        <v>6530</v>
      </c>
      <c r="R129" s="186">
        <f>SUM(R130:R135)</f>
        <v>6144</v>
      </c>
      <c r="S129" s="23" t="s">
        <v>203</v>
      </c>
      <c r="T129" s="65"/>
      <c r="U129" s="23"/>
    </row>
    <row r="130" spans="1:21" s="4" customFormat="1" ht="15">
      <c r="A130" s="46" t="s">
        <v>204</v>
      </c>
      <c r="B130" s="1">
        <f t="shared" si="32"/>
        <v>3212</v>
      </c>
      <c r="C130" s="1">
        <v>1461</v>
      </c>
      <c r="D130" s="1">
        <v>1751</v>
      </c>
      <c r="E130" s="1">
        <v>456</v>
      </c>
      <c r="F130" s="11">
        <v>7.043859649122807</v>
      </c>
      <c r="G130" s="1">
        <f t="shared" si="33"/>
        <v>3017</v>
      </c>
      <c r="H130" s="1">
        <v>1358</v>
      </c>
      <c r="I130" s="1">
        <v>1659</v>
      </c>
      <c r="J130" s="52">
        <f t="shared" si="34"/>
        <v>-1.0403793340131433</v>
      </c>
      <c r="K130" s="40">
        <f>SUM(L130:M130)</f>
        <v>2449</v>
      </c>
      <c r="L130" s="1">
        <v>1050</v>
      </c>
      <c r="M130" s="1">
        <v>1399</v>
      </c>
      <c r="N130" s="1"/>
      <c r="O130" s="214">
        <f t="shared" si="19"/>
        <v>-2.453919790669333</v>
      </c>
      <c r="P130" s="204">
        <f t="shared" si="21"/>
        <v>4743</v>
      </c>
      <c r="Q130" s="196">
        <v>2415</v>
      </c>
      <c r="R130" s="196">
        <v>2328</v>
      </c>
      <c r="S130" s="175" t="s">
        <v>205</v>
      </c>
      <c r="T130" s="64"/>
      <c r="U130" s="2"/>
    </row>
    <row r="131" spans="1:21" s="4" customFormat="1" ht="15">
      <c r="A131" s="46" t="s">
        <v>206</v>
      </c>
      <c r="B131" s="1">
        <f t="shared" si="32"/>
        <v>3707</v>
      </c>
      <c r="C131" s="1">
        <v>1878</v>
      </c>
      <c r="D131" s="1">
        <v>1829</v>
      </c>
      <c r="E131" s="1">
        <v>597</v>
      </c>
      <c r="F131" s="11">
        <v>6.209380234505863</v>
      </c>
      <c r="G131" s="1">
        <f t="shared" si="33"/>
        <v>3687</v>
      </c>
      <c r="H131" s="1">
        <v>1847</v>
      </c>
      <c r="I131" s="1">
        <v>1840</v>
      </c>
      <c r="J131" s="52">
        <f t="shared" si="34"/>
        <v>-0.08986386904630765</v>
      </c>
      <c r="K131" s="40">
        <f>SUM(L131:M131)</f>
        <v>3868</v>
      </c>
      <c r="L131" s="1">
        <v>1880</v>
      </c>
      <c r="M131" s="1">
        <v>1988</v>
      </c>
      <c r="N131" s="1"/>
      <c r="O131" s="214">
        <f t="shared" si="19"/>
        <v>0.5638171569298865</v>
      </c>
      <c r="P131" s="204">
        <f t="shared" si="21"/>
        <v>5270</v>
      </c>
      <c r="Q131" s="196">
        <v>2742</v>
      </c>
      <c r="R131" s="196">
        <v>2528</v>
      </c>
      <c r="S131" s="175" t="s">
        <v>207</v>
      </c>
      <c r="T131" s="64"/>
      <c r="U131" s="2"/>
    </row>
    <row r="132" spans="1:21" s="4" customFormat="1" ht="15">
      <c r="A132" s="46" t="s">
        <v>208</v>
      </c>
      <c r="B132" s="1">
        <f t="shared" si="32"/>
        <v>1202</v>
      </c>
      <c r="C132" s="1">
        <v>571</v>
      </c>
      <c r="D132" s="1">
        <v>631</v>
      </c>
      <c r="E132" s="1">
        <v>229</v>
      </c>
      <c r="F132" s="11">
        <v>5.248908296943231</v>
      </c>
      <c r="G132" s="1">
        <f t="shared" si="33"/>
        <v>1218</v>
      </c>
      <c r="H132" s="1">
        <v>570</v>
      </c>
      <c r="I132" s="1">
        <v>648</v>
      </c>
      <c r="J132" s="52">
        <f t="shared" si="34"/>
        <v>0.21965669725397732</v>
      </c>
      <c r="K132" s="40">
        <f>SUM(L132:M132)</f>
        <v>1179</v>
      </c>
      <c r="L132" s="1">
        <v>563</v>
      </c>
      <c r="M132" s="1">
        <v>616</v>
      </c>
      <c r="N132" s="1"/>
      <c r="O132" s="214">
        <f aca="true" t="shared" si="35" ref="O132:O179">LN(K132/G132)/8.5*100</f>
        <v>-0.38286526744084026</v>
      </c>
      <c r="P132" s="204">
        <f t="shared" si="21"/>
        <v>1966</v>
      </c>
      <c r="Q132" s="196">
        <v>1030</v>
      </c>
      <c r="R132" s="196">
        <v>936</v>
      </c>
      <c r="S132" s="175" t="s">
        <v>209</v>
      </c>
      <c r="T132" s="64"/>
      <c r="U132" s="2"/>
    </row>
    <row r="133" spans="1:21" s="4" customFormat="1" ht="15">
      <c r="A133" s="46" t="s">
        <v>210</v>
      </c>
      <c r="B133" s="1">
        <f t="shared" si="32"/>
        <v>400</v>
      </c>
      <c r="C133" s="1">
        <v>206</v>
      </c>
      <c r="D133" s="1">
        <v>194</v>
      </c>
      <c r="E133" s="1">
        <v>73</v>
      </c>
      <c r="F133" s="11">
        <v>5.47945205479452</v>
      </c>
      <c r="G133" s="1">
        <f t="shared" si="33"/>
        <v>294</v>
      </c>
      <c r="H133" s="1">
        <v>124</v>
      </c>
      <c r="I133" s="1">
        <v>170</v>
      </c>
      <c r="J133" s="52">
        <f t="shared" si="34"/>
        <v>-5.114365112446851</v>
      </c>
      <c r="K133" s="40">
        <f>SUM(L133:M133)</f>
        <v>500</v>
      </c>
      <c r="L133" s="1">
        <v>213</v>
      </c>
      <c r="M133" s="1">
        <v>287</v>
      </c>
      <c r="N133" s="1"/>
      <c r="O133" s="214">
        <f t="shared" si="35"/>
        <v>6.247392130394236</v>
      </c>
      <c r="P133" s="204">
        <f t="shared" si="21"/>
        <v>695</v>
      </c>
      <c r="Q133" s="196">
        <v>343</v>
      </c>
      <c r="R133" s="196">
        <v>352</v>
      </c>
      <c r="S133" s="175" t="s">
        <v>211</v>
      </c>
      <c r="T133" s="64"/>
      <c r="U133" s="2"/>
    </row>
    <row r="134" spans="1:21" s="4" customFormat="1" ht="15">
      <c r="A134" s="46" t="s">
        <v>212</v>
      </c>
      <c r="B134" s="1">
        <f t="shared" si="32"/>
        <v>108</v>
      </c>
      <c r="C134" s="1">
        <v>62</v>
      </c>
      <c r="D134" s="1">
        <v>46</v>
      </c>
      <c r="E134" s="1">
        <v>35</v>
      </c>
      <c r="F134" s="11">
        <v>3.085714285714286</v>
      </c>
      <c r="G134" s="1">
        <f t="shared" si="33"/>
        <v>130</v>
      </c>
      <c r="H134" s="1">
        <v>74</v>
      </c>
      <c r="I134" s="1">
        <v>56</v>
      </c>
      <c r="J134" s="52">
        <f t="shared" si="34"/>
        <v>3.0797877629794477</v>
      </c>
      <c r="K134" s="40" t="s">
        <v>1</v>
      </c>
      <c r="L134" s="1" t="s">
        <v>1</v>
      </c>
      <c r="M134" s="1" t="s">
        <v>1</v>
      </c>
      <c r="N134" s="1"/>
      <c r="O134" s="214"/>
      <c r="P134" s="204"/>
      <c r="Q134" s="196"/>
      <c r="R134" s="196"/>
      <c r="S134" s="175" t="s">
        <v>213</v>
      </c>
      <c r="T134" s="64"/>
      <c r="U134" s="2"/>
    </row>
    <row r="135" spans="1:21" s="4" customFormat="1" ht="17.25">
      <c r="A135" s="20"/>
      <c r="B135" s="1"/>
      <c r="C135" s="1"/>
      <c r="D135" s="1"/>
      <c r="E135" s="1"/>
      <c r="F135" s="11"/>
      <c r="G135" s="1"/>
      <c r="H135" s="1"/>
      <c r="I135" s="1"/>
      <c r="J135" s="63"/>
      <c r="K135" s="40"/>
      <c r="L135" s="1"/>
      <c r="M135" s="1"/>
      <c r="N135" s="1"/>
      <c r="O135" s="214"/>
      <c r="P135" s="204"/>
      <c r="Q135" s="197"/>
      <c r="R135" s="197"/>
      <c r="S135" s="72"/>
      <c r="T135" s="65"/>
      <c r="U135" s="72"/>
    </row>
    <row r="136" spans="1:21" s="36" customFormat="1" ht="15">
      <c r="A136" s="49" t="s">
        <v>214</v>
      </c>
      <c r="B136" s="32">
        <f aca="true" t="shared" si="36" ref="B136:B145">SUM(C136:D136)</f>
        <v>9438</v>
      </c>
      <c r="C136" s="32">
        <f>SUM(C137:C145)</f>
        <v>5355</v>
      </c>
      <c r="D136" s="32">
        <f>SUM(D137:D145)</f>
        <v>4083</v>
      </c>
      <c r="E136" s="32">
        <f>SUM(E137:E145)</f>
        <v>1348</v>
      </c>
      <c r="F136" s="31">
        <v>9.58321479374111</v>
      </c>
      <c r="G136" s="32">
        <f>SUM(H136:I136)</f>
        <v>10149</v>
      </c>
      <c r="H136" s="32">
        <f>SUM(H137:H145)</f>
        <v>5715</v>
      </c>
      <c r="I136" s="32">
        <f>SUM(I137:I145)</f>
        <v>4434</v>
      </c>
      <c r="J136" s="37">
        <f aca="true" t="shared" si="37" ref="J136:J145">LN(G136/B136)/6.02*100</f>
        <v>1.2064964312705213</v>
      </c>
      <c r="K136" s="34">
        <f aca="true" t="shared" si="38" ref="K136:K145">SUM(L136:M136)</f>
        <v>12232</v>
      </c>
      <c r="L136" s="32">
        <f>SUM(L137:L145)</f>
        <v>6812</v>
      </c>
      <c r="M136" s="32">
        <f>SUM(M137:M145)</f>
        <v>5420</v>
      </c>
      <c r="N136" s="32"/>
      <c r="O136" s="35">
        <f t="shared" si="35"/>
        <v>2.196238707765648</v>
      </c>
      <c r="P136" s="194">
        <f t="shared" si="21"/>
        <v>12807</v>
      </c>
      <c r="Q136" s="186">
        <f>SUM(Q137:Q145)</f>
        <v>6655</v>
      </c>
      <c r="R136" s="186">
        <f>SUM(R137:R146)</f>
        <v>6152</v>
      </c>
      <c r="S136" s="23" t="s">
        <v>215</v>
      </c>
      <c r="T136" s="65"/>
      <c r="U136" s="23"/>
    </row>
    <row r="137" spans="1:21" s="4" customFormat="1" ht="15">
      <c r="A137" s="46" t="s">
        <v>216</v>
      </c>
      <c r="B137" s="1">
        <f t="shared" si="36"/>
        <v>1572</v>
      </c>
      <c r="C137" s="1">
        <v>764</v>
      </c>
      <c r="D137" s="1">
        <v>808</v>
      </c>
      <c r="E137" s="1">
        <v>261</v>
      </c>
      <c r="F137" s="11">
        <v>6.022988505747127</v>
      </c>
      <c r="G137" s="1">
        <f>SUM(H137:I137)</f>
        <v>1696</v>
      </c>
      <c r="H137" s="1">
        <v>818</v>
      </c>
      <c r="I137" s="1">
        <v>878</v>
      </c>
      <c r="J137" s="52">
        <f t="shared" si="37"/>
        <v>1.2611934113404755</v>
      </c>
      <c r="K137" s="40">
        <f t="shared" si="38"/>
        <v>1728</v>
      </c>
      <c r="L137" s="1">
        <v>826</v>
      </c>
      <c r="M137" s="1">
        <v>902</v>
      </c>
      <c r="N137" s="1"/>
      <c r="O137" s="214">
        <f t="shared" si="35"/>
        <v>0.21990744720179464</v>
      </c>
      <c r="P137" s="204">
        <f t="shared" si="21"/>
        <v>2334</v>
      </c>
      <c r="Q137" s="196">
        <v>1226</v>
      </c>
      <c r="R137" s="196">
        <v>1108</v>
      </c>
      <c r="S137" s="175" t="s">
        <v>217</v>
      </c>
      <c r="T137" s="64"/>
      <c r="U137" s="2"/>
    </row>
    <row r="138" spans="1:21" s="4" customFormat="1" ht="15">
      <c r="A138" s="46" t="s">
        <v>218</v>
      </c>
      <c r="B138" s="1">
        <f t="shared" si="36"/>
        <v>849</v>
      </c>
      <c r="C138" s="1">
        <v>455</v>
      </c>
      <c r="D138" s="1">
        <v>394</v>
      </c>
      <c r="E138" s="1">
        <v>136</v>
      </c>
      <c r="F138" s="11">
        <v>6.242647058823529</v>
      </c>
      <c r="G138" s="1">
        <f aca="true" t="shared" si="39" ref="G138:G145">SUM(H138:I138)</f>
        <v>800</v>
      </c>
      <c r="H138" s="1">
        <v>401</v>
      </c>
      <c r="I138" s="1">
        <v>399</v>
      </c>
      <c r="J138" s="52">
        <f t="shared" si="37"/>
        <v>-0.9874993130136211</v>
      </c>
      <c r="K138" s="40">
        <f t="shared" si="38"/>
        <v>1013</v>
      </c>
      <c r="L138" s="1">
        <v>521</v>
      </c>
      <c r="M138" s="1">
        <v>492</v>
      </c>
      <c r="N138" s="1"/>
      <c r="O138" s="214">
        <f t="shared" si="35"/>
        <v>2.777173842126543</v>
      </c>
      <c r="P138" s="204">
        <f t="shared" si="21"/>
        <v>1354</v>
      </c>
      <c r="Q138" s="196">
        <v>704</v>
      </c>
      <c r="R138" s="196">
        <v>650</v>
      </c>
      <c r="S138" s="175" t="s">
        <v>219</v>
      </c>
      <c r="T138" s="64"/>
      <c r="U138" s="2"/>
    </row>
    <row r="139" spans="1:21" s="4" customFormat="1" ht="15">
      <c r="A139" s="46" t="s">
        <v>220</v>
      </c>
      <c r="B139" s="1">
        <f t="shared" si="36"/>
        <v>893</v>
      </c>
      <c r="C139" s="1">
        <v>450</v>
      </c>
      <c r="D139" s="1">
        <v>443</v>
      </c>
      <c r="E139" s="1">
        <v>135</v>
      </c>
      <c r="F139" s="11">
        <v>6.614814814814815</v>
      </c>
      <c r="G139" s="1">
        <f t="shared" si="39"/>
        <v>767</v>
      </c>
      <c r="H139" s="1">
        <v>383</v>
      </c>
      <c r="I139" s="1">
        <v>384</v>
      </c>
      <c r="J139" s="52">
        <f t="shared" si="37"/>
        <v>-2.5265744104525387</v>
      </c>
      <c r="K139" s="40">
        <f t="shared" si="38"/>
        <v>967</v>
      </c>
      <c r="L139" s="1">
        <v>467</v>
      </c>
      <c r="M139" s="1">
        <v>500</v>
      </c>
      <c r="N139" s="1"/>
      <c r="O139" s="214">
        <f t="shared" si="35"/>
        <v>2.7260199304239774</v>
      </c>
      <c r="P139" s="204">
        <f t="shared" si="21"/>
        <v>1231</v>
      </c>
      <c r="Q139" s="196">
        <v>624</v>
      </c>
      <c r="R139" s="196">
        <v>607</v>
      </c>
      <c r="S139" s="175" t="s">
        <v>221</v>
      </c>
      <c r="T139" s="64"/>
      <c r="U139" s="2"/>
    </row>
    <row r="140" spans="1:21" s="4" customFormat="1" ht="15">
      <c r="A140" s="46" t="s">
        <v>222</v>
      </c>
      <c r="B140" s="1">
        <f t="shared" si="36"/>
        <v>837</v>
      </c>
      <c r="C140" s="1">
        <v>452</v>
      </c>
      <c r="D140" s="1">
        <v>385</v>
      </c>
      <c r="E140" s="1">
        <v>135</v>
      </c>
      <c r="F140" s="11">
        <v>6.2</v>
      </c>
      <c r="G140" s="1">
        <f t="shared" si="39"/>
        <v>1148</v>
      </c>
      <c r="H140" s="1">
        <v>594</v>
      </c>
      <c r="I140" s="1">
        <v>554</v>
      </c>
      <c r="J140" s="52">
        <f t="shared" si="37"/>
        <v>5.24838050481788</v>
      </c>
      <c r="K140" s="40">
        <f t="shared" si="38"/>
        <v>1133</v>
      </c>
      <c r="L140" s="1">
        <v>554</v>
      </c>
      <c r="M140" s="1">
        <v>579</v>
      </c>
      <c r="N140" s="1"/>
      <c r="O140" s="214">
        <f t="shared" si="35"/>
        <v>-0.15473312766476893</v>
      </c>
      <c r="P140" s="204">
        <f t="shared" si="21"/>
        <v>1423</v>
      </c>
      <c r="Q140" s="196">
        <v>737</v>
      </c>
      <c r="R140" s="196">
        <v>686</v>
      </c>
      <c r="S140" s="175" t="s">
        <v>223</v>
      </c>
      <c r="T140" s="64"/>
      <c r="U140" s="2"/>
    </row>
    <row r="141" spans="1:21" s="4" customFormat="1" ht="15">
      <c r="A141" s="46" t="s">
        <v>224</v>
      </c>
      <c r="B141" s="1">
        <f t="shared" si="36"/>
        <v>703</v>
      </c>
      <c r="C141" s="1">
        <v>360</v>
      </c>
      <c r="D141" s="1">
        <v>343</v>
      </c>
      <c r="E141" s="1">
        <v>111</v>
      </c>
      <c r="F141" s="11">
        <v>6.333333333333333</v>
      </c>
      <c r="G141" s="1">
        <f t="shared" si="39"/>
        <v>849</v>
      </c>
      <c r="H141" s="1">
        <v>510</v>
      </c>
      <c r="I141" s="1">
        <v>339</v>
      </c>
      <c r="J141" s="52">
        <f t="shared" si="37"/>
        <v>3.134589609645889</v>
      </c>
      <c r="K141" s="40">
        <f t="shared" si="38"/>
        <v>1014</v>
      </c>
      <c r="L141" s="1">
        <v>495</v>
      </c>
      <c r="M141" s="1">
        <v>519</v>
      </c>
      <c r="N141" s="1"/>
      <c r="O141" s="214">
        <f t="shared" si="35"/>
        <v>2.0893999745856613</v>
      </c>
      <c r="P141" s="204">
        <f t="shared" si="21"/>
        <v>1017</v>
      </c>
      <c r="Q141" s="196">
        <v>520</v>
      </c>
      <c r="R141" s="196">
        <v>497</v>
      </c>
      <c r="S141" s="175" t="s">
        <v>225</v>
      </c>
      <c r="T141" s="64"/>
      <c r="U141" s="2"/>
    </row>
    <row r="142" spans="1:21" s="4" customFormat="1" ht="15">
      <c r="A142" s="46" t="s">
        <v>226</v>
      </c>
      <c r="B142" s="1">
        <f t="shared" si="36"/>
        <v>878</v>
      </c>
      <c r="C142" s="1">
        <v>525</v>
      </c>
      <c r="D142" s="1">
        <v>353</v>
      </c>
      <c r="E142" s="1">
        <v>120</v>
      </c>
      <c r="F142" s="11">
        <v>7.316666666666666</v>
      </c>
      <c r="G142" s="1">
        <f t="shared" si="39"/>
        <v>1007</v>
      </c>
      <c r="H142" s="1">
        <v>657</v>
      </c>
      <c r="I142" s="1">
        <v>350</v>
      </c>
      <c r="J142" s="52">
        <f t="shared" si="37"/>
        <v>2.2771478253064066</v>
      </c>
      <c r="K142" s="40">
        <f t="shared" si="38"/>
        <v>1334</v>
      </c>
      <c r="L142" s="1">
        <v>865</v>
      </c>
      <c r="M142" s="1">
        <v>469</v>
      </c>
      <c r="N142" s="1"/>
      <c r="O142" s="214">
        <f t="shared" si="35"/>
        <v>3.3083098089059613</v>
      </c>
      <c r="P142" s="204">
        <f t="shared" si="21"/>
        <v>1050</v>
      </c>
      <c r="Q142" s="196">
        <v>562</v>
      </c>
      <c r="R142" s="196">
        <v>488</v>
      </c>
      <c r="S142" s="175" t="s">
        <v>227</v>
      </c>
      <c r="T142" s="64"/>
      <c r="U142" s="2"/>
    </row>
    <row r="143" spans="1:21" s="4" customFormat="1" ht="15">
      <c r="A143" s="46" t="s">
        <v>228</v>
      </c>
      <c r="B143" s="1">
        <f t="shared" si="36"/>
        <v>623</v>
      </c>
      <c r="C143" s="1">
        <v>357</v>
      </c>
      <c r="D143" s="1">
        <v>266</v>
      </c>
      <c r="E143" s="1">
        <v>94</v>
      </c>
      <c r="F143" s="11">
        <v>6.627659574468085</v>
      </c>
      <c r="G143" s="1">
        <f t="shared" si="39"/>
        <v>662</v>
      </c>
      <c r="H143" s="1">
        <v>352</v>
      </c>
      <c r="I143" s="1">
        <v>310</v>
      </c>
      <c r="J143" s="52">
        <f t="shared" si="37"/>
        <v>1.0086218795607167</v>
      </c>
      <c r="K143" s="40">
        <f t="shared" si="38"/>
        <v>832</v>
      </c>
      <c r="L143" s="1">
        <v>448</v>
      </c>
      <c r="M143" s="1">
        <v>384</v>
      </c>
      <c r="N143" s="1"/>
      <c r="O143" s="214">
        <f t="shared" si="35"/>
        <v>2.6890221751082395</v>
      </c>
      <c r="P143" s="204">
        <f t="shared" si="21"/>
        <v>898</v>
      </c>
      <c r="Q143" s="196">
        <v>469</v>
      </c>
      <c r="R143" s="196">
        <v>429</v>
      </c>
      <c r="S143" s="175" t="s">
        <v>229</v>
      </c>
      <c r="T143" s="64"/>
      <c r="U143" s="2"/>
    </row>
    <row r="144" spans="1:21" s="4" customFormat="1" ht="15">
      <c r="A144" s="46" t="s">
        <v>230</v>
      </c>
      <c r="B144" s="1">
        <f t="shared" si="36"/>
        <v>1858</v>
      </c>
      <c r="C144" s="1">
        <v>1307</v>
      </c>
      <c r="D144" s="1">
        <v>551</v>
      </c>
      <c r="E144" s="1">
        <v>147</v>
      </c>
      <c r="F144" s="11">
        <v>12.639455782312925</v>
      </c>
      <c r="G144" s="1">
        <f t="shared" si="39"/>
        <v>2000</v>
      </c>
      <c r="H144" s="1">
        <v>1326</v>
      </c>
      <c r="I144" s="1">
        <v>674</v>
      </c>
      <c r="J144" s="52">
        <f t="shared" si="37"/>
        <v>1.223364454622899</v>
      </c>
      <c r="K144" s="40">
        <f t="shared" si="38"/>
        <v>2631</v>
      </c>
      <c r="L144" s="1">
        <v>1770</v>
      </c>
      <c r="M144" s="1">
        <v>861</v>
      </c>
      <c r="N144" s="1"/>
      <c r="O144" s="214">
        <f t="shared" si="35"/>
        <v>3.226080252920122</v>
      </c>
      <c r="P144" s="204">
        <f t="shared" si="21"/>
        <v>1681</v>
      </c>
      <c r="Q144" s="196">
        <v>851</v>
      </c>
      <c r="R144" s="196">
        <v>830</v>
      </c>
      <c r="S144" s="175" t="s">
        <v>231</v>
      </c>
      <c r="T144" s="64"/>
      <c r="U144" s="2"/>
    </row>
    <row r="145" spans="1:21" s="4" customFormat="1" ht="15">
      <c r="A145" s="46" t="s">
        <v>232</v>
      </c>
      <c r="B145" s="1">
        <f t="shared" si="36"/>
        <v>1225</v>
      </c>
      <c r="C145" s="1">
        <v>685</v>
      </c>
      <c r="D145" s="1">
        <v>540</v>
      </c>
      <c r="E145" s="1">
        <v>209</v>
      </c>
      <c r="F145" s="11">
        <v>5.861244019138756</v>
      </c>
      <c r="G145" s="1">
        <f t="shared" si="39"/>
        <v>1220</v>
      </c>
      <c r="H145" s="1">
        <v>674</v>
      </c>
      <c r="I145" s="1">
        <v>546</v>
      </c>
      <c r="J145" s="52">
        <f t="shared" si="37"/>
        <v>-0.06793995434427187</v>
      </c>
      <c r="K145" s="40">
        <f t="shared" si="38"/>
        <v>1580</v>
      </c>
      <c r="L145" s="1">
        <v>866</v>
      </c>
      <c r="M145" s="1">
        <v>714</v>
      </c>
      <c r="N145" s="1"/>
      <c r="O145" s="214">
        <f t="shared" si="35"/>
        <v>3.0420469211024743</v>
      </c>
      <c r="P145" s="204">
        <f t="shared" si="21"/>
        <v>1819</v>
      </c>
      <c r="Q145" s="196">
        <v>962</v>
      </c>
      <c r="R145" s="196">
        <v>857</v>
      </c>
      <c r="S145" s="175" t="s">
        <v>233</v>
      </c>
      <c r="T145" s="64"/>
      <c r="U145" s="2"/>
    </row>
    <row r="146" spans="1:21" s="4" customFormat="1" ht="15">
      <c r="A146" s="46"/>
      <c r="B146" s="1"/>
      <c r="C146" s="1"/>
      <c r="D146" s="1"/>
      <c r="E146" s="1"/>
      <c r="F146" s="11"/>
      <c r="G146" s="1"/>
      <c r="H146" s="1"/>
      <c r="I146" s="1"/>
      <c r="J146" s="52"/>
      <c r="K146" s="40"/>
      <c r="L146" s="1"/>
      <c r="M146" s="1"/>
      <c r="N146" s="1"/>
      <c r="O146" s="214"/>
      <c r="P146" s="204"/>
      <c r="Q146" s="197"/>
      <c r="R146" s="197"/>
      <c r="S146" s="2"/>
      <c r="T146" s="64"/>
      <c r="U146" s="2"/>
    </row>
    <row r="147" spans="1:21" s="36" customFormat="1" ht="15">
      <c r="A147" s="49" t="s">
        <v>234</v>
      </c>
      <c r="B147" s="32">
        <f aca="true" t="shared" si="40" ref="B147:B155">SUM(C147:D147)</f>
        <v>4840</v>
      </c>
      <c r="C147" s="32">
        <f>SUM(C148:C155)</f>
        <v>2471</v>
      </c>
      <c r="D147" s="32">
        <f>SUM(D148:D155)</f>
        <v>2369</v>
      </c>
      <c r="E147" s="32">
        <f>SUM(E148:E155)</f>
        <v>768</v>
      </c>
      <c r="F147" s="31">
        <v>7.083440308087291</v>
      </c>
      <c r="G147" s="32">
        <f>SUM(H147:I147)</f>
        <v>4855</v>
      </c>
      <c r="H147" s="32">
        <f>SUM(H148:H155)</f>
        <v>2412</v>
      </c>
      <c r="I147" s="32">
        <f>SUM(I148:I155)</f>
        <v>2443</v>
      </c>
      <c r="J147" s="37">
        <f aca="true" t="shared" si="41" ref="J147:J155">LN(G147/B147)/6.02*100</f>
        <v>0.051401677985843885</v>
      </c>
      <c r="K147" s="34">
        <f aca="true" t="shared" si="42" ref="K147:K155">SUM(L147:M147)</f>
        <v>5915</v>
      </c>
      <c r="L147" s="32">
        <f>SUM(L148:L155)</f>
        <v>2999</v>
      </c>
      <c r="M147" s="32">
        <f>SUM(M148:M155)</f>
        <v>2916</v>
      </c>
      <c r="N147" s="32"/>
      <c r="O147" s="35">
        <f t="shared" si="35"/>
        <v>2.3233223022007286</v>
      </c>
      <c r="P147" s="194">
        <f t="shared" si="21"/>
        <v>7834</v>
      </c>
      <c r="Q147" s="186">
        <f>SUM(Q148:Q155)</f>
        <v>4080</v>
      </c>
      <c r="R147" s="186">
        <f>SUM(R148:R156)</f>
        <v>3754</v>
      </c>
      <c r="S147" s="23" t="s">
        <v>235</v>
      </c>
      <c r="T147" s="65"/>
      <c r="U147" s="23"/>
    </row>
    <row r="148" spans="1:21" s="4" customFormat="1" ht="15">
      <c r="A148" s="46" t="s">
        <v>236</v>
      </c>
      <c r="B148" s="1">
        <f t="shared" si="40"/>
        <v>1071</v>
      </c>
      <c r="C148" s="1">
        <v>531</v>
      </c>
      <c r="D148" s="1">
        <v>540</v>
      </c>
      <c r="E148" s="1">
        <v>179</v>
      </c>
      <c r="F148" s="11">
        <v>5.983240223463687</v>
      </c>
      <c r="G148" s="1">
        <f>SUM(H148:I148)</f>
        <v>1199</v>
      </c>
      <c r="H148" s="1">
        <v>593</v>
      </c>
      <c r="I148" s="1">
        <v>606</v>
      </c>
      <c r="J148" s="52">
        <f t="shared" si="41"/>
        <v>1.8753336308931148</v>
      </c>
      <c r="K148" s="40">
        <f t="shared" si="42"/>
        <v>1348</v>
      </c>
      <c r="L148" s="1">
        <v>670</v>
      </c>
      <c r="M148" s="1">
        <v>678</v>
      </c>
      <c r="N148" s="1"/>
      <c r="O148" s="214">
        <f t="shared" si="35"/>
        <v>1.3780486640557426</v>
      </c>
      <c r="P148" s="204">
        <f t="shared" si="21"/>
        <v>1826</v>
      </c>
      <c r="Q148" s="196">
        <v>952</v>
      </c>
      <c r="R148" s="196">
        <v>874</v>
      </c>
      <c r="S148" s="175" t="s">
        <v>237</v>
      </c>
      <c r="T148" s="64"/>
      <c r="U148" s="2"/>
    </row>
    <row r="149" spans="1:21" s="45" customFormat="1" ht="15">
      <c r="A149" s="46" t="s">
        <v>238</v>
      </c>
      <c r="B149" s="1">
        <f t="shared" si="40"/>
        <v>921</v>
      </c>
      <c r="C149" s="1">
        <v>508</v>
      </c>
      <c r="D149" s="1">
        <v>413</v>
      </c>
      <c r="E149" s="1">
        <v>145</v>
      </c>
      <c r="F149" s="11">
        <v>6.3517241379310345</v>
      </c>
      <c r="G149" s="1">
        <f aca="true" t="shared" si="43" ref="G149:G155">SUM(H149:I149)</f>
        <v>900</v>
      </c>
      <c r="H149" s="1">
        <v>447</v>
      </c>
      <c r="I149" s="1">
        <v>453</v>
      </c>
      <c r="J149" s="52">
        <f t="shared" si="41"/>
        <v>-0.38314406862119776</v>
      </c>
      <c r="K149" s="40">
        <f t="shared" si="42"/>
        <v>949</v>
      </c>
      <c r="L149" s="1">
        <v>482</v>
      </c>
      <c r="M149" s="1">
        <v>467</v>
      </c>
      <c r="N149" s="1"/>
      <c r="O149" s="214">
        <f t="shared" si="35"/>
        <v>0.6236945327719668</v>
      </c>
      <c r="P149" s="204">
        <f t="shared" si="21"/>
        <v>1143</v>
      </c>
      <c r="Q149" s="196">
        <v>607</v>
      </c>
      <c r="R149" s="196">
        <v>536</v>
      </c>
      <c r="S149" s="175" t="s">
        <v>239</v>
      </c>
      <c r="T149" s="64"/>
      <c r="U149" s="2"/>
    </row>
    <row r="150" spans="1:21" s="4" customFormat="1" ht="15">
      <c r="A150" s="46" t="s">
        <v>240</v>
      </c>
      <c r="B150" s="1">
        <f t="shared" si="40"/>
        <v>535</v>
      </c>
      <c r="C150" s="1">
        <v>278</v>
      </c>
      <c r="D150" s="1">
        <v>257</v>
      </c>
      <c r="E150" s="1">
        <v>86</v>
      </c>
      <c r="F150" s="11">
        <v>6.22093023255814</v>
      </c>
      <c r="G150" s="1">
        <f t="shared" si="43"/>
        <v>615</v>
      </c>
      <c r="H150" s="1">
        <v>313</v>
      </c>
      <c r="I150" s="1">
        <v>302</v>
      </c>
      <c r="J150" s="52">
        <f t="shared" si="41"/>
        <v>2.3148757626330787</v>
      </c>
      <c r="K150" s="40">
        <f t="shared" si="42"/>
        <v>921</v>
      </c>
      <c r="L150" s="1">
        <v>469</v>
      </c>
      <c r="M150" s="1">
        <v>452</v>
      </c>
      <c r="N150" s="1"/>
      <c r="O150" s="214">
        <f t="shared" si="35"/>
        <v>4.751032569985752</v>
      </c>
      <c r="P150" s="204">
        <f t="shared" si="21"/>
        <v>990</v>
      </c>
      <c r="Q150" s="196">
        <v>504</v>
      </c>
      <c r="R150" s="196">
        <v>486</v>
      </c>
      <c r="S150" s="175" t="s">
        <v>241</v>
      </c>
      <c r="T150" s="64"/>
      <c r="U150" s="2"/>
    </row>
    <row r="151" spans="1:21" s="4" customFormat="1" ht="15">
      <c r="A151" s="46" t="s">
        <v>242</v>
      </c>
      <c r="B151" s="1">
        <f t="shared" si="40"/>
        <v>512</v>
      </c>
      <c r="C151" s="1">
        <v>260</v>
      </c>
      <c r="D151" s="1">
        <v>252</v>
      </c>
      <c r="E151" s="1">
        <v>66</v>
      </c>
      <c r="F151" s="11">
        <v>7.757575757575758</v>
      </c>
      <c r="G151" s="1">
        <f t="shared" si="43"/>
        <v>483</v>
      </c>
      <c r="H151" s="1">
        <v>244</v>
      </c>
      <c r="I151" s="1">
        <v>239</v>
      </c>
      <c r="J151" s="52">
        <f t="shared" si="41"/>
        <v>-0.9685709532713471</v>
      </c>
      <c r="K151" s="40">
        <f t="shared" si="42"/>
        <v>623</v>
      </c>
      <c r="L151" s="1">
        <v>308</v>
      </c>
      <c r="M151" s="1">
        <v>315</v>
      </c>
      <c r="N151" s="1"/>
      <c r="O151" s="214">
        <f t="shared" si="35"/>
        <v>2.994469001586828</v>
      </c>
      <c r="P151" s="204">
        <f t="shared" si="21"/>
        <v>882</v>
      </c>
      <c r="Q151" s="196">
        <v>464</v>
      </c>
      <c r="R151" s="196">
        <v>418</v>
      </c>
      <c r="S151" s="175" t="s">
        <v>243</v>
      </c>
      <c r="T151" s="64"/>
      <c r="U151" s="2"/>
    </row>
    <row r="152" spans="1:21" s="4" customFormat="1" ht="15">
      <c r="A152" s="66" t="s">
        <v>244</v>
      </c>
      <c r="B152" s="1">
        <f t="shared" si="40"/>
        <v>458</v>
      </c>
      <c r="C152" s="1">
        <v>223</v>
      </c>
      <c r="D152" s="1">
        <v>235</v>
      </c>
      <c r="E152" s="1">
        <v>50</v>
      </c>
      <c r="F152" s="11">
        <v>9.16</v>
      </c>
      <c r="G152" s="1">
        <f t="shared" si="43"/>
        <v>456</v>
      </c>
      <c r="H152" s="1">
        <v>237</v>
      </c>
      <c r="I152" s="1">
        <v>219</v>
      </c>
      <c r="J152" s="52">
        <f t="shared" si="41"/>
        <v>-0.07269725248835363</v>
      </c>
      <c r="K152" s="40">
        <f t="shared" si="42"/>
        <v>586</v>
      </c>
      <c r="L152" s="1">
        <v>294</v>
      </c>
      <c r="M152" s="1">
        <v>292</v>
      </c>
      <c r="N152" s="1"/>
      <c r="O152" s="214">
        <f t="shared" si="35"/>
        <v>2.950905647795607</v>
      </c>
      <c r="P152" s="204">
        <f t="shared" si="21"/>
        <v>754</v>
      </c>
      <c r="Q152" s="196">
        <v>385</v>
      </c>
      <c r="R152" s="196">
        <v>369</v>
      </c>
      <c r="S152" s="177" t="s">
        <v>245</v>
      </c>
      <c r="T152" s="76"/>
      <c r="U152" s="75"/>
    </row>
    <row r="153" spans="1:21" s="4" customFormat="1" ht="15">
      <c r="A153" s="46" t="s">
        <v>246</v>
      </c>
      <c r="B153" s="1">
        <f t="shared" si="40"/>
        <v>483</v>
      </c>
      <c r="C153" s="1">
        <v>235</v>
      </c>
      <c r="D153" s="1">
        <v>248</v>
      </c>
      <c r="E153" s="1">
        <v>90</v>
      </c>
      <c r="F153" s="11">
        <v>5.366666666666666</v>
      </c>
      <c r="G153" s="1">
        <f t="shared" si="43"/>
        <v>439</v>
      </c>
      <c r="H153" s="1">
        <v>208</v>
      </c>
      <c r="I153" s="1">
        <v>231</v>
      </c>
      <c r="J153" s="52">
        <f t="shared" si="41"/>
        <v>-1.5866651258704547</v>
      </c>
      <c r="K153" s="40">
        <f t="shared" si="42"/>
        <v>413</v>
      </c>
      <c r="L153" s="1">
        <v>217</v>
      </c>
      <c r="M153" s="1">
        <v>196</v>
      </c>
      <c r="N153" s="1"/>
      <c r="O153" s="214">
        <f t="shared" si="35"/>
        <v>-0.7182567072251606</v>
      </c>
      <c r="P153" s="204">
        <f aca="true" t="shared" si="44" ref="P153:P216">SUM(Q153:R153)</f>
        <v>765</v>
      </c>
      <c r="Q153" s="196">
        <v>414</v>
      </c>
      <c r="R153" s="196">
        <v>351</v>
      </c>
      <c r="S153" s="175" t="s">
        <v>247</v>
      </c>
      <c r="T153" s="64"/>
      <c r="U153" s="2"/>
    </row>
    <row r="154" spans="1:21" s="4" customFormat="1" ht="15">
      <c r="A154" s="46" t="s">
        <v>190</v>
      </c>
      <c r="B154" s="1">
        <f t="shared" si="40"/>
        <v>389</v>
      </c>
      <c r="C154" s="1">
        <v>191</v>
      </c>
      <c r="D154" s="1">
        <v>198</v>
      </c>
      <c r="E154" s="1">
        <v>75</v>
      </c>
      <c r="F154" s="11">
        <v>5.1866666666666665</v>
      </c>
      <c r="G154" s="1">
        <f t="shared" si="43"/>
        <v>248</v>
      </c>
      <c r="H154" s="1">
        <v>110</v>
      </c>
      <c r="I154" s="1">
        <v>138</v>
      </c>
      <c r="J154" s="52">
        <f t="shared" si="41"/>
        <v>-7.477584675306714</v>
      </c>
      <c r="K154" s="40">
        <f t="shared" si="42"/>
        <v>408</v>
      </c>
      <c r="L154" s="1">
        <v>216</v>
      </c>
      <c r="M154" s="1">
        <v>192</v>
      </c>
      <c r="N154" s="1"/>
      <c r="O154" s="214">
        <f t="shared" si="35"/>
        <v>5.856922685166818</v>
      </c>
      <c r="P154" s="204">
        <f t="shared" si="44"/>
        <v>702</v>
      </c>
      <c r="Q154" s="196">
        <v>344</v>
      </c>
      <c r="R154" s="196">
        <v>358</v>
      </c>
      <c r="S154" s="175" t="s">
        <v>191</v>
      </c>
      <c r="T154" s="64"/>
      <c r="U154" s="2"/>
    </row>
    <row r="155" spans="1:21" s="4" customFormat="1" ht="15">
      <c r="A155" s="46" t="s">
        <v>248</v>
      </c>
      <c r="B155" s="1">
        <f t="shared" si="40"/>
        <v>471</v>
      </c>
      <c r="C155" s="1">
        <v>245</v>
      </c>
      <c r="D155" s="1">
        <v>226</v>
      </c>
      <c r="E155" s="1">
        <v>77</v>
      </c>
      <c r="F155" s="11">
        <v>6.116883116883117</v>
      </c>
      <c r="G155" s="1">
        <f t="shared" si="43"/>
        <v>515</v>
      </c>
      <c r="H155" s="1">
        <v>260</v>
      </c>
      <c r="I155" s="1">
        <v>255</v>
      </c>
      <c r="J155" s="52">
        <f t="shared" si="41"/>
        <v>1.4835349941415015</v>
      </c>
      <c r="K155" s="40">
        <f t="shared" si="42"/>
        <v>667</v>
      </c>
      <c r="L155" s="1">
        <v>343</v>
      </c>
      <c r="M155" s="1">
        <v>324</v>
      </c>
      <c r="N155" s="1"/>
      <c r="O155" s="214">
        <f t="shared" si="35"/>
        <v>3.0426252382575014</v>
      </c>
      <c r="P155" s="204">
        <f t="shared" si="44"/>
        <v>772</v>
      </c>
      <c r="Q155" s="196">
        <v>410</v>
      </c>
      <c r="R155" s="196">
        <v>362</v>
      </c>
      <c r="S155" s="175" t="s">
        <v>249</v>
      </c>
      <c r="T155" s="64"/>
      <c r="U155" s="2"/>
    </row>
    <row r="156" spans="1:21" s="4" customFormat="1" ht="15">
      <c r="A156" s="46"/>
      <c r="B156" s="1"/>
      <c r="C156" s="1"/>
      <c r="D156" s="1"/>
      <c r="E156" s="1"/>
      <c r="F156" s="11"/>
      <c r="G156" s="1"/>
      <c r="H156" s="1"/>
      <c r="I156" s="1"/>
      <c r="J156" s="52"/>
      <c r="K156" s="40"/>
      <c r="L156" s="1"/>
      <c r="M156" s="1"/>
      <c r="N156" s="1"/>
      <c r="O156" s="214"/>
      <c r="P156" s="204"/>
      <c r="Q156" s="197"/>
      <c r="R156" s="197"/>
      <c r="S156" s="2"/>
      <c r="T156" s="64"/>
      <c r="U156" s="2"/>
    </row>
    <row r="157" spans="1:21" s="36" customFormat="1" ht="15">
      <c r="A157" s="49" t="s">
        <v>250</v>
      </c>
      <c r="B157" s="32">
        <f aca="true" t="shared" si="45" ref="B157:B167">SUM(C157:D157)</f>
        <v>6620</v>
      </c>
      <c r="C157" s="32">
        <f>SUM(C158:C167)</f>
        <v>3235</v>
      </c>
      <c r="D157" s="32">
        <f>SUM(D158:D167)</f>
        <v>3385</v>
      </c>
      <c r="E157" s="32">
        <f>SUM(E158:E167)</f>
        <v>961</v>
      </c>
      <c r="F157" s="31">
        <v>7.978527607361963</v>
      </c>
      <c r="G157" s="32">
        <f>SUM(H157:I157)</f>
        <v>6921</v>
      </c>
      <c r="H157" s="32">
        <f>SUM(H158:H167)</f>
        <v>3314</v>
      </c>
      <c r="I157" s="32">
        <f>SUM(I158:I167)</f>
        <v>3607</v>
      </c>
      <c r="J157" s="37">
        <f aca="true" t="shared" si="46" ref="J157:J167">LN(G157/B157)/6.02*100</f>
        <v>0.7386195666247406</v>
      </c>
      <c r="K157" s="34">
        <f aca="true" t="shared" si="47" ref="K157:K167">SUM(L157:M157)</f>
        <v>8183</v>
      </c>
      <c r="L157" s="32">
        <f>SUM(L158:L167)</f>
        <v>4058</v>
      </c>
      <c r="M157" s="32">
        <f>SUM(M158:M167)</f>
        <v>4125</v>
      </c>
      <c r="N157" s="32"/>
      <c r="O157" s="35">
        <f t="shared" si="35"/>
        <v>1.9705713374766871</v>
      </c>
      <c r="P157" s="194">
        <f t="shared" si="44"/>
        <v>10649</v>
      </c>
      <c r="Q157" s="186">
        <f>SUM(Q158:Q167)</f>
        <v>5513</v>
      </c>
      <c r="R157" s="186">
        <f>SUM(R158:R167)</f>
        <v>5136</v>
      </c>
      <c r="S157" s="23" t="s">
        <v>251</v>
      </c>
      <c r="T157" s="65"/>
      <c r="U157" s="23"/>
    </row>
    <row r="158" spans="1:21" s="4" customFormat="1" ht="15">
      <c r="A158" s="46" t="s">
        <v>252</v>
      </c>
      <c r="B158" s="1">
        <f t="shared" si="45"/>
        <v>439</v>
      </c>
      <c r="C158" s="1">
        <v>213</v>
      </c>
      <c r="D158" s="1">
        <v>226</v>
      </c>
      <c r="E158" s="1">
        <v>75</v>
      </c>
      <c r="F158" s="11">
        <v>5.8533333333333335</v>
      </c>
      <c r="G158" s="1">
        <f>SUM(H158:I158)</f>
        <v>458</v>
      </c>
      <c r="H158" s="1">
        <v>213</v>
      </c>
      <c r="I158" s="1">
        <v>245</v>
      </c>
      <c r="J158" s="52">
        <f t="shared" si="46"/>
        <v>0.7038167946680013</v>
      </c>
      <c r="K158" s="40">
        <f t="shared" si="47"/>
        <v>481</v>
      </c>
      <c r="L158" s="1">
        <v>240</v>
      </c>
      <c r="M158" s="1">
        <v>241</v>
      </c>
      <c r="N158" s="1"/>
      <c r="O158" s="214">
        <f t="shared" si="35"/>
        <v>0.5764480704891315</v>
      </c>
      <c r="P158" s="204">
        <f t="shared" si="44"/>
        <v>699</v>
      </c>
      <c r="Q158" s="196">
        <v>372</v>
      </c>
      <c r="R158" s="196">
        <v>327</v>
      </c>
      <c r="S158" s="175" t="s">
        <v>253</v>
      </c>
      <c r="T158" s="64"/>
      <c r="U158" s="2"/>
    </row>
    <row r="159" spans="1:21" s="4" customFormat="1" ht="15">
      <c r="A159" s="46" t="s">
        <v>254</v>
      </c>
      <c r="B159" s="1">
        <f t="shared" si="45"/>
        <v>638</v>
      </c>
      <c r="C159" s="1">
        <v>282</v>
      </c>
      <c r="D159" s="1">
        <v>356</v>
      </c>
      <c r="E159" s="1">
        <v>84</v>
      </c>
      <c r="F159" s="11">
        <v>7.595238095238095</v>
      </c>
      <c r="G159" s="1">
        <f aca="true" t="shared" si="48" ref="G159:G167">SUM(H159:I159)</f>
        <v>676</v>
      </c>
      <c r="H159" s="1">
        <v>303</v>
      </c>
      <c r="I159" s="1">
        <v>373</v>
      </c>
      <c r="J159" s="52">
        <f t="shared" si="46"/>
        <v>0.9610430680759832</v>
      </c>
      <c r="K159" s="40">
        <f t="shared" si="47"/>
        <v>843</v>
      </c>
      <c r="L159" s="1">
        <v>414</v>
      </c>
      <c r="M159" s="1">
        <v>429</v>
      </c>
      <c r="N159" s="1"/>
      <c r="O159" s="214">
        <f t="shared" si="35"/>
        <v>2.597339787751664</v>
      </c>
      <c r="P159" s="204">
        <f t="shared" si="44"/>
        <v>1024</v>
      </c>
      <c r="Q159" s="196">
        <v>516</v>
      </c>
      <c r="R159" s="196">
        <v>508</v>
      </c>
      <c r="S159" s="175" t="s">
        <v>255</v>
      </c>
      <c r="T159" s="64"/>
      <c r="U159" s="2"/>
    </row>
    <row r="160" spans="1:21" s="45" customFormat="1" ht="15">
      <c r="A160" s="46" t="s">
        <v>256</v>
      </c>
      <c r="B160" s="1">
        <f t="shared" si="45"/>
        <v>384</v>
      </c>
      <c r="C160" s="1">
        <v>187</v>
      </c>
      <c r="D160" s="1">
        <v>197</v>
      </c>
      <c r="E160" s="1">
        <v>51</v>
      </c>
      <c r="F160" s="11">
        <v>7.529411764705882</v>
      </c>
      <c r="G160" s="1">
        <f t="shared" si="48"/>
        <v>322</v>
      </c>
      <c r="H160" s="1">
        <v>148</v>
      </c>
      <c r="I160" s="1">
        <v>174</v>
      </c>
      <c r="J160" s="52">
        <f t="shared" si="46"/>
        <v>-2.9250997847727342</v>
      </c>
      <c r="K160" s="40">
        <f t="shared" si="47"/>
        <v>438</v>
      </c>
      <c r="L160" s="1">
        <v>209</v>
      </c>
      <c r="M160" s="1">
        <v>229</v>
      </c>
      <c r="N160" s="1"/>
      <c r="O160" s="214">
        <f t="shared" si="35"/>
        <v>3.6196160568475038</v>
      </c>
      <c r="P160" s="204">
        <f t="shared" si="44"/>
        <v>591</v>
      </c>
      <c r="Q160" s="196">
        <v>322</v>
      </c>
      <c r="R160" s="196">
        <v>269</v>
      </c>
      <c r="S160" s="175" t="s">
        <v>75</v>
      </c>
      <c r="T160" s="64"/>
      <c r="U160" s="2"/>
    </row>
    <row r="161" spans="1:21" s="45" customFormat="1" ht="15">
      <c r="A161" s="46" t="s">
        <v>257</v>
      </c>
      <c r="B161" s="1">
        <f t="shared" si="45"/>
        <v>1714</v>
      </c>
      <c r="C161" s="1">
        <v>871</v>
      </c>
      <c r="D161" s="1">
        <v>843</v>
      </c>
      <c r="E161" s="1">
        <v>211</v>
      </c>
      <c r="F161" s="11">
        <v>8.123222748815166</v>
      </c>
      <c r="G161" s="1">
        <f t="shared" si="48"/>
        <v>1780</v>
      </c>
      <c r="H161" s="1">
        <v>839</v>
      </c>
      <c r="I161" s="1">
        <v>941</v>
      </c>
      <c r="J161" s="52">
        <f t="shared" si="46"/>
        <v>0.6276336233954458</v>
      </c>
      <c r="K161" s="40">
        <f t="shared" si="47"/>
        <v>1939</v>
      </c>
      <c r="L161" s="1">
        <v>994</v>
      </c>
      <c r="M161" s="1">
        <v>945</v>
      </c>
      <c r="N161" s="1"/>
      <c r="O161" s="214">
        <f t="shared" si="35"/>
        <v>1.0065766112531884</v>
      </c>
      <c r="P161" s="204">
        <f t="shared" si="44"/>
        <v>2296</v>
      </c>
      <c r="Q161" s="196">
        <v>1196</v>
      </c>
      <c r="R161" s="196">
        <v>1100</v>
      </c>
      <c r="S161" s="175" t="s">
        <v>258</v>
      </c>
      <c r="T161" s="64"/>
      <c r="U161" s="2"/>
    </row>
    <row r="162" spans="1:21" s="4" customFormat="1" ht="15">
      <c r="A162" s="46" t="s">
        <v>259</v>
      </c>
      <c r="B162" s="1">
        <f t="shared" si="45"/>
        <v>279</v>
      </c>
      <c r="C162" s="1">
        <v>136</v>
      </c>
      <c r="D162" s="1">
        <v>143</v>
      </c>
      <c r="E162" s="1">
        <v>41</v>
      </c>
      <c r="F162" s="11">
        <v>6.804878048780488</v>
      </c>
      <c r="G162" s="1">
        <f t="shared" si="48"/>
        <v>294</v>
      </c>
      <c r="H162" s="1">
        <v>165</v>
      </c>
      <c r="I162" s="1">
        <v>129</v>
      </c>
      <c r="J162" s="52">
        <f t="shared" si="46"/>
        <v>0.8699000916497664</v>
      </c>
      <c r="K162" s="40">
        <f t="shared" si="47"/>
        <v>295</v>
      </c>
      <c r="L162" s="1">
        <v>157</v>
      </c>
      <c r="M162" s="1">
        <v>138</v>
      </c>
      <c r="N162" s="1"/>
      <c r="O162" s="214">
        <f t="shared" si="35"/>
        <v>0.03994810589574244</v>
      </c>
      <c r="P162" s="204">
        <f t="shared" si="44"/>
        <v>460</v>
      </c>
      <c r="Q162" s="196">
        <v>242</v>
      </c>
      <c r="R162" s="196">
        <v>218</v>
      </c>
      <c r="S162" s="175" t="s">
        <v>138</v>
      </c>
      <c r="T162" s="64"/>
      <c r="U162" s="2"/>
    </row>
    <row r="163" spans="1:21" s="4" customFormat="1" ht="15">
      <c r="A163" s="66" t="s">
        <v>260</v>
      </c>
      <c r="B163" s="1">
        <f t="shared" si="45"/>
        <v>600</v>
      </c>
      <c r="C163" s="1">
        <v>323</v>
      </c>
      <c r="D163" s="1">
        <v>277</v>
      </c>
      <c r="E163" s="1">
        <v>102</v>
      </c>
      <c r="F163" s="11">
        <v>5.882352941176471</v>
      </c>
      <c r="G163" s="1">
        <f t="shared" si="48"/>
        <v>624</v>
      </c>
      <c r="H163" s="1">
        <v>303</v>
      </c>
      <c r="I163" s="1">
        <v>321</v>
      </c>
      <c r="J163" s="52">
        <f t="shared" si="46"/>
        <v>0.6515068630113179</v>
      </c>
      <c r="K163" s="40">
        <f t="shared" si="47"/>
        <v>713</v>
      </c>
      <c r="L163" s="1">
        <v>348</v>
      </c>
      <c r="M163" s="1">
        <v>365</v>
      </c>
      <c r="N163" s="1"/>
      <c r="O163" s="214">
        <f t="shared" si="35"/>
        <v>1.5686006122925673</v>
      </c>
      <c r="P163" s="204">
        <f t="shared" si="44"/>
        <v>1005</v>
      </c>
      <c r="Q163" s="196">
        <v>506</v>
      </c>
      <c r="R163" s="196">
        <v>499</v>
      </c>
      <c r="S163" s="175" t="s">
        <v>261</v>
      </c>
      <c r="T163" s="64"/>
      <c r="U163" s="2"/>
    </row>
    <row r="164" spans="1:21" s="4" customFormat="1" ht="15">
      <c r="A164" s="66" t="s">
        <v>262</v>
      </c>
      <c r="B164" s="1">
        <f t="shared" si="45"/>
        <v>363</v>
      </c>
      <c r="C164" s="1">
        <v>175</v>
      </c>
      <c r="D164" s="1">
        <v>188</v>
      </c>
      <c r="E164" s="1">
        <v>81</v>
      </c>
      <c r="F164" s="11">
        <v>4.481481481481482</v>
      </c>
      <c r="G164" s="1">
        <f t="shared" si="48"/>
        <v>420</v>
      </c>
      <c r="H164" s="1">
        <v>210</v>
      </c>
      <c r="I164" s="1">
        <v>210</v>
      </c>
      <c r="J164" s="52">
        <f t="shared" si="46"/>
        <v>2.42278865469374</v>
      </c>
      <c r="K164" s="40">
        <f t="shared" si="47"/>
        <v>529</v>
      </c>
      <c r="L164" s="1">
        <v>247</v>
      </c>
      <c r="M164" s="1">
        <v>282</v>
      </c>
      <c r="N164" s="1"/>
      <c r="O164" s="214">
        <f t="shared" si="35"/>
        <v>2.714514359775122</v>
      </c>
      <c r="P164" s="204">
        <f t="shared" si="44"/>
        <v>614</v>
      </c>
      <c r="Q164" s="196">
        <v>330</v>
      </c>
      <c r="R164" s="196">
        <v>284</v>
      </c>
      <c r="S164" s="177" t="s">
        <v>263</v>
      </c>
      <c r="T164" s="76"/>
      <c r="U164" s="75"/>
    </row>
    <row r="165" spans="1:21" s="4" customFormat="1" ht="15">
      <c r="A165" s="46" t="s">
        <v>264</v>
      </c>
      <c r="B165" s="1">
        <f t="shared" si="45"/>
        <v>539</v>
      </c>
      <c r="C165" s="1">
        <v>276</v>
      </c>
      <c r="D165" s="1">
        <v>263</v>
      </c>
      <c r="E165" s="1">
        <v>86</v>
      </c>
      <c r="F165" s="11">
        <v>6.267441860465116</v>
      </c>
      <c r="G165" s="1">
        <f t="shared" si="48"/>
        <v>560</v>
      </c>
      <c r="H165" s="1">
        <v>278</v>
      </c>
      <c r="I165" s="1">
        <v>282</v>
      </c>
      <c r="J165" s="52">
        <f t="shared" si="46"/>
        <v>0.634903867445144</v>
      </c>
      <c r="K165" s="40">
        <f t="shared" si="47"/>
        <v>729</v>
      </c>
      <c r="L165" s="1">
        <v>357</v>
      </c>
      <c r="M165" s="1">
        <v>372</v>
      </c>
      <c r="N165" s="1"/>
      <c r="O165" s="214">
        <f t="shared" si="35"/>
        <v>3.1027876268172148</v>
      </c>
      <c r="P165" s="204">
        <f t="shared" si="44"/>
        <v>978</v>
      </c>
      <c r="Q165" s="196">
        <v>501</v>
      </c>
      <c r="R165" s="196">
        <v>477</v>
      </c>
      <c r="S165" s="175" t="s">
        <v>265</v>
      </c>
      <c r="T165" s="64"/>
      <c r="U165" s="2"/>
    </row>
    <row r="166" spans="1:21" s="4" customFormat="1" ht="15">
      <c r="A166" s="46" t="s">
        <v>40</v>
      </c>
      <c r="B166" s="1">
        <f t="shared" si="45"/>
        <v>113</v>
      </c>
      <c r="C166" s="1">
        <v>51</v>
      </c>
      <c r="D166" s="1">
        <v>62</v>
      </c>
      <c r="E166" s="1">
        <v>26</v>
      </c>
      <c r="F166" s="11">
        <v>4.346153846153846</v>
      </c>
      <c r="G166" s="1">
        <f t="shared" si="48"/>
        <v>116</v>
      </c>
      <c r="H166" s="1">
        <v>55</v>
      </c>
      <c r="I166" s="1">
        <v>61</v>
      </c>
      <c r="J166" s="52">
        <f t="shared" si="46"/>
        <v>0.43525535538246046</v>
      </c>
      <c r="K166" s="40">
        <f t="shared" si="47"/>
        <v>137</v>
      </c>
      <c r="L166" s="1">
        <v>61</v>
      </c>
      <c r="M166" s="1">
        <v>76</v>
      </c>
      <c r="N166" s="1"/>
      <c r="O166" s="214">
        <f t="shared" si="35"/>
        <v>1.9575380555501214</v>
      </c>
      <c r="P166" s="204">
        <f t="shared" si="44"/>
        <v>195</v>
      </c>
      <c r="Q166" s="196">
        <v>96</v>
      </c>
      <c r="R166" s="196">
        <v>99</v>
      </c>
      <c r="S166" s="175" t="s">
        <v>41</v>
      </c>
      <c r="T166" s="64"/>
      <c r="U166" s="2"/>
    </row>
    <row r="167" spans="1:21" s="4" customFormat="1" ht="15">
      <c r="A167" s="46" t="s">
        <v>266</v>
      </c>
      <c r="B167" s="1">
        <f t="shared" si="45"/>
        <v>1551</v>
      </c>
      <c r="C167" s="1">
        <v>721</v>
      </c>
      <c r="D167" s="1">
        <v>830</v>
      </c>
      <c r="E167" s="1">
        <v>204</v>
      </c>
      <c r="F167" s="11">
        <v>7.602941176470588</v>
      </c>
      <c r="G167" s="1">
        <f t="shared" si="48"/>
        <v>1671</v>
      </c>
      <c r="H167" s="1">
        <v>800</v>
      </c>
      <c r="I167" s="1">
        <v>871</v>
      </c>
      <c r="J167" s="52">
        <f t="shared" si="46"/>
        <v>1.2379130468248314</v>
      </c>
      <c r="K167" s="40">
        <f t="shared" si="47"/>
        <v>2079</v>
      </c>
      <c r="L167" s="1">
        <v>1031</v>
      </c>
      <c r="M167" s="1">
        <v>1048</v>
      </c>
      <c r="N167" s="1"/>
      <c r="O167" s="214">
        <f t="shared" si="35"/>
        <v>2.5701736383837566</v>
      </c>
      <c r="P167" s="204">
        <f t="shared" si="44"/>
        <v>2787</v>
      </c>
      <c r="Q167" s="196">
        <v>1432</v>
      </c>
      <c r="R167" s="196">
        <v>1355</v>
      </c>
      <c r="S167" s="175" t="s">
        <v>267</v>
      </c>
      <c r="T167" s="64"/>
      <c r="U167" s="2"/>
    </row>
    <row r="168" spans="1:21" s="4" customFormat="1" ht="15">
      <c r="A168" s="46"/>
      <c r="B168" s="1"/>
      <c r="C168" s="1"/>
      <c r="D168" s="1"/>
      <c r="E168" s="1"/>
      <c r="F168" s="11"/>
      <c r="G168" s="1"/>
      <c r="H168" s="1"/>
      <c r="I168" s="1"/>
      <c r="J168" s="52"/>
      <c r="K168" s="40"/>
      <c r="L168" s="1"/>
      <c r="M168" s="1"/>
      <c r="N168" s="1"/>
      <c r="O168" s="214"/>
      <c r="P168" s="204"/>
      <c r="Q168" s="197"/>
      <c r="R168" s="197"/>
      <c r="S168" s="2"/>
      <c r="T168" s="64"/>
      <c r="U168" s="2"/>
    </row>
    <row r="169" spans="1:21" s="36" customFormat="1" ht="15">
      <c r="A169" s="49" t="s">
        <v>268</v>
      </c>
      <c r="B169" s="32">
        <f aca="true" t="shared" si="49" ref="B169:B174">SUM(C169:D169)</f>
        <v>1649</v>
      </c>
      <c r="C169" s="32">
        <f>SUM(C170:C174)</f>
        <v>879</v>
      </c>
      <c r="D169" s="32">
        <f>SUM(D170:D174)</f>
        <v>770</v>
      </c>
      <c r="E169" s="32">
        <f>SUM(E170:E174)</f>
        <v>278</v>
      </c>
      <c r="F169" s="31">
        <v>6.260714285714286</v>
      </c>
      <c r="G169" s="32">
        <f aca="true" t="shared" si="50" ref="G169:G174">SUM(H169:I169)</f>
        <v>1502</v>
      </c>
      <c r="H169" s="32">
        <f>SUM(H170:H174)</f>
        <v>778</v>
      </c>
      <c r="I169" s="32">
        <f>SUM(I170:I174)</f>
        <v>724</v>
      </c>
      <c r="J169" s="37">
        <f aca="true" t="shared" si="51" ref="J169:J174">LN(G169/B169)/6.02*100</f>
        <v>-1.5510214324837024</v>
      </c>
      <c r="K169" s="34">
        <f aca="true" t="shared" si="52" ref="K169:K174">SUM(L169:M169)</f>
        <v>1622</v>
      </c>
      <c r="L169" s="32">
        <f>SUM(L170:L174)</f>
        <v>884</v>
      </c>
      <c r="M169" s="32">
        <f>SUM(M170:M174)</f>
        <v>738</v>
      </c>
      <c r="N169" s="32"/>
      <c r="O169" s="35">
        <f t="shared" si="35"/>
        <v>0.9042635570738606</v>
      </c>
      <c r="P169" s="194">
        <f t="shared" si="44"/>
        <v>2489</v>
      </c>
      <c r="Q169" s="186">
        <f>SUM(Q170:Q174)</f>
        <v>1294</v>
      </c>
      <c r="R169" s="186">
        <f>SUM(R170:R174)</f>
        <v>1195</v>
      </c>
      <c r="S169" s="23" t="s">
        <v>269</v>
      </c>
      <c r="T169" s="65"/>
      <c r="U169" s="23"/>
    </row>
    <row r="170" spans="1:21" s="4" customFormat="1" ht="15">
      <c r="A170" s="46" t="s">
        <v>270</v>
      </c>
      <c r="B170" s="1">
        <f t="shared" si="49"/>
        <v>323</v>
      </c>
      <c r="C170" s="1">
        <v>189</v>
      </c>
      <c r="D170" s="1">
        <v>134</v>
      </c>
      <c r="E170" s="1">
        <v>50</v>
      </c>
      <c r="F170" s="11">
        <v>6.46</v>
      </c>
      <c r="G170" s="1">
        <f t="shared" si="50"/>
        <v>331</v>
      </c>
      <c r="H170" s="1">
        <v>174</v>
      </c>
      <c r="I170" s="1">
        <v>157</v>
      </c>
      <c r="J170" s="52">
        <f t="shared" si="51"/>
        <v>0.40641282648515653</v>
      </c>
      <c r="K170" s="40">
        <f t="shared" si="52"/>
        <v>324</v>
      </c>
      <c r="L170" s="1">
        <v>183</v>
      </c>
      <c r="M170" s="1">
        <v>141</v>
      </c>
      <c r="N170" s="1"/>
      <c r="O170" s="214">
        <f t="shared" si="35"/>
        <v>-0.2514689362909831</v>
      </c>
      <c r="P170" s="204">
        <f t="shared" si="44"/>
        <v>472</v>
      </c>
      <c r="Q170" s="196">
        <v>265</v>
      </c>
      <c r="R170" s="196">
        <v>207</v>
      </c>
      <c r="S170" s="175" t="s">
        <v>271</v>
      </c>
      <c r="T170" s="64"/>
      <c r="U170" s="2"/>
    </row>
    <row r="171" spans="1:21" s="4" customFormat="1" ht="15">
      <c r="A171" s="46" t="s">
        <v>272</v>
      </c>
      <c r="B171" s="1">
        <f t="shared" si="49"/>
        <v>114</v>
      </c>
      <c r="C171" s="1">
        <v>48</v>
      </c>
      <c r="D171" s="1">
        <v>66</v>
      </c>
      <c r="E171" s="1">
        <v>32</v>
      </c>
      <c r="F171" s="11">
        <v>3.5625</v>
      </c>
      <c r="G171" s="1">
        <f t="shared" si="50"/>
        <v>55</v>
      </c>
      <c r="H171" s="1">
        <v>30</v>
      </c>
      <c r="I171" s="1">
        <v>25</v>
      </c>
      <c r="J171" s="52">
        <f t="shared" si="51"/>
        <v>-12.107396398040276</v>
      </c>
      <c r="K171" s="40">
        <f t="shared" si="52"/>
        <v>73</v>
      </c>
      <c r="L171" s="1">
        <v>47</v>
      </c>
      <c r="M171" s="1">
        <v>26</v>
      </c>
      <c r="N171" s="1"/>
      <c r="O171" s="214">
        <f t="shared" si="35"/>
        <v>3.3308971284225914</v>
      </c>
      <c r="P171" s="204">
        <f t="shared" si="44"/>
        <v>209</v>
      </c>
      <c r="Q171" s="196">
        <v>98</v>
      </c>
      <c r="R171" s="196">
        <v>111</v>
      </c>
      <c r="S171" s="175" t="s">
        <v>273</v>
      </c>
      <c r="T171" s="64"/>
      <c r="U171" s="2"/>
    </row>
    <row r="172" spans="1:21" s="4" customFormat="1" ht="15">
      <c r="A172" s="46" t="s">
        <v>274</v>
      </c>
      <c r="B172" s="1">
        <f t="shared" si="49"/>
        <v>469</v>
      </c>
      <c r="C172" s="1">
        <v>264</v>
      </c>
      <c r="D172" s="1">
        <v>205</v>
      </c>
      <c r="E172" s="1">
        <v>75</v>
      </c>
      <c r="F172" s="11">
        <v>6.253333333333333</v>
      </c>
      <c r="G172" s="1">
        <f t="shared" si="50"/>
        <v>448</v>
      </c>
      <c r="H172" s="1">
        <v>243</v>
      </c>
      <c r="I172" s="1">
        <v>205</v>
      </c>
      <c r="J172" s="52">
        <f t="shared" si="51"/>
        <v>-0.7609557480281433</v>
      </c>
      <c r="K172" s="40">
        <f t="shared" si="52"/>
        <v>489</v>
      </c>
      <c r="L172" s="1">
        <v>254</v>
      </c>
      <c r="M172" s="1">
        <v>235</v>
      </c>
      <c r="N172" s="1"/>
      <c r="O172" s="214">
        <f t="shared" si="35"/>
        <v>1.0302265536457287</v>
      </c>
      <c r="P172" s="204">
        <f t="shared" si="44"/>
        <v>638</v>
      </c>
      <c r="Q172" s="196">
        <v>348</v>
      </c>
      <c r="R172" s="196">
        <v>290</v>
      </c>
      <c r="S172" s="175" t="s">
        <v>275</v>
      </c>
      <c r="T172" s="64"/>
      <c r="U172" s="2"/>
    </row>
    <row r="173" spans="1:21" s="4" customFormat="1" ht="15">
      <c r="A173" s="46" t="s">
        <v>276</v>
      </c>
      <c r="B173" s="1">
        <f t="shared" si="49"/>
        <v>506</v>
      </c>
      <c r="C173" s="1">
        <v>253</v>
      </c>
      <c r="D173" s="1">
        <v>253</v>
      </c>
      <c r="E173" s="1">
        <v>83</v>
      </c>
      <c r="F173" s="11">
        <v>6.096385542168675</v>
      </c>
      <c r="G173" s="1">
        <f t="shared" si="50"/>
        <v>510</v>
      </c>
      <c r="H173" s="1">
        <v>262</v>
      </c>
      <c r="I173" s="1">
        <v>248</v>
      </c>
      <c r="J173" s="52">
        <f t="shared" si="51"/>
        <v>0.13079827958315393</v>
      </c>
      <c r="K173" s="40">
        <f t="shared" si="52"/>
        <v>635</v>
      </c>
      <c r="L173" s="1">
        <v>334</v>
      </c>
      <c r="M173" s="1">
        <v>301</v>
      </c>
      <c r="N173" s="1"/>
      <c r="O173" s="214">
        <f t="shared" si="35"/>
        <v>2.5789914491096493</v>
      </c>
      <c r="P173" s="204">
        <f t="shared" si="44"/>
        <v>803</v>
      </c>
      <c r="Q173" s="196">
        <v>409</v>
      </c>
      <c r="R173" s="196">
        <v>394</v>
      </c>
      <c r="S173" s="175" t="s">
        <v>277</v>
      </c>
      <c r="T173" s="64"/>
      <c r="U173" s="2"/>
    </row>
    <row r="174" spans="1:21" s="4" customFormat="1" ht="15">
      <c r="A174" s="46" t="s">
        <v>278</v>
      </c>
      <c r="B174" s="1">
        <f t="shared" si="49"/>
        <v>237</v>
      </c>
      <c r="C174" s="1">
        <v>125</v>
      </c>
      <c r="D174" s="1">
        <v>112</v>
      </c>
      <c r="E174" s="1">
        <v>38</v>
      </c>
      <c r="F174" s="11">
        <v>6.2368421052631575</v>
      </c>
      <c r="G174" s="1">
        <f t="shared" si="50"/>
        <v>158</v>
      </c>
      <c r="H174" s="1">
        <v>69</v>
      </c>
      <c r="I174" s="1">
        <v>89</v>
      </c>
      <c r="J174" s="52">
        <f t="shared" si="51"/>
        <v>-6.735300799138945</v>
      </c>
      <c r="K174" s="40">
        <f t="shared" si="52"/>
        <v>101</v>
      </c>
      <c r="L174" s="1">
        <v>66</v>
      </c>
      <c r="M174" s="1">
        <v>35</v>
      </c>
      <c r="N174" s="1"/>
      <c r="O174" s="214">
        <f t="shared" si="35"/>
        <v>-5.264406072773028</v>
      </c>
      <c r="P174" s="204">
        <f t="shared" si="44"/>
        <v>367</v>
      </c>
      <c r="Q174" s="196">
        <v>174</v>
      </c>
      <c r="R174" s="196">
        <v>193</v>
      </c>
      <c r="S174" s="175" t="s">
        <v>279</v>
      </c>
      <c r="T174" s="64"/>
      <c r="U174" s="2"/>
    </row>
    <row r="175" spans="1:21" s="4" customFormat="1" ht="15">
      <c r="A175" s="46"/>
      <c r="B175" s="1"/>
      <c r="C175" s="1"/>
      <c r="D175" s="1"/>
      <c r="E175" s="1"/>
      <c r="F175" s="11"/>
      <c r="G175" s="1"/>
      <c r="H175" s="1"/>
      <c r="I175" s="1"/>
      <c r="J175" s="52"/>
      <c r="K175" s="40"/>
      <c r="L175" s="1"/>
      <c r="M175" s="1"/>
      <c r="N175" s="1"/>
      <c r="O175" s="214"/>
      <c r="P175" s="204"/>
      <c r="Q175" s="197"/>
      <c r="R175" s="197"/>
      <c r="S175" s="2"/>
      <c r="T175" s="64"/>
      <c r="U175" s="2"/>
    </row>
    <row r="176" spans="1:21" s="36" customFormat="1" ht="15">
      <c r="A176" s="20" t="s">
        <v>280</v>
      </c>
      <c r="B176" s="32">
        <f aca="true" t="shared" si="53" ref="B176:B185">SUM(C176:D176)</f>
        <v>5020</v>
      </c>
      <c r="C176" s="32">
        <f>SUM(C177:C185)</f>
        <v>2435</v>
      </c>
      <c r="D176" s="32">
        <f>SUM(D177:D185)</f>
        <v>2585</v>
      </c>
      <c r="E176" s="32">
        <f>SUM(E177:E185)</f>
        <v>785</v>
      </c>
      <c r="F176" s="31">
        <v>6.45997458703939</v>
      </c>
      <c r="G176" s="32">
        <f>SUM(H176:I176)</f>
        <v>4654</v>
      </c>
      <c r="H176" s="32">
        <f>SUM(H177:H185)</f>
        <v>2364</v>
      </c>
      <c r="I176" s="32">
        <f>SUM(I177:I185)</f>
        <v>2290</v>
      </c>
      <c r="J176" s="37">
        <f>LN(G176/B176)/6.02*100</f>
        <v>-1.257522737932523</v>
      </c>
      <c r="K176" s="34">
        <f>SUM(L176:M176)</f>
        <v>4711</v>
      </c>
      <c r="L176" s="32">
        <f>SUM(L177:L185)</f>
        <v>2296</v>
      </c>
      <c r="M176" s="32">
        <f>SUM(M177:M185)</f>
        <v>2415</v>
      </c>
      <c r="N176" s="32"/>
      <c r="O176" s="35">
        <f t="shared" si="35"/>
        <v>0.1432133510329901</v>
      </c>
      <c r="P176" s="194">
        <f t="shared" si="44"/>
        <v>7154</v>
      </c>
      <c r="Q176" s="186">
        <f>SUM(Q177:Q185)</f>
        <v>3669</v>
      </c>
      <c r="R176" s="186">
        <f>SUM(R177:R185)</f>
        <v>3485</v>
      </c>
      <c r="S176" s="23" t="s">
        <v>281</v>
      </c>
      <c r="T176" s="65"/>
      <c r="U176" s="23"/>
    </row>
    <row r="177" spans="1:21" s="4" customFormat="1" ht="15">
      <c r="A177" s="46" t="s">
        <v>282</v>
      </c>
      <c r="B177" s="1">
        <f t="shared" si="53"/>
        <v>171</v>
      </c>
      <c r="C177" s="1">
        <v>83</v>
      </c>
      <c r="D177" s="1">
        <v>88</v>
      </c>
      <c r="E177" s="1">
        <v>33</v>
      </c>
      <c r="F177" s="11">
        <v>5.181818181818182</v>
      </c>
      <c r="G177" s="1">
        <f>SUM(H177:I177)</f>
        <v>156</v>
      </c>
      <c r="H177" s="1">
        <v>80</v>
      </c>
      <c r="I177" s="1">
        <v>76</v>
      </c>
      <c r="J177" s="52">
        <f>LN(G177/B177)/6.02*100</f>
        <v>-1.52504234639739</v>
      </c>
      <c r="K177" s="40">
        <f>SUM(L177:M177)</f>
        <v>112</v>
      </c>
      <c r="L177" s="1">
        <v>55</v>
      </c>
      <c r="M177" s="1">
        <v>57</v>
      </c>
      <c r="N177" s="1"/>
      <c r="O177" s="214">
        <f t="shared" si="35"/>
        <v>-3.898319246522853</v>
      </c>
      <c r="P177" s="204">
        <f t="shared" si="44"/>
        <v>226</v>
      </c>
      <c r="Q177" s="196">
        <v>115</v>
      </c>
      <c r="R177" s="196">
        <v>111</v>
      </c>
      <c r="S177" s="175" t="s">
        <v>283</v>
      </c>
      <c r="T177" s="64"/>
      <c r="U177" s="2"/>
    </row>
    <row r="178" spans="1:21" s="4" customFormat="1" ht="15">
      <c r="A178" s="46" t="s">
        <v>284</v>
      </c>
      <c r="B178" s="1">
        <f t="shared" si="53"/>
        <v>122</v>
      </c>
      <c r="C178" s="1">
        <v>56</v>
      </c>
      <c r="D178" s="1">
        <v>66</v>
      </c>
      <c r="E178" s="1">
        <v>24</v>
      </c>
      <c r="F178" s="11">
        <v>5.083333333333333</v>
      </c>
      <c r="G178" s="1">
        <f aca="true" t="shared" si="54" ref="G178:G185">SUM(H178:I178)</f>
        <v>0</v>
      </c>
      <c r="H178" s="1">
        <v>0</v>
      </c>
      <c r="I178" s="1">
        <v>0</v>
      </c>
      <c r="J178" s="52" t="s">
        <v>21</v>
      </c>
      <c r="K178" s="40" t="s">
        <v>1</v>
      </c>
      <c r="L178" s="1" t="s">
        <v>1</v>
      </c>
      <c r="M178" s="1" t="s">
        <v>1</v>
      </c>
      <c r="N178" s="11"/>
      <c r="O178" s="216" t="s">
        <v>1</v>
      </c>
      <c r="P178" s="1" t="s">
        <v>1</v>
      </c>
      <c r="Q178" s="1" t="s">
        <v>1</v>
      </c>
      <c r="R178" s="1" t="s">
        <v>1</v>
      </c>
      <c r="S178" s="175" t="s">
        <v>285</v>
      </c>
      <c r="T178" s="64"/>
      <c r="U178" s="2"/>
    </row>
    <row r="179" spans="1:21" s="4" customFormat="1" ht="15">
      <c r="A179" s="46" t="s">
        <v>286</v>
      </c>
      <c r="B179" s="1">
        <f t="shared" si="53"/>
        <v>182</v>
      </c>
      <c r="C179" s="1">
        <v>92</v>
      </c>
      <c r="D179" s="1">
        <v>90</v>
      </c>
      <c r="E179" s="1">
        <v>28</v>
      </c>
      <c r="F179" s="11">
        <v>6.5</v>
      </c>
      <c r="G179" s="1">
        <f t="shared" si="54"/>
        <v>174</v>
      </c>
      <c r="H179" s="1">
        <v>93</v>
      </c>
      <c r="I179" s="1">
        <v>81</v>
      </c>
      <c r="J179" s="52">
        <f aca="true" t="shared" si="55" ref="J179:J185">LN(G179/B179)/6.02*100</f>
        <v>-0.7467007950542571</v>
      </c>
      <c r="K179" s="40">
        <f aca="true" t="shared" si="56" ref="K179:K185">SUM(L179:M179)</f>
        <v>223</v>
      </c>
      <c r="L179" s="1">
        <v>122</v>
      </c>
      <c r="M179" s="1">
        <v>101</v>
      </c>
      <c r="N179" s="1"/>
      <c r="O179" s="214">
        <f t="shared" si="35"/>
        <v>2.919017320536349</v>
      </c>
      <c r="P179" s="204">
        <f t="shared" si="44"/>
        <v>306</v>
      </c>
      <c r="Q179" s="196">
        <v>175</v>
      </c>
      <c r="R179" s="196">
        <v>131</v>
      </c>
      <c r="S179" s="175" t="s">
        <v>287</v>
      </c>
      <c r="T179" s="64"/>
      <c r="U179" s="2"/>
    </row>
    <row r="180" spans="1:24" s="4" customFormat="1" ht="15">
      <c r="A180" s="46" t="s">
        <v>288</v>
      </c>
      <c r="B180" s="1">
        <f t="shared" si="53"/>
        <v>1200</v>
      </c>
      <c r="C180" s="1">
        <v>575</v>
      </c>
      <c r="D180" s="1">
        <v>625</v>
      </c>
      <c r="E180" s="1">
        <v>165</v>
      </c>
      <c r="F180" s="11">
        <v>7.2727272727272725</v>
      </c>
      <c r="G180" s="1">
        <f t="shared" si="54"/>
        <v>1129</v>
      </c>
      <c r="H180" s="1">
        <v>553</v>
      </c>
      <c r="I180" s="1">
        <v>576</v>
      </c>
      <c r="J180" s="52">
        <f t="shared" si="55"/>
        <v>-1.0131108243592974</v>
      </c>
      <c r="K180" s="40">
        <f t="shared" si="56"/>
        <v>1195</v>
      </c>
      <c r="L180" s="1">
        <v>589</v>
      </c>
      <c r="M180" s="1">
        <v>606</v>
      </c>
      <c r="N180" s="1"/>
      <c r="O180" s="214">
        <f aca="true" t="shared" si="57" ref="O180:O231">LN(K180/G180)/8.5*100</f>
        <v>0.6683988260699897</v>
      </c>
      <c r="P180" s="204">
        <f t="shared" si="44"/>
        <v>1711</v>
      </c>
      <c r="Q180" s="196">
        <v>865</v>
      </c>
      <c r="R180" s="196">
        <v>846</v>
      </c>
      <c r="S180" s="175" t="s">
        <v>289</v>
      </c>
      <c r="T180" s="64"/>
      <c r="U180" s="2"/>
      <c r="X180" s="12"/>
    </row>
    <row r="181" spans="1:21" s="4" customFormat="1" ht="15">
      <c r="A181" s="46" t="s">
        <v>290</v>
      </c>
      <c r="B181" s="1">
        <f t="shared" si="53"/>
        <v>787</v>
      </c>
      <c r="C181" s="1">
        <v>374</v>
      </c>
      <c r="D181" s="1">
        <v>413</v>
      </c>
      <c r="E181" s="1">
        <v>119</v>
      </c>
      <c r="F181" s="11">
        <v>6.61344537815126</v>
      </c>
      <c r="G181" s="1">
        <f t="shared" si="54"/>
        <v>746</v>
      </c>
      <c r="H181" s="1">
        <v>389</v>
      </c>
      <c r="I181" s="1">
        <v>357</v>
      </c>
      <c r="J181" s="52">
        <f t="shared" si="55"/>
        <v>-0.8887483091967179</v>
      </c>
      <c r="K181" s="40">
        <f t="shared" si="56"/>
        <v>776</v>
      </c>
      <c r="L181" s="1">
        <v>383</v>
      </c>
      <c r="M181" s="1">
        <v>393</v>
      </c>
      <c r="N181" s="1"/>
      <c r="O181" s="214">
        <f t="shared" si="57"/>
        <v>0.4638461174053873</v>
      </c>
      <c r="P181" s="204">
        <f t="shared" si="44"/>
        <v>954</v>
      </c>
      <c r="Q181" s="196">
        <v>496</v>
      </c>
      <c r="R181" s="196">
        <v>458</v>
      </c>
      <c r="S181" s="175" t="s">
        <v>291</v>
      </c>
      <c r="T181" s="64"/>
      <c r="U181" s="2"/>
    </row>
    <row r="182" spans="1:25" s="4" customFormat="1" ht="15">
      <c r="A182" s="46" t="s">
        <v>292</v>
      </c>
      <c r="B182" s="1">
        <f t="shared" si="53"/>
        <v>295</v>
      </c>
      <c r="C182" s="1">
        <v>147</v>
      </c>
      <c r="D182" s="1">
        <v>148</v>
      </c>
      <c r="E182" s="1">
        <v>47</v>
      </c>
      <c r="F182" s="11">
        <v>6.276595744680851</v>
      </c>
      <c r="G182" s="1">
        <f t="shared" si="54"/>
        <v>321</v>
      </c>
      <c r="H182" s="1">
        <v>161</v>
      </c>
      <c r="I182" s="1">
        <v>160</v>
      </c>
      <c r="J182" s="52">
        <f t="shared" si="55"/>
        <v>1.4030858270796678</v>
      </c>
      <c r="K182" s="40">
        <f t="shared" si="56"/>
        <v>406</v>
      </c>
      <c r="L182" s="1">
        <v>198</v>
      </c>
      <c r="M182" s="1">
        <v>208</v>
      </c>
      <c r="N182" s="1"/>
      <c r="O182" s="214">
        <f t="shared" si="57"/>
        <v>2.7636710173143144</v>
      </c>
      <c r="P182" s="204">
        <f t="shared" si="44"/>
        <v>521</v>
      </c>
      <c r="Q182" s="196">
        <v>273</v>
      </c>
      <c r="R182" s="196">
        <v>248</v>
      </c>
      <c r="S182" s="175" t="s">
        <v>293</v>
      </c>
      <c r="T182" s="64"/>
      <c r="U182" s="2"/>
      <c r="X182" s="1"/>
      <c r="Y182" s="12"/>
    </row>
    <row r="183" spans="1:24" s="4" customFormat="1" ht="15">
      <c r="A183" s="46" t="s">
        <v>294</v>
      </c>
      <c r="B183" s="1">
        <f t="shared" si="53"/>
        <v>936</v>
      </c>
      <c r="C183" s="1">
        <v>439</v>
      </c>
      <c r="D183" s="1">
        <v>497</v>
      </c>
      <c r="E183" s="1">
        <v>150</v>
      </c>
      <c r="F183" s="11">
        <v>6.24</v>
      </c>
      <c r="G183" s="1">
        <f t="shared" si="54"/>
        <v>811</v>
      </c>
      <c r="H183" s="1">
        <v>405</v>
      </c>
      <c r="I183" s="1">
        <v>406</v>
      </c>
      <c r="J183" s="52">
        <f t="shared" si="55"/>
        <v>-2.381186417976397</v>
      </c>
      <c r="K183" s="40">
        <f t="shared" si="56"/>
        <v>702</v>
      </c>
      <c r="L183" s="1">
        <v>331</v>
      </c>
      <c r="M183" s="1">
        <v>371</v>
      </c>
      <c r="N183" s="1"/>
      <c r="O183" s="214">
        <f t="shared" si="57"/>
        <v>-1.698054706936491</v>
      </c>
      <c r="P183" s="204">
        <f t="shared" si="44"/>
        <v>1395</v>
      </c>
      <c r="Q183" s="196">
        <v>715</v>
      </c>
      <c r="R183" s="196">
        <v>680</v>
      </c>
      <c r="S183" s="175" t="s">
        <v>295</v>
      </c>
      <c r="T183" s="64"/>
      <c r="U183" s="2"/>
      <c r="X183" s="12"/>
    </row>
    <row r="184" spans="1:21" s="4" customFormat="1" ht="15">
      <c r="A184" s="46" t="s">
        <v>296</v>
      </c>
      <c r="B184" s="1">
        <f t="shared" si="53"/>
        <v>876</v>
      </c>
      <c r="C184" s="1">
        <v>435</v>
      </c>
      <c r="D184" s="1">
        <v>441</v>
      </c>
      <c r="E184" s="1">
        <v>140</v>
      </c>
      <c r="F184" s="11">
        <v>6.257142857142857</v>
      </c>
      <c r="G184" s="1">
        <f t="shared" si="54"/>
        <v>909</v>
      </c>
      <c r="H184" s="1">
        <v>456</v>
      </c>
      <c r="I184" s="1">
        <v>453</v>
      </c>
      <c r="J184" s="52">
        <f t="shared" si="55"/>
        <v>0.6142691568286949</v>
      </c>
      <c r="K184" s="40">
        <f t="shared" si="56"/>
        <v>947</v>
      </c>
      <c r="L184" s="1">
        <v>429</v>
      </c>
      <c r="M184" s="1">
        <v>518</v>
      </c>
      <c r="N184" s="1"/>
      <c r="O184" s="214">
        <f t="shared" si="57"/>
        <v>0.4818117530423459</v>
      </c>
      <c r="P184" s="204">
        <f t="shared" si="44"/>
        <v>1325</v>
      </c>
      <c r="Q184" s="196">
        <v>670</v>
      </c>
      <c r="R184" s="196">
        <v>655</v>
      </c>
      <c r="S184" s="175" t="s">
        <v>297</v>
      </c>
      <c r="T184" s="64"/>
      <c r="U184" s="2"/>
    </row>
    <row r="185" spans="1:21" s="4" customFormat="1" ht="15">
      <c r="A185" s="46" t="s">
        <v>164</v>
      </c>
      <c r="B185" s="1">
        <f t="shared" si="53"/>
        <v>451</v>
      </c>
      <c r="C185" s="1">
        <v>234</v>
      </c>
      <c r="D185" s="1">
        <v>217</v>
      </c>
      <c r="E185" s="1">
        <v>79</v>
      </c>
      <c r="F185" s="11">
        <v>5.708860759493671</v>
      </c>
      <c r="G185" s="1">
        <f t="shared" si="54"/>
        <v>408</v>
      </c>
      <c r="H185" s="1">
        <v>227</v>
      </c>
      <c r="I185" s="1">
        <v>181</v>
      </c>
      <c r="J185" s="52">
        <f t="shared" si="55"/>
        <v>-1.6644545697428015</v>
      </c>
      <c r="K185" s="40">
        <f t="shared" si="56"/>
        <v>350</v>
      </c>
      <c r="L185" s="1">
        <v>189</v>
      </c>
      <c r="M185" s="1">
        <v>161</v>
      </c>
      <c r="N185" s="1"/>
      <c r="O185" s="214">
        <f t="shared" si="57"/>
        <v>-1.8039296461259104</v>
      </c>
      <c r="P185" s="204">
        <f t="shared" si="44"/>
        <v>716</v>
      </c>
      <c r="Q185" s="196">
        <v>360</v>
      </c>
      <c r="R185" s="196">
        <v>356</v>
      </c>
      <c r="S185" s="175" t="s">
        <v>165</v>
      </c>
      <c r="T185" s="64"/>
      <c r="U185" s="2"/>
    </row>
    <row r="186" spans="1:21" s="4" customFormat="1" ht="15">
      <c r="A186" s="46"/>
      <c r="B186" s="1"/>
      <c r="C186" s="1"/>
      <c r="D186" s="1"/>
      <c r="E186" s="1"/>
      <c r="F186" s="11"/>
      <c r="G186" s="1"/>
      <c r="H186" s="1"/>
      <c r="I186" s="1"/>
      <c r="J186" s="52"/>
      <c r="K186" s="40"/>
      <c r="L186" s="1"/>
      <c r="M186" s="1"/>
      <c r="N186" s="1"/>
      <c r="O186" s="214"/>
      <c r="P186" s="204"/>
      <c r="Q186" s="197"/>
      <c r="R186" s="197"/>
      <c r="S186" s="2"/>
      <c r="T186" s="64"/>
      <c r="U186" s="2"/>
    </row>
    <row r="187" spans="1:21" s="36" customFormat="1" ht="15">
      <c r="A187" s="49" t="s">
        <v>298</v>
      </c>
      <c r="B187" s="32">
        <f aca="true" t="shared" si="58" ref="B187:B192">SUM(C187:D187)</f>
        <v>3779</v>
      </c>
      <c r="C187" s="32">
        <f>SUM(C188:C192)</f>
        <v>1884</v>
      </c>
      <c r="D187" s="32">
        <f>SUM(D188:D192)</f>
        <v>1895</v>
      </c>
      <c r="E187" s="32">
        <f>SUM(E188:E192)</f>
        <v>552</v>
      </c>
      <c r="F187" s="31">
        <v>6.920433996383363</v>
      </c>
      <c r="G187" s="32">
        <f aca="true" t="shared" si="59" ref="G187:G192">SUM(H187:I187)</f>
        <v>3662</v>
      </c>
      <c r="H187" s="32">
        <f>SUM(H188:H192)</f>
        <v>1727</v>
      </c>
      <c r="I187" s="32">
        <f>SUM(I188:I192)</f>
        <v>1935</v>
      </c>
      <c r="J187" s="37">
        <f>LN(G187/B187)/6.02*100</f>
        <v>-0.5224248856317771</v>
      </c>
      <c r="K187" s="34">
        <f aca="true" t="shared" si="60" ref="K187:K192">SUM(L187:M187)</f>
        <v>4140</v>
      </c>
      <c r="L187" s="32">
        <f>SUM(L188:L192)</f>
        <v>1980</v>
      </c>
      <c r="M187" s="32">
        <f>SUM(M188:M192)</f>
        <v>2160</v>
      </c>
      <c r="N187" s="32"/>
      <c r="O187" s="35">
        <f t="shared" si="57"/>
        <v>1.4433687245282836</v>
      </c>
      <c r="P187" s="194">
        <f t="shared" si="44"/>
        <v>5806</v>
      </c>
      <c r="Q187" s="186">
        <f>SUM(Q188:Q192)</f>
        <v>2970</v>
      </c>
      <c r="R187" s="186">
        <f>SUM(R188:R192)</f>
        <v>2836</v>
      </c>
      <c r="S187" s="23" t="s">
        <v>299</v>
      </c>
      <c r="T187" s="65"/>
      <c r="U187" s="23"/>
    </row>
    <row r="188" spans="1:25" s="4" customFormat="1" ht="15">
      <c r="A188" s="46" t="s">
        <v>300</v>
      </c>
      <c r="B188" s="1">
        <f t="shared" si="58"/>
        <v>799</v>
      </c>
      <c r="C188" s="1">
        <v>390</v>
      </c>
      <c r="D188" s="1">
        <v>409</v>
      </c>
      <c r="E188" s="1">
        <v>128</v>
      </c>
      <c r="F188" s="11">
        <v>6.2421875</v>
      </c>
      <c r="G188" s="1">
        <f t="shared" si="59"/>
        <v>741</v>
      </c>
      <c r="H188" s="68">
        <v>320</v>
      </c>
      <c r="I188" s="68">
        <v>421</v>
      </c>
      <c r="J188" s="53">
        <v>-1.4165595517822882</v>
      </c>
      <c r="K188" s="40">
        <f t="shared" si="60"/>
        <v>810</v>
      </c>
      <c r="L188" s="1">
        <v>372</v>
      </c>
      <c r="M188" s="1">
        <v>438</v>
      </c>
      <c r="N188" s="1"/>
      <c r="O188" s="214">
        <f t="shared" si="57"/>
        <v>1.0474543808282075</v>
      </c>
      <c r="P188" s="204">
        <f t="shared" si="44"/>
        <v>1192</v>
      </c>
      <c r="Q188" s="196">
        <v>590</v>
      </c>
      <c r="R188" s="196">
        <v>602</v>
      </c>
      <c r="S188" s="175" t="s">
        <v>301</v>
      </c>
      <c r="T188" s="64"/>
      <c r="U188" s="2"/>
      <c r="W188" s="1"/>
      <c r="X188" s="1"/>
      <c r="Y188" s="12"/>
    </row>
    <row r="189" spans="1:21" s="4" customFormat="1" ht="15">
      <c r="A189" s="46" t="s">
        <v>302</v>
      </c>
      <c r="B189" s="1">
        <f t="shared" si="58"/>
        <v>827</v>
      </c>
      <c r="C189" s="1">
        <v>419</v>
      </c>
      <c r="D189" s="1">
        <v>408</v>
      </c>
      <c r="E189" s="1">
        <v>136</v>
      </c>
      <c r="F189" s="11">
        <v>6.080882352941177</v>
      </c>
      <c r="G189" s="1">
        <f t="shared" si="59"/>
        <v>821</v>
      </c>
      <c r="H189" s="68">
        <v>389</v>
      </c>
      <c r="I189" s="68">
        <v>432</v>
      </c>
      <c r="J189" s="53">
        <v>-0.5750208557164718</v>
      </c>
      <c r="K189" s="40">
        <f t="shared" si="60"/>
        <v>869</v>
      </c>
      <c r="L189" s="1">
        <v>423</v>
      </c>
      <c r="M189" s="1">
        <v>446</v>
      </c>
      <c r="N189" s="1"/>
      <c r="O189" s="214">
        <f t="shared" si="57"/>
        <v>0.6684707742701613</v>
      </c>
      <c r="P189" s="204">
        <f t="shared" si="44"/>
        <v>1268</v>
      </c>
      <c r="Q189" s="196">
        <v>664</v>
      </c>
      <c r="R189" s="196">
        <v>604</v>
      </c>
      <c r="S189" s="175" t="s">
        <v>303</v>
      </c>
      <c r="T189" s="64"/>
      <c r="U189" s="2"/>
    </row>
    <row r="190" spans="1:21" s="4" customFormat="1" ht="15">
      <c r="A190" s="46" t="s">
        <v>135</v>
      </c>
      <c r="B190" s="1">
        <f t="shared" si="58"/>
        <v>422</v>
      </c>
      <c r="C190" s="1">
        <v>188</v>
      </c>
      <c r="D190" s="1">
        <v>234</v>
      </c>
      <c r="E190" s="1">
        <v>73</v>
      </c>
      <c r="F190" s="11">
        <v>5.780821917808219</v>
      </c>
      <c r="G190" s="1">
        <f t="shared" si="59"/>
        <v>518</v>
      </c>
      <c r="H190" s="68">
        <v>248</v>
      </c>
      <c r="I190" s="68">
        <v>270</v>
      </c>
      <c r="J190" s="53">
        <v>3.486201962261457</v>
      </c>
      <c r="K190" s="40">
        <f t="shared" si="60"/>
        <v>524</v>
      </c>
      <c r="L190" s="1">
        <v>261</v>
      </c>
      <c r="M190" s="1">
        <v>263</v>
      </c>
      <c r="N190" s="1"/>
      <c r="O190" s="214">
        <f t="shared" si="57"/>
        <v>0.13548755366540097</v>
      </c>
      <c r="P190" s="204">
        <f t="shared" si="44"/>
        <v>794</v>
      </c>
      <c r="Q190" s="196">
        <v>402</v>
      </c>
      <c r="R190" s="196">
        <v>392</v>
      </c>
      <c r="S190" s="175" t="s">
        <v>136</v>
      </c>
      <c r="T190" s="64"/>
      <c r="U190" s="2"/>
    </row>
    <row r="191" spans="1:21" s="4" customFormat="1" ht="15">
      <c r="A191" s="46" t="s">
        <v>304</v>
      </c>
      <c r="B191" s="1">
        <f t="shared" si="58"/>
        <v>227</v>
      </c>
      <c r="C191" s="1">
        <v>125</v>
      </c>
      <c r="D191" s="1">
        <v>102</v>
      </c>
      <c r="E191" s="1">
        <v>38</v>
      </c>
      <c r="F191" s="11">
        <v>5.973684210526316</v>
      </c>
      <c r="G191" s="1">
        <f t="shared" si="59"/>
        <v>279</v>
      </c>
      <c r="H191" s="68">
        <v>144</v>
      </c>
      <c r="I191" s="68">
        <v>135</v>
      </c>
      <c r="J191" s="53">
        <v>3.4434351308841897</v>
      </c>
      <c r="K191" s="40">
        <f t="shared" si="60"/>
        <v>384</v>
      </c>
      <c r="L191" s="1">
        <v>195</v>
      </c>
      <c r="M191" s="1">
        <v>189</v>
      </c>
      <c r="N191" s="1"/>
      <c r="O191" s="214">
        <f t="shared" si="57"/>
        <v>3.7580090678395446</v>
      </c>
      <c r="P191" s="204">
        <f t="shared" si="44"/>
        <v>536</v>
      </c>
      <c r="Q191" s="196">
        <v>294</v>
      </c>
      <c r="R191" s="196">
        <v>242</v>
      </c>
      <c r="S191" s="175" t="s">
        <v>305</v>
      </c>
      <c r="T191" s="64"/>
      <c r="U191" s="2"/>
    </row>
    <row r="192" spans="1:21" s="4" customFormat="1" ht="15">
      <c r="A192" s="46" t="s">
        <v>306</v>
      </c>
      <c r="B192" s="1">
        <f t="shared" si="58"/>
        <v>1504</v>
      </c>
      <c r="C192" s="1">
        <v>762</v>
      </c>
      <c r="D192" s="1">
        <v>742</v>
      </c>
      <c r="E192" s="1">
        <v>177</v>
      </c>
      <c r="F192" s="11">
        <v>8.497175141242938</v>
      </c>
      <c r="G192" s="1">
        <f t="shared" si="59"/>
        <v>1303</v>
      </c>
      <c r="H192" s="68">
        <v>626</v>
      </c>
      <c r="I192" s="68">
        <v>677</v>
      </c>
      <c r="J192" s="53">
        <v>-2.536507849202637</v>
      </c>
      <c r="K192" s="40">
        <f t="shared" si="60"/>
        <v>1553</v>
      </c>
      <c r="L192" s="1">
        <v>729</v>
      </c>
      <c r="M192" s="1">
        <v>824</v>
      </c>
      <c r="N192" s="1"/>
      <c r="O192" s="214">
        <f t="shared" si="57"/>
        <v>2.064932306162847</v>
      </c>
      <c r="P192" s="204">
        <f t="shared" si="44"/>
        <v>2016</v>
      </c>
      <c r="Q192" s="196">
        <v>1020</v>
      </c>
      <c r="R192" s="196">
        <v>996</v>
      </c>
      <c r="S192" s="175" t="s">
        <v>307</v>
      </c>
      <c r="T192" s="64"/>
      <c r="U192" s="2"/>
    </row>
    <row r="193" spans="1:21" s="5" customFormat="1" ht="15">
      <c r="A193" s="65"/>
      <c r="B193" s="1"/>
      <c r="C193" s="1"/>
      <c r="D193" s="1"/>
      <c r="E193" s="1"/>
      <c r="F193" s="11"/>
      <c r="G193" s="1"/>
      <c r="H193" s="1"/>
      <c r="I193" s="1"/>
      <c r="J193" s="52"/>
      <c r="K193" s="40"/>
      <c r="L193" s="1"/>
      <c r="M193" s="1"/>
      <c r="N193" s="1"/>
      <c r="O193" s="214"/>
      <c r="P193" s="204"/>
      <c r="Q193" s="197"/>
      <c r="R193" s="197"/>
      <c r="S193" s="2"/>
      <c r="T193" s="64"/>
      <c r="U193" s="2"/>
    </row>
    <row r="194" spans="1:21" s="36" customFormat="1" ht="15">
      <c r="A194" s="49" t="s">
        <v>308</v>
      </c>
      <c r="B194" s="32">
        <f aca="true" t="shared" si="61" ref="B194:B202">SUM(C194:D194)</f>
        <v>4927</v>
      </c>
      <c r="C194" s="32">
        <f>SUM(C195:C202)</f>
        <v>2422</v>
      </c>
      <c r="D194" s="32">
        <f>SUM(D195:D202)</f>
        <v>2505</v>
      </c>
      <c r="E194" s="32">
        <f>SUM(E195:E202)</f>
        <v>809</v>
      </c>
      <c r="F194" s="31">
        <v>6.240147783251231</v>
      </c>
      <c r="G194" s="32">
        <f>SUM(H194:I194)</f>
        <v>4720</v>
      </c>
      <c r="H194" s="32">
        <f>SUM(H195:H202)</f>
        <v>2335</v>
      </c>
      <c r="I194" s="32">
        <f>SUM(I195:I202)</f>
        <v>2385</v>
      </c>
      <c r="J194" s="37">
        <f>LN(G194/B194)/6.02*100</f>
        <v>-0.712981461202027</v>
      </c>
      <c r="K194" s="34">
        <f>SUM(L194:M194)</f>
        <v>5329</v>
      </c>
      <c r="L194" s="32">
        <f>SUM(L195:L202)</f>
        <v>2603</v>
      </c>
      <c r="M194" s="32">
        <f>SUM(M195:M202)</f>
        <v>2726</v>
      </c>
      <c r="N194" s="32"/>
      <c r="O194" s="35">
        <f t="shared" si="57"/>
        <v>1.4277035731433079</v>
      </c>
      <c r="P194" s="194">
        <f t="shared" si="44"/>
        <v>7469</v>
      </c>
      <c r="Q194" s="186">
        <f>SUM(Q195:Q202)</f>
        <v>3809</v>
      </c>
      <c r="R194" s="186">
        <f>SUM(R195:R202)</f>
        <v>3660</v>
      </c>
      <c r="S194" s="23" t="s">
        <v>309</v>
      </c>
      <c r="T194" s="65"/>
      <c r="U194" s="23"/>
    </row>
    <row r="195" spans="1:21" s="4" customFormat="1" ht="15">
      <c r="A195" s="46" t="s">
        <v>170</v>
      </c>
      <c r="B195" s="1">
        <f t="shared" si="61"/>
        <v>908</v>
      </c>
      <c r="C195" s="1">
        <v>476</v>
      </c>
      <c r="D195" s="1">
        <v>432</v>
      </c>
      <c r="E195" s="1">
        <v>124</v>
      </c>
      <c r="F195" s="11">
        <v>7.32258064516129</v>
      </c>
      <c r="G195" s="1">
        <f>SUM(H195:I195)</f>
        <v>919</v>
      </c>
      <c r="H195" s="1">
        <v>519</v>
      </c>
      <c r="I195" s="1">
        <v>400</v>
      </c>
      <c r="J195" s="52">
        <f>LN(G195/B195)/6.02*100</f>
        <v>0.20002896601982864</v>
      </c>
      <c r="K195" s="40">
        <f>SUM(L195:M195)</f>
        <v>870</v>
      </c>
      <c r="L195" s="1">
        <v>472</v>
      </c>
      <c r="M195" s="1">
        <v>398</v>
      </c>
      <c r="N195" s="1"/>
      <c r="O195" s="214">
        <f t="shared" si="57"/>
        <v>-0.6446224789065604</v>
      </c>
      <c r="P195" s="204">
        <f t="shared" si="44"/>
        <v>1342</v>
      </c>
      <c r="Q195" s="196">
        <v>725</v>
      </c>
      <c r="R195" s="196">
        <v>617</v>
      </c>
      <c r="S195" s="175" t="s">
        <v>171</v>
      </c>
      <c r="T195" s="64"/>
      <c r="U195" s="2"/>
    </row>
    <row r="196" spans="1:21" s="4" customFormat="1" ht="15">
      <c r="A196" s="46" t="s">
        <v>310</v>
      </c>
      <c r="B196" s="1">
        <f t="shared" si="61"/>
        <v>578</v>
      </c>
      <c r="C196" s="1">
        <v>293</v>
      </c>
      <c r="D196" s="1">
        <v>285</v>
      </c>
      <c r="E196" s="1">
        <v>77</v>
      </c>
      <c r="F196" s="11">
        <v>7.5064935064935066</v>
      </c>
      <c r="G196" s="1">
        <f aca="true" t="shared" si="62" ref="G196:G202">SUM(H196:I196)</f>
        <v>578</v>
      </c>
      <c r="H196" s="1">
        <v>294</v>
      </c>
      <c r="I196" s="1">
        <v>284</v>
      </c>
      <c r="J196" s="52">
        <f>LN(G196/B196)/6.02*100</f>
        <v>0</v>
      </c>
      <c r="K196" s="40">
        <f>SUM(L196:M196)</f>
        <v>716</v>
      </c>
      <c r="L196" s="1">
        <v>393</v>
      </c>
      <c r="M196" s="1">
        <v>323</v>
      </c>
      <c r="N196" s="1"/>
      <c r="O196" s="214">
        <f t="shared" si="57"/>
        <v>2.5188976269208028</v>
      </c>
      <c r="P196" s="204">
        <f t="shared" si="44"/>
        <v>924</v>
      </c>
      <c r="Q196" s="196">
        <v>481</v>
      </c>
      <c r="R196" s="196">
        <v>443</v>
      </c>
      <c r="S196" s="175" t="s">
        <v>311</v>
      </c>
      <c r="T196" s="64"/>
      <c r="U196" s="2"/>
    </row>
    <row r="197" spans="1:21" s="4" customFormat="1" ht="15">
      <c r="A197" s="46" t="s">
        <v>312</v>
      </c>
      <c r="B197" s="1">
        <f t="shared" si="61"/>
        <v>420</v>
      </c>
      <c r="C197" s="1">
        <v>193</v>
      </c>
      <c r="D197" s="1">
        <v>227</v>
      </c>
      <c r="E197" s="1">
        <v>92</v>
      </c>
      <c r="F197" s="11">
        <v>4.565217391304348</v>
      </c>
      <c r="G197" s="1">
        <f t="shared" si="62"/>
        <v>207</v>
      </c>
      <c r="H197" s="1">
        <v>98</v>
      </c>
      <c r="I197" s="1">
        <v>109</v>
      </c>
      <c r="J197" s="52">
        <f>LN(G197/B197)/6.02*100</f>
        <v>-11.753088339070514</v>
      </c>
      <c r="K197" s="40">
        <f>SUM(L197:M197)</f>
        <v>255</v>
      </c>
      <c r="L197" s="1">
        <v>130</v>
      </c>
      <c r="M197" s="1">
        <v>125</v>
      </c>
      <c r="N197" s="1"/>
      <c r="O197" s="214">
        <f t="shared" si="57"/>
        <v>2.4534676693300823</v>
      </c>
      <c r="P197" s="204">
        <f t="shared" si="44"/>
        <v>407</v>
      </c>
      <c r="Q197" s="196">
        <v>213</v>
      </c>
      <c r="R197" s="196">
        <v>194</v>
      </c>
      <c r="S197" s="175" t="s">
        <v>313</v>
      </c>
      <c r="T197" s="64"/>
      <c r="U197" s="2"/>
    </row>
    <row r="198" spans="1:21" s="4" customFormat="1" ht="15">
      <c r="A198" s="46" t="s">
        <v>314</v>
      </c>
      <c r="B198" s="1">
        <f t="shared" si="61"/>
        <v>524</v>
      </c>
      <c r="C198" s="1">
        <v>240</v>
      </c>
      <c r="D198" s="1">
        <v>284</v>
      </c>
      <c r="E198" s="1">
        <v>97</v>
      </c>
      <c r="F198" s="11">
        <v>5.402061855670103</v>
      </c>
      <c r="G198" s="1">
        <f t="shared" si="62"/>
        <v>566</v>
      </c>
      <c r="H198" s="1">
        <v>261</v>
      </c>
      <c r="I198" s="1">
        <v>305</v>
      </c>
      <c r="J198" s="52">
        <f>LN(G198/B198)/6.02*100</f>
        <v>1.280770662494034</v>
      </c>
      <c r="K198" s="40">
        <f>SUM(L198:M198)</f>
        <v>681</v>
      </c>
      <c r="L198" s="1">
        <v>328</v>
      </c>
      <c r="M198" s="1">
        <v>353</v>
      </c>
      <c r="N198" s="1"/>
      <c r="O198" s="214">
        <f t="shared" si="57"/>
        <v>2.1760967993685805</v>
      </c>
      <c r="P198" s="204">
        <f t="shared" si="44"/>
        <v>880</v>
      </c>
      <c r="Q198" s="196">
        <v>437</v>
      </c>
      <c r="R198" s="196">
        <v>443</v>
      </c>
      <c r="S198" s="175" t="s">
        <v>315</v>
      </c>
      <c r="T198" s="64"/>
      <c r="U198" s="2"/>
    </row>
    <row r="199" spans="1:21" s="4" customFormat="1" ht="15">
      <c r="A199" s="46" t="s">
        <v>316</v>
      </c>
      <c r="B199" s="1">
        <f t="shared" si="61"/>
        <v>322</v>
      </c>
      <c r="C199" s="1">
        <v>146</v>
      </c>
      <c r="D199" s="1">
        <v>176</v>
      </c>
      <c r="E199" s="1">
        <v>62</v>
      </c>
      <c r="F199" s="11">
        <v>5.193548387096774</v>
      </c>
      <c r="G199" s="1">
        <f t="shared" si="62"/>
        <v>0</v>
      </c>
      <c r="H199" s="1">
        <v>0</v>
      </c>
      <c r="I199" s="1">
        <v>0</v>
      </c>
      <c r="J199" s="52" t="s">
        <v>21</v>
      </c>
      <c r="K199" s="40" t="s">
        <v>1</v>
      </c>
      <c r="L199" s="1" t="s">
        <v>1</v>
      </c>
      <c r="M199" s="1" t="s">
        <v>1</v>
      </c>
      <c r="N199" s="1"/>
      <c r="O199" s="214"/>
      <c r="P199" s="204">
        <f t="shared" si="44"/>
        <v>4</v>
      </c>
      <c r="Q199" s="196">
        <v>2</v>
      </c>
      <c r="R199" s="196">
        <v>2</v>
      </c>
      <c r="S199" s="176" t="s">
        <v>440</v>
      </c>
      <c r="T199" s="74"/>
      <c r="U199" s="54"/>
    </row>
    <row r="200" spans="1:21" s="4" customFormat="1" ht="15">
      <c r="A200" s="46" t="s">
        <v>317</v>
      </c>
      <c r="B200" s="1">
        <f t="shared" si="61"/>
        <v>346</v>
      </c>
      <c r="C200" s="1">
        <v>168</v>
      </c>
      <c r="D200" s="1">
        <v>178</v>
      </c>
      <c r="E200" s="1">
        <v>59</v>
      </c>
      <c r="F200" s="11">
        <v>5.864406779661017</v>
      </c>
      <c r="G200" s="1">
        <f t="shared" si="62"/>
        <v>211</v>
      </c>
      <c r="H200" s="1">
        <v>93</v>
      </c>
      <c r="I200" s="1">
        <v>118</v>
      </c>
      <c r="J200" s="52">
        <f>LN(G200/B200)/6.02*100</f>
        <v>-8.21562527544282</v>
      </c>
      <c r="K200" s="40" t="s">
        <v>1</v>
      </c>
      <c r="L200" s="1" t="s">
        <v>1</v>
      </c>
      <c r="M200" s="1" t="s">
        <v>1</v>
      </c>
      <c r="N200" s="1"/>
      <c r="O200" s="214"/>
      <c r="P200" s="204">
        <f t="shared" si="44"/>
        <v>293</v>
      </c>
      <c r="Q200" s="196">
        <v>133</v>
      </c>
      <c r="R200" s="196">
        <v>160</v>
      </c>
      <c r="S200" s="175" t="s">
        <v>318</v>
      </c>
      <c r="T200" s="64"/>
      <c r="U200" s="2"/>
    </row>
    <row r="201" spans="1:21" s="4" customFormat="1" ht="15">
      <c r="A201" s="46" t="s">
        <v>319</v>
      </c>
      <c r="B201" s="1">
        <f t="shared" si="61"/>
        <v>597</v>
      </c>
      <c r="C201" s="1">
        <v>293</v>
      </c>
      <c r="D201" s="1">
        <v>304</v>
      </c>
      <c r="E201" s="1">
        <v>99</v>
      </c>
      <c r="F201" s="11">
        <v>6.03030303030303</v>
      </c>
      <c r="G201" s="1">
        <f t="shared" si="62"/>
        <v>600</v>
      </c>
      <c r="H201" s="1">
        <v>295</v>
      </c>
      <c r="I201" s="1">
        <v>305</v>
      </c>
      <c r="J201" s="52">
        <f>LN(G201/B201)/6.02*100</f>
        <v>0.08326481434458793</v>
      </c>
      <c r="K201" s="40">
        <f>SUM(L201:M201)</f>
        <v>591</v>
      </c>
      <c r="L201" s="1">
        <v>262</v>
      </c>
      <c r="M201" s="1">
        <v>329</v>
      </c>
      <c r="N201" s="1"/>
      <c r="O201" s="214">
        <f t="shared" si="57"/>
        <v>-0.1778075036476257</v>
      </c>
      <c r="P201" s="204">
        <f t="shared" si="44"/>
        <v>977</v>
      </c>
      <c r="Q201" s="196">
        <v>495</v>
      </c>
      <c r="R201" s="196">
        <v>482</v>
      </c>
      <c r="S201" s="175" t="s">
        <v>320</v>
      </c>
      <c r="T201" s="64"/>
      <c r="U201" s="2"/>
    </row>
    <row r="202" spans="1:21" s="4" customFormat="1" ht="15">
      <c r="A202" s="46" t="s">
        <v>321</v>
      </c>
      <c r="B202" s="1">
        <f t="shared" si="61"/>
        <v>1232</v>
      </c>
      <c r="C202" s="1">
        <v>613</v>
      </c>
      <c r="D202" s="1">
        <v>619</v>
      </c>
      <c r="E202" s="1">
        <v>199</v>
      </c>
      <c r="F202" s="11">
        <v>6.190954773869347</v>
      </c>
      <c r="G202" s="1">
        <f t="shared" si="62"/>
        <v>1639</v>
      </c>
      <c r="H202" s="1">
        <v>775</v>
      </c>
      <c r="I202" s="1">
        <v>864</v>
      </c>
      <c r="J202" s="52">
        <f>LN(G202/B202)/6.02*100</f>
        <v>4.741651738378149</v>
      </c>
      <c r="K202" s="40">
        <f>SUM(L202:M202)</f>
        <v>2216</v>
      </c>
      <c r="L202" s="1">
        <v>1018</v>
      </c>
      <c r="M202" s="1">
        <v>1198</v>
      </c>
      <c r="N202" s="1"/>
      <c r="O202" s="214">
        <f t="shared" si="57"/>
        <v>3.548440813215821</v>
      </c>
      <c r="P202" s="204">
        <f t="shared" si="44"/>
        <v>2642</v>
      </c>
      <c r="Q202" s="196">
        <v>1323</v>
      </c>
      <c r="R202" s="196">
        <v>1319</v>
      </c>
      <c r="S202" s="175" t="s">
        <v>322</v>
      </c>
      <c r="T202" s="64"/>
      <c r="U202" s="2"/>
    </row>
    <row r="203" spans="1:21" s="4" customFormat="1" ht="15">
      <c r="A203" s="46"/>
      <c r="B203" s="1"/>
      <c r="C203" s="1"/>
      <c r="D203" s="1"/>
      <c r="E203" s="1"/>
      <c r="F203" s="11"/>
      <c r="G203" s="1"/>
      <c r="H203" s="1"/>
      <c r="I203" s="1"/>
      <c r="J203" s="52"/>
      <c r="K203" s="40"/>
      <c r="L203" s="1"/>
      <c r="M203" s="1"/>
      <c r="N203" s="1"/>
      <c r="O203" s="214"/>
      <c r="P203" s="204"/>
      <c r="Q203" s="197"/>
      <c r="R203" s="197"/>
      <c r="S203" s="2"/>
      <c r="T203" s="64"/>
      <c r="U203" s="2"/>
    </row>
    <row r="204" spans="1:21" s="36" customFormat="1" ht="15">
      <c r="A204" s="49" t="s">
        <v>323</v>
      </c>
      <c r="B204" s="32">
        <f aca="true" t="shared" si="63" ref="B204:B217">SUM(C204:D204)</f>
        <v>9302</v>
      </c>
      <c r="C204" s="32">
        <f>SUM(C205:C217)</f>
        <v>4505</v>
      </c>
      <c r="D204" s="32">
        <f>SUM(D205:D217)</f>
        <v>4797</v>
      </c>
      <c r="E204" s="32">
        <f>SUM(E205:E217)</f>
        <v>1570</v>
      </c>
      <c r="F204" s="31">
        <v>5.919211195928753</v>
      </c>
      <c r="G204" s="32">
        <f>SUM(H204:I204)</f>
        <v>8451</v>
      </c>
      <c r="H204" s="32">
        <f>SUM(H205:H217)</f>
        <v>4174</v>
      </c>
      <c r="I204" s="32">
        <f>SUM(I205:I217)</f>
        <v>4277</v>
      </c>
      <c r="J204" s="37">
        <f>LN(G204/B204)/6.02*100</f>
        <v>-1.593765003979402</v>
      </c>
      <c r="K204" s="34">
        <f aca="true" t="shared" si="64" ref="K204:K217">SUM(L204:M204)</f>
        <v>8923</v>
      </c>
      <c r="L204" s="32">
        <f>SUM(L205:L217)</f>
        <v>4396</v>
      </c>
      <c r="M204" s="32">
        <f>SUM(M205:M217)</f>
        <v>4527</v>
      </c>
      <c r="N204" s="32"/>
      <c r="O204" s="35">
        <f t="shared" si="57"/>
        <v>0.6393815924196381</v>
      </c>
      <c r="P204" s="194">
        <f t="shared" si="44"/>
        <v>15455</v>
      </c>
      <c r="Q204" s="186">
        <f>SUM(Q205:Q217)</f>
        <v>7892</v>
      </c>
      <c r="R204" s="186">
        <f>SUM(R205:R217)</f>
        <v>7563</v>
      </c>
      <c r="S204" s="23" t="s">
        <v>324</v>
      </c>
      <c r="T204" s="65"/>
      <c r="U204" s="23"/>
    </row>
    <row r="205" spans="1:21" s="4" customFormat="1" ht="15">
      <c r="A205" s="46" t="s">
        <v>325</v>
      </c>
      <c r="B205" s="1">
        <f t="shared" si="63"/>
        <v>304</v>
      </c>
      <c r="C205" s="1">
        <v>130</v>
      </c>
      <c r="D205" s="1">
        <v>174</v>
      </c>
      <c r="E205" s="1">
        <v>70</v>
      </c>
      <c r="F205" s="11">
        <v>4.3428571428571425</v>
      </c>
      <c r="G205" s="1">
        <f>SUM(H205:I205)</f>
        <v>1130</v>
      </c>
      <c r="H205" s="1">
        <v>552</v>
      </c>
      <c r="I205" s="1">
        <v>578</v>
      </c>
      <c r="J205" s="52">
        <f>LN(G205/B205)/6.02*100</f>
        <v>21.80972110133164</v>
      </c>
      <c r="K205" s="40">
        <f t="shared" si="64"/>
        <v>312</v>
      </c>
      <c r="L205" s="1">
        <v>145</v>
      </c>
      <c r="M205" s="1">
        <v>167</v>
      </c>
      <c r="N205" s="1"/>
      <c r="O205" s="214">
        <f t="shared" si="57"/>
        <v>-15.140820281140046</v>
      </c>
      <c r="P205" s="204">
        <f t="shared" si="44"/>
        <v>585</v>
      </c>
      <c r="Q205" s="196">
        <v>281</v>
      </c>
      <c r="R205" s="196">
        <v>304</v>
      </c>
      <c r="S205" s="175" t="s">
        <v>326</v>
      </c>
      <c r="T205" s="64"/>
      <c r="U205" s="2"/>
    </row>
    <row r="206" spans="1:21" s="4" customFormat="1" ht="15">
      <c r="A206" s="46" t="s">
        <v>327</v>
      </c>
      <c r="B206" s="1">
        <f t="shared" si="63"/>
        <v>1155</v>
      </c>
      <c r="C206" s="1">
        <v>556</v>
      </c>
      <c r="D206" s="1">
        <v>599</v>
      </c>
      <c r="E206" s="1">
        <v>186</v>
      </c>
      <c r="F206" s="11">
        <v>6.209677419354839</v>
      </c>
      <c r="G206" s="1">
        <f aca="true" t="shared" si="65" ref="G206:G217">SUM(H206:I206)</f>
        <v>16</v>
      </c>
      <c r="H206" s="1">
        <v>14</v>
      </c>
      <c r="I206" s="1">
        <v>2</v>
      </c>
      <c r="J206" s="52" t="s">
        <v>21</v>
      </c>
      <c r="K206" s="40">
        <f t="shared" si="64"/>
        <v>976</v>
      </c>
      <c r="L206" s="1">
        <v>463</v>
      </c>
      <c r="M206" s="1">
        <v>513</v>
      </c>
      <c r="N206" s="1"/>
      <c r="O206" s="214">
        <f t="shared" si="57"/>
        <v>48.363221931450724</v>
      </c>
      <c r="P206" s="204">
        <f t="shared" si="44"/>
        <v>2040</v>
      </c>
      <c r="Q206" s="196">
        <v>1031</v>
      </c>
      <c r="R206" s="196">
        <v>1009</v>
      </c>
      <c r="S206" s="176" t="s">
        <v>441</v>
      </c>
      <c r="T206" s="74"/>
      <c r="U206" s="54"/>
    </row>
    <row r="207" spans="1:21" s="4" customFormat="1" ht="15">
      <c r="A207" s="46" t="s">
        <v>328</v>
      </c>
      <c r="B207" s="1">
        <f t="shared" si="63"/>
        <v>664</v>
      </c>
      <c r="C207" s="1">
        <v>292</v>
      </c>
      <c r="D207" s="1">
        <v>372</v>
      </c>
      <c r="E207" s="1">
        <v>104</v>
      </c>
      <c r="F207" s="11">
        <v>6.384615384615385</v>
      </c>
      <c r="G207" s="1">
        <f t="shared" si="65"/>
        <v>720</v>
      </c>
      <c r="H207" s="1">
        <v>357</v>
      </c>
      <c r="I207" s="1">
        <v>363</v>
      </c>
      <c r="J207" s="52">
        <f aca="true" t="shared" si="66" ref="J207:J217">LN(G207/B207)/6.02*100</f>
        <v>1.345001038765234</v>
      </c>
      <c r="K207" s="40">
        <f t="shared" si="64"/>
        <v>742</v>
      </c>
      <c r="L207" s="1">
        <v>342</v>
      </c>
      <c r="M207" s="1">
        <v>400</v>
      </c>
      <c r="N207" s="1"/>
      <c r="O207" s="214">
        <f t="shared" si="57"/>
        <v>0.35409448420328643</v>
      </c>
      <c r="P207" s="204">
        <f t="shared" si="44"/>
        <v>1255</v>
      </c>
      <c r="Q207" s="196">
        <v>609</v>
      </c>
      <c r="R207" s="196">
        <v>646</v>
      </c>
      <c r="S207" s="175" t="s">
        <v>329</v>
      </c>
      <c r="T207" s="64"/>
      <c r="U207" s="2"/>
    </row>
    <row r="208" spans="1:21" s="4" customFormat="1" ht="15">
      <c r="A208" s="46" t="s">
        <v>330</v>
      </c>
      <c r="B208" s="1">
        <f t="shared" si="63"/>
        <v>484</v>
      </c>
      <c r="C208" s="1">
        <v>249</v>
      </c>
      <c r="D208" s="1">
        <v>235</v>
      </c>
      <c r="E208" s="1">
        <v>97</v>
      </c>
      <c r="F208" s="11">
        <v>4.989690721649485</v>
      </c>
      <c r="G208" s="1">
        <f t="shared" si="65"/>
        <v>452</v>
      </c>
      <c r="H208" s="1">
        <v>218</v>
      </c>
      <c r="I208" s="1">
        <v>234</v>
      </c>
      <c r="J208" s="52">
        <f t="shared" si="66"/>
        <v>-1.1362579216677828</v>
      </c>
      <c r="K208" s="40">
        <f t="shared" si="64"/>
        <v>511</v>
      </c>
      <c r="L208" s="1">
        <v>231</v>
      </c>
      <c r="M208" s="1">
        <v>280</v>
      </c>
      <c r="N208" s="1"/>
      <c r="O208" s="214">
        <f t="shared" si="57"/>
        <v>1.4433812984879197</v>
      </c>
      <c r="P208" s="204">
        <f t="shared" si="44"/>
        <v>847</v>
      </c>
      <c r="Q208" s="196">
        <v>436</v>
      </c>
      <c r="R208" s="196">
        <v>411</v>
      </c>
      <c r="S208" s="175" t="s">
        <v>331</v>
      </c>
      <c r="T208" s="64"/>
      <c r="U208" s="2"/>
    </row>
    <row r="209" spans="1:21" s="4" customFormat="1" ht="15">
      <c r="A209" s="46" t="s">
        <v>232</v>
      </c>
      <c r="B209" s="1">
        <f t="shared" si="63"/>
        <v>1433</v>
      </c>
      <c r="C209" s="1">
        <v>703</v>
      </c>
      <c r="D209" s="1">
        <v>730</v>
      </c>
      <c r="E209" s="1">
        <v>198</v>
      </c>
      <c r="F209" s="11">
        <v>7.237373737373737</v>
      </c>
      <c r="G209" s="1">
        <f t="shared" si="65"/>
        <v>1137</v>
      </c>
      <c r="H209" s="1">
        <v>535</v>
      </c>
      <c r="I209" s="1">
        <v>602</v>
      </c>
      <c r="J209" s="52">
        <f t="shared" si="66"/>
        <v>-3.843470665741458</v>
      </c>
      <c r="K209" s="40">
        <f t="shared" si="64"/>
        <v>1212</v>
      </c>
      <c r="L209" s="1">
        <v>616</v>
      </c>
      <c r="M209" s="1">
        <v>596</v>
      </c>
      <c r="N209" s="1"/>
      <c r="O209" s="214">
        <f t="shared" si="57"/>
        <v>0.7515137985732195</v>
      </c>
      <c r="P209" s="204">
        <f t="shared" si="44"/>
        <v>2005</v>
      </c>
      <c r="Q209" s="196">
        <v>1032</v>
      </c>
      <c r="R209" s="196">
        <v>973</v>
      </c>
      <c r="S209" s="175" t="s">
        <v>233</v>
      </c>
      <c r="T209" s="64"/>
      <c r="U209" s="2"/>
    </row>
    <row r="210" spans="1:21" s="4" customFormat="1" ht="15">
      <c r="A210" s="46" t="s">
        <v>332</v>
      </c>
      <c r="B210" s="1">
        <f t="shared" si="63"/>
        <v>390</v>
      </c>
      <c r="C210" s="1">
        <v>188</v>
      </c>
      <c r="D210" s="1">
        <v>202</v>
      </c>
      <c r="E210" s="1">
        <v>81</v>
      </c>
      <c r="F210" s="11">
        <v>4.814814814814815</v>
      </c>
      <c r="G210" s="1">
        <f t="shared" si="65"/>
        <v>347</v>
      </c>
      <c r="H210" s="1">
        <v>159</v>
      </c>
      <c r="I210" s="1">
        <v>188</v>
      </c>
      <c r="J210" s="52">
        <f t="shared" si="66"/>
        <v>-1.9405641059274583</v>
      </c>
      <c r="K210" s="40">
        <f t="shared" si="64"/>
        <v>370</v>
      </c>
      <c r="L210" s="1">
        <v>185</v>
      </c>
      <c r="M210" s="1">
        <v>185</v>
      </c>
      <c r="N210" s="1"/>
      <c r="O210" s="214">
        <f t="shared" si="57"/>
        <v>0.7550379493107175</v>
      </c>
      <c r="P210" s="204">
        <f t="shared" si="44"/>
        <v>640</v>
      </c>
      <c r="Q210" s="196">
        <v>307</v>
      </c>
      <c r="R210" s="196">
        <v>333</v>
      </c>
      <c r="S210" s="175" t="s">
        <v>333</v>
      </c>
      <c r="T210" s="64"/>
      <c r="U210" s="2"/>
    </row>
    <row r="211" spans="1:21" s="4" customFormat="1" ht="15">
      <c r="A211" s="46" t="s">
        <v>334</v>
      </c>
      <c r="B211" s="1">
        <f t="shared" si="63"/>
        <v>273</v>
      </c>
      <c r="C211" s="1">
        <v>141</v>
      </c>
      <c r="D211" s="1">
        <v>132</v>
      </c>
      <c r="E211" s="1">
        <v>47</v>
      </c>
      <c r="F211" s="11">
        <v>5.808510638297872</v>
      </c>
      <c r="G211" s="1">
        <f t="shared" si="65"/>
        <v>268</v>
      </c>
      <c r="H211" s="1">
        <v>138</v>
      </c>
      <c r="I211" s="1">
        <v>130</v>
      </c>
      <c r="J211" s="52">
        <f t="shared" si="66"/>
        <v>-0.30705672216118113</v>
      </c>
      <c r="K211" s="40">
        <f t="shared" si="64"/>
        <v>275</v>
      </c>
      <c r="L211" s="1">
        <v>142</v>
      </c>
      <c r="M211" s="1">
        <v>133</v>
      </c>
      <c r="N211" s="1"/>
      <c r="O211" s="214">
        <f t="shared" si="57"/>
        <v>0.30334255477311334</v>
      </c>
      <c r="P211" s="204">
        <f t="shared" si="44"/>
        <v>395</v>
      </c>
      <c r="Q211" s="196">
        <v>215</v>
      </c>
      <c r="R211" s="196">
        <v>180</v>
      </c>
      <c r="S211" s="175" t="s">
        <v>335</v>
      </c>
      <c r="T211" s="64"/>
      <c r="U211" s="2"/>
    </row>
    <row r="212" spans="1:21" s="4" customFormat="1" ht="15">
      <c r="A212" s="46" t="s">
        <v>336</v>
      </c>
      <c r="B212" s="1">
        <f t="shared" si="63"/>
        <v>759</v>
      </c>
      <c r="C212" s="1">
        <v>369</v>
      </c>
      <c r="D212" s="1">
        <v>390</v>
      </c>
      <c r="E212" s="1">
        <v>123</v>
      </c>
      <c r="F212" s="11">
        <v>6.170731707317073</v>
      </c>
      <c r="G212" s="1">
        <f t="shared" si="65"/>
        <v>845</v>
      </c>
      <c r="H212" s="1">
        <v>448</v>
      </c>
      <c r="I212" s="1">
        <v>397</v>
      </c>
      <c r="J212" s="52">
        <f t="shared" si="66"/>
        <v>1.782970929593752</v>
      </c>
      <c r="K212" s="40">
        <f t="shared" si="64"/>
        <v>953</v>
      </c>
      <c r="L212" s="1">
        <v>499</v>
      </c>
      <c r="M212" s="1">
        <v>454</v>
      </c>
      <c r="N212" s="1"/>
      <c r="O212" s="214">
        <f t="shared" si="57"/>
        <v>1.4150385446709217</v>
      </c>
      <c r="P212" s="204">
        <f t="shared" si="44"/>
        <v>1138</v>
      </c>
      <c r="Q212" s="196">
        <v>592</v>
      </c>
      <c r="R212" s="196">
        <v>546</v>
      </c>
      <c r="S212" s="175" t="s">
        <v>337</v>
      </c>
      <c r="T212" s="64"/>
      <c r="U212" s="2"/>
    </row>
    <row r="213" spans="1:21" s="4" customFormat="1" ht="15">
      <c r="A213" s="46" t="s">
        <v>338</v>
      </c>
      <c r="B213" s="1">
        <f t="shared" si="63"/>
        <v>312</v>
      </c>
      <c r="C213" s="1">
        <v>134</v>
      </c>
      <c r="D213" s="1">
        <v>178</v>
      </c>
      <c r="E213" s="1">
        <v>61</v>
      </c>
      <c r="F213" s="11">
        <v>5.114754098360656</v>
      </c>
      <c r="G213" s="1">
        <f t="shared" si="65"/>
        <v>198</v>
      </c>
      <c r="H213" s="1">
        <v>100</v>
      </c>
      <c r="I213" s="1">
        <v>98</v>
      </c>
      <c r="J213" s="52">
        <f t="shared" si="66"/>
        <v>-7.553756762706765</v>
      </c>
      <c r="K213" s="40">
        <f t="shared" si="64"/>
        <v>239</v>
      </c>
      <c r="L213" s="1">
        <v>116</v>
      </c>
      <c r="M213" s="1">
        <v>123</v>
      </c>
      <c r="N213" s="1"/>
      <c r="O213" s="214">
        <f t="shared" si="57"/>
        <v>2.214076720435004</v>
      </c>
      <c r="P213" s="204">
        <f t="shared" si="44"/>
        <v>689</v>
      </c>
      <c r="Q213" s="196">
        <v>352</v>
      </c>
      <c r="R213" s="196">
        <v>337</v>
      </c>
      <c r="S213" s="175" t="s">
        <v>339</v>
      </c>
      <c r="T213" s="64"/>
      <c r="U213" s="2"/>
    </row>
    <row r="214" spans="1:21" s="4" customFormat="1" ht="15">
      <c r="A214" s="46" t="s">
        <v>340</v>
      </c>
      <c r="B214" s="1">
        <f t="shared" si="63"/>
        <v>1537</v>
      </c>
      <c r="C214" s="1">
        <v>782</v>
      </c>
      <c r="D214" s="1">
        <v>755</v>
      </c>
      <c r="E214" s="1">
        <v>250</v>
      </c>
      <c r="F214" s="11">
        <v>6.148</v>
      </c>
      <c r="G214" s="1">
        <f t="shared" si="65"/>
        <v>1237</v>
      </c>
      <c r="H214" s="1">
        <v>601</v>
      </c>
      <c r="I214" s="1">
        <v>636</v>
      </c>
      <c r="J214" s="52">
        <f t="shared" si="66"/>
        <v>-3.6070327432908305</v>
      </c>
      <c r="K214" s="40">
        <f t="shared" si="64"/>
        <v>1102</v>
      </c>
      <c r="L214" s="1">
        <v>551</v>
      </c>
      <c r="M214" s="1">
        <v>551</v>
      </c>
      <c r="N214" s="1"/>
      <c r="O214" s="214">
        <f t="shared" si="57"/>
        <v>-1.3595574432897417</v>
      </c>
      <c r="P214" s="204">
        <f t="shared" si="44"/>
        <v>2491</v>
      </c>
      <c r="Q214" s="196">
        <v>1320</v>
      </c>
      <c r="R214" s="196">
        <v>1171</v>
      </c>
      <c r="S214" s="175" t="s">
        <v>341</v>
      </c>
      <c r="T214" s="64"/>
      <c r="U214" s="2"/>
    </row>
    <row r="215" spans="1:21" s="4" customFormat="1" ht="15">
      <c r="A215" s="46" t="s">
        <v>342</v>
      </c>
      <c r="B215" s="1">
        <f t="shared" si="63"/>
        <v>763</v>
      </c>
      <c r="C215" s="1">
        <v>369</v>
      </c>
      <c r="D215" s="1">
        <v>394</v>
      </c>
      <c r="E215" s="1">
        <v>137</v>
      </c>
      <c r="F215" s="11">
        <v>5.569343065693431</v>
      </c>
      <c r="G215" s="1">
        <f t="shared" si="65"/>
        <v>928</v>
      </c>
      <c r="H215" s="1">
        <v>480</v>
      </c>
      <c r="I215" s="1">
        <v>448</v>
      </c>
      <c r="J215" s="52">
        <f t="shared" si="66"/>
        <v>3.2520548422216535</v>
      </c>
      <c r="K215" s="40">
        <f t="shared" si="64"/>
        <v>1052</v>
      </c>
      <c r="L215" s="1">
        <v>525</v>
      </c>
      <c r="M215" s="1">
        <v>527</v>
      </c>
      <c r="N215" s="1"/>
      <c r="O215" s="214">
        <f t="shared" si="57"/>
        <v>1.4754901236641713</v>
      </c>
      <c r="P215" s="204">
        <f t="shared" si="44"/>
        <v>1237</v>
      </c>
      <c r="Q215" s="196">
        <v>627</v>
      </c>
      <c r="R215" s="196">
        <v>610</v>
      </c>
      <c r="S215" s="175" t="s">
        <v>343</v>
      </c>
      <c r="T215" s="64"/>
      <c r="U215" s="2"/>
    </row>
    <row r="216" spans="1:21" s="4" customFormat="1" ht="15">
      <c r="A216" s="46" t="s">
        <v>344</v>
      </c>
      <c r="B216" s="1">
        <f t="shared" si="63"/>
        <v>833</v>
      </c>
      <c r="C216" s="1">
        <v>396</v>
      </c>
      <c r="D216" s="1">
        <v>437</v>
      </c>
      <c r="E216" s="1">
        <v>138</v>
      </c>
      <c r="F216" s="11">
        <v>6.036231884057971</v>
      </c>
      <c r="G216" s="1">
        <f t="shared" si="65"/>
        <v>808</v>
      </c>
      <c r="H216" s="1">
        <v>390</v>
      </c>
      <c r="I216" s="1">
        <v>418</v>
      </c>
      <c r="J216" s="52">
        <f t="shared" si="66"/>
        <v>-0.5061724858097564</v>
      </c>
      <c r="K216" s="40">
        <f t="shared" si="64"/>
        <v>764</v>
      </c>
      <c r="L216" s="1">
        <v>364</v>
      </c>
      <c r="M216" s="1">
        <v>400</v>
      </c>
      <c r="N216" s="1"/>
      <c r="O216" s="214">
        <f t="shared" si="57"/>
        <v>-0.6587561100538228</v>
      </c>
      <c r="P216" s="204">
        <f t="shared" si="44"/>
        <v>1384</v>
      </c>
      <c r="Q216" s="196">
        <v>695</v>
      </c>
      <c r="R216" s="196">
        <v>689</v>
      </c>
      <c r="S216" s="175" t="s">
        <v>345</v>
      </c>
      <c r="T216" s="64"/>
      <c r="U216" s="2"/>
    </row>
    <row r="217" spans="1:21" s="4" customFormat="1" ht="15">
      <c r="A217" s="46" t="s">
        <v>254</v>
      </c>
      <c r="B217" s="1">
        <f t="shared" si="63"/>
        <v>395</v>
      </c>
      <c r="C217" s="1">
        <v>196</v>
      </c>
      <c r="D217" s="1">
        <v>199</v>
      </c>
      <c r="E217" s="1">
        <v>78</v>
      </c>
      <c r="F217" s="11">
        <v>5.064102564102564</v>
      </c>
      <c r="G217" s="1">
        <f t="shared" si="65"/>
        <v>365</v>
      </c>
      <c r="H217" s="1">
        <v>182</v>
      </c>
      <c r="I217" s="1">
        <v>183</v>
      </c>
      <c r="J217" s="52">
        <f t="shared" si="66"/>
        <v>-1.3120998557912016</v>
      </c>
      <c r="K217" s="40">
        <f t="shared" si="64"/>
        <v>415</v>
      </c>
      <c r="L217" s="1">
        <v>217</v>
      </c>
      <c r="M217" s="1">
        <v>198</v>
      </c>
      <c r="N217" s="1"/>
      <c r="O217" s="214">
        <f t="shared" si="57"/>
        <v>1.510366666449493</v>
      </c>
      <c r="P217" s="204">
        <f aca="true" t="shared" si="67" ref="P217:P260">SUM(Q217:R217)</f>
        <v>749</v>
      </c>
      <c r="Q217" s="196">
        <v>395</v>
      </c>
      <c r="R217" s="196">
        <v>354</v>
      </c>
      <c r="S217" s="175" t="s">
        <v>255</v>
      </c>
      <c r="T217" s="64"/>
      <c r="U217" s="2"/>
    </row>
    <row r="218" spans="1:21" s="4" customFormat="1" ht="15">
      <c r="A218" s="46"/>
      <c r="B218" s="1"/>
      <c r="C218" s="1"/>
      <c r="D218" s="1"/>
      <c r="E218" s="1"/>
      <c r="F218" s="11"/>
      <c r="G218" s="1"/>
      <c r="H218" s="1"/>
      <c r="I218" s="1"/>
      <c r="J218" s="52"/>
      <c r="K218" s="40"/>
      <c r="L218" s="1"/>
      <c r="M218" s="1"/>
      <c r="N218" s="1"/>
      <c r="O218" s="214"/>
      <c r="P218" s="204"/>
      <c r="Q218" s="197"/>
      <c r="R218" s="197"/>
      <c r="S218" s="2"/>
      <c r="T218" s="64"/>
      <c r="U218" s="2"/>
    </row>
    <row r="219" spans="1:21" s="36" customFormat="1" ht="15">
      <c r="A219" s="49" t="s">
        <v>346</v>
      </c>
      <c r="B219" s="32">
        <f aca="true" t="shared" si="68" ref="B219:B231">SUM(C219:D219)</f>
        <v>11497</v>
      </c>
      <c r="C219" s="32">
        <f>SUM(C220:C232)</f>
        <v>5754</v>
      </c>
      <c r="D219" s="32">
        <f>SUM(D220:D232)</f>
        <v>5743</v>
      </c>
      <c r="E219" s="32">
        <f>SUM(E220:E232)</f>
        <v>1887</v>
      </c>
      <c r="F219" s="31">
        <v>6.1247357293868925</v>
      </c>
      <c r="G219" s="32">
        <f>SUM(H219:I219)</f>
        <v>11743</v>
      </c>
      <c r="H219" s="32">
        <f>SUM(H220:H232)</f>
        <v>5928</v>
      </c>
      <c r="I219" s="32">
        <f>SUM(I220:I232)</f>
        <v>5815</v>
      </c>
      <c r="J219" s="37">
        <f aca="true" t="shared" si="69" ref="J219:J231">LN(G219/B219)/6.02*100</f>
        <v>0.35168084071994915</v>
      </c>
      <c r="K219" s="34">
        <f aca="true" t="shared" si="70" ref="K219:K232">SUM(L219:M219)</f>
        <v>11841</v>
      </c>
      <c r="L219" s="32">
        <f>SUM(L220:L232)</f>
        <v>5884</v>
      </c>
      <c r="M219" s="32">
        <f>SUM(M220:M232)</f>
        <v>5957</v>
      </c>
      <c r="N219" s="32"/>
      <c r="O219" s="35">
        <f t="shared" si="57"/>
        <v>0.09777372901030082</v>
      </c>
      <c r="P219" s="194">
        <f t="shared" si="67"/>
        <v>16400</v>
      </c>
      <c r="Q219" s="186">
        <f>SUM(Q220:Q231)</f>
        <v>8348</v>
      </c>
      <c r="R219" s="186">
        <f>SUM(R220:R231)</f>
        <v>8052</v>
      </c>
      <c r="S219" s="23" t="s">
        <v>347</v>
      </c>
      <c r="T219" s="65"/>
      <c r="U219" s="23"/>
    </row>
    <row r="220" spans="1:21" s="4" customFormat="1" ht="15">
      <c r="A220" s="46" t="s">
        <v>348</v>
      </c>
      <c r="B220" s="1">
        <f t="shared" si="68"/>
        <v>1432</v>
      </c>
      <c r="C220" s="1">
        <v>688</v>
      </c>
      <c r="D220" s="1">
        <v>744</v>
      </c>
      <c r="E220" s="1">
        <v>257</v>
      </c>
      <c r="F220" s="11">
        <v>5.571984435797665</v>
      </c>
      <c r="G220" s="1">
        <f>SUM(H220:I220)</f>
        <v>1559</v>
      </c>
      <c r="H220" s="1">
        <v>755</v>
      </c>
      <c r="I220" s="1">
        <v>804</v>
      </c>
      <c r="J220" s="52">
        <f t="shared" si="69"/>
        <v>1.4115036800196927</v>
      </c>
      <c r="K220" s="40">
        <f t="shared" si="70"/>
        <v>909</v>
      </c>
      <c r="L220" s="1">
        <v>426</v>
      </c>
      <c r="M220" s="1">
        <v>483</v>
      </c>
      <c r="N220" s="1"/>
      <c r="O220" s="214">
        <f t="shared" si="57"/>
        <v>-6.3465267632976206</v>
      </c>
      <c r="P220" s="204">
        <f t="shared" si="67"/>
        <v>1326</v>
      </c>
      <c r="Q220" s="196">
        <v>684</v>
      </c>
      <c r="R220" s="196">
        <v>642</v>
      </c>
      <c r="S220" s="175" t="s">
        <v>349</v>
      </c>
      <c r="T220" s="64"/>
      <c r="U220" s="2"/>
    </row>
    <row r="221" spans="1:21" s="4" customFormat="1" ht="15">
      <c r="A221" s="46" t="s">
        <v>350</v>
      </c>
      <c r="B221" s="1">
        <f t="shared" si="68"/>
        <v>601</v>
      </c>
      <c r="C221" s="1">
        <v>283</v>
      </c>
      <c r="D221" s="1">
        <v>318</v>
      </c>
      <c r="E221" s="1">
        <v>106</v>
      </c>
      <c r="F221" s="11">
        <v>5.669811320754717</v>
      </c>
      <c r="G221" s="1">
        <f aca="true" t="shared" si="71" ref="G221:G231">SUM(H221:I221)</f>
        <v>537</v>
      </c>
      <c r="H221" s="1">
        <v>263</v>
      </c>
      <c r="I221" s="1">
        <v>274</v>
      </c>
      <c r="J221" s="52">
        <f t="shared" si="69"/>
        <v>-1.8703794024309452</v>
      </c>
      <c r="K221" s="40">
        <f t="shared" si="70"/>
        <v>622</v>
      </c>
      <c r="L221" s="1">
        <v>327</v>
      </c>
      <c r="M221" s="1">
        <v>295</v>
      </c>
      <c r="N221" s="1"/>
      <c r="O221" s="214">
        <f t="shared" si="57"/>
        <v>1.7287293909448795</v>
      </c>
      <c r="P221" s="204">
        <f t="shared" si="67"/>
        <v>1001</v>
      </c>
      <c r="Q221" s="196">
        <v>510</v>
      </c>
      <c r="R221" s="196">
        <v>491</v>
      </c>
      <c r="S221" s="175" t="s">
        <v>351</v>
      </c>
      <c r="T221" s="64"/>
      <c r="U221" s="2"/>
    </row>
    <row r="222" spans="1:21" s="4" customFormat="1" ht="15">
      <c r="A222" s="46" t="s">
        <v>352</v>
      </c>
      <c r="B222" s="1">
        <f t="shared" si="68"/>
        <v>793</v>
      </c>
      <c r="C222" s="1">
        <v>413</v>
      </c>
      <c r="D222" s="1">
        <v>380</v>
      </c>
      <c r="E222" s="1">
        <v>113</v>
      </c>
      <c r="F222" s="11">
        <v>7.017699115044247</v>
      </c>
      <c r="G222" s="1">
        <f t="shared" si="71"/>
        <v>690</v>
      </c>
      <c r="H222" s="1">
        <v>351</v>
      </c>
      <c r="I222" s="1">
        <v>339</v>
      </c>
      <c r="J222" s="52">
        <f t="shared" si="69"/>
        <v>-2.311156545573803</v>
      </c>
      <c r="K222" s="40">
        <f t="shared" si="70"/>
        <v>608</v>
      </c>
      <c r="L222" s="1">
        <v>312</v>
      </c>
      <c r="M222" s="1">
        <v>296</v>
      </c>
      <c r="N222" s="1"/>
      <c r="O222" s="214">
        <f t="shared" si="57"/>
        <v>-1.4884319485310362</v>
      </c>
      <c r="P222" s="204">
        <f t="shared" si="67"/>
        <v>1061</v>
      </c>
      <c r="Q222" s="196">
        <v>562</v>
      </c>
      <c r="R222" s="196">
        <v>499</v>
      </c>
      <c r="S222" s="175" t="s">
        <v>353</v>
      </c>
      <c r="T222" s="64"/>
      <c r="U222" s="2"/>
    </row>
    <row r="223" spans="1:21" s="36" customFormat="1" ht="15">
      <c r="A223" s="46" t="s">
        <v>354</v>
      </c>
      <c r="B223" s="1">
        <f t="shared" si="68"/>
        <v>517</v>
      </c>
      <c r="C223" s="1">
        <v>264</v>
      </c>
      <c r="D223" s="1">
        <v>253</v>
      </c>
      <c r="E223" s="1">
        <v>80</v>
      </c>
      <c r="F223" s="11">
        <v>6.4625</v>
      </c>
      <c r="G223" s="1">
        <f t="shared" si="71"/>
        <v>372</v>
      </c>
      <c r="H223" s="1">
        <v>206</v>
      </c>
      <c r="I223" s="1">
        <v>166</v>
      </c>
      <c r="J223" s="52">
        <f t="shared" si="69"/>
        <v>-5.4675916982605095</v>
      </c>
      <c r="K223" s="40">
        <f t="shared" si="70"/>
        <v>222</v>
      </c>
      <c r="L223" s="1">
        <v>118</v>
      </c>
      <c r="M223" s="1">
        <v>104</v>
      </c>
      <c r="N223" s="1"/>
      <c r="O223" s="214">
        <f t="shared" si="57"/>
        <v>-6.073134969421965</v>
      </c>
      <c r="P223" s="204">
        <f t="shared" si="67"/>
        <v>275</v>
      </c>
      <c r="Q223" s="196">
        <v>148</v>
      </c>
      <c r="R223" s="196">
        <v>127</v>
      </c>
      <c r="S223" s="175" t="s">
        <v>355</v>
      </c>
      <c r="T223" s="64"/>
      <c r="U223" s="2"/>
    </row>
    <row r="224" spans="1:21" s="4" customFormat="1" ht="16.5">
      <c r="A224" s="46" t="s">
        <v>442</v>
      </c>
      <c r="B224" s="1">
        <f t="shared" si="68"/>
        <v>433</v>
      </c>
      <c r="C224" s="1">
        <v>225</v>
      </c>
      <c r="D224" s="1">
        <v>208</v>
      </c>
      <c r="E224" s="1">
        <v>71</v>
      </c>
      <c r="F224" s="11">
        <v>6.098591549295775</v>
      </c>
      <c r="G224" s="1">
        <f t="shared" si="71"/>
        <v>434</v>
      </c>
      <c r="H224" s="1">
        <v>233</v>
      </c>
      <c r="I224" s="1">
        <v>201</v>
      </c>
      <c r="J224" s="52">
        <f t="shared" si="69"/>
        <v>0.03831903817134705</v>
      </c>
      <c r="K224" s="1" t="s">
        <v>1</v>
      </c>
      <c r="L224" s="1" t="s">
        <v>1</v>
      </c>
      <c r="M224" s="1" t="s">
        <v>1</v>
      </c>
      <c r="N224" s="1"/>
      <c r="O224" s="214"/>
      <c r="P224" s="204">
        <f t="shared" si="67"/>
        <v>1153</v>
      </c>
      <c r="Q224" s="196">
        <v>510</v>
      </c>
      <c r="R224" s="196">
        <v>643</v>
      </c>
      <c r="S224" s="175" t="s">
        <v>488</v>
      </c>
      <c r="T224" s="64"/>
      <c r="U224" s="2"/>
    </row>
    <row r="225" spans="1:21" s="4" customFormat="1" ht="15">
      <c r="A225" s="46" t="s">
        <v>356</v>
      </c>
      <c r="B225" s="1">
        <f t="shared" si="68"/>
        <v>2244</v>
      </c>
      <c r="C225" s="1">
        <v>1176</v>
      </c>
      <c r="D225" s="1">
        <v>1068</v>
      </c>
      <c r="E225" s="1">
        <v>337</v>
      </c>
      <c r="F225" s="11">
        <v>6.658753709198813</v>
      </c>
      <c r="G225" s="1">
        <f t="shared" si="71"/>
        <v>2502</v>
      </c>
      <c r="H225" s="1">
        <v>1277</v>
      </c>
      <c r="I225" s="1">
        <v>1225</v>
      </c>
      <c r="J225" s="52">
        <f t="shared" si="69"/>
        <v>1.8078143585426834</v>
      </c>
      <c r="K225" s="40">
        <f t="shared" si="70"/>
        <v>2809</v>
      </c>
      <c r="L225" s="1">
        <v>1404</v>
      </c>
      <c r="M225" s="1">
        <v>1405</v>
      </c>
      <c r="N225" s="1"/>
      <c r="O225" s="214">
        <f t="shared" si="57"/>
        <v>1.3616251303222031</v>
      </c>
      <c r="P225" s="204">
        <f t="shared" si="67"/>
        <v>4574</v>
      </c>
      <c r="Q225" s="196">
        <v>2368</v>
      </c>
      <c r="R225" s="196">
        <v>2206</v>
      </c>
      <c r="S225" s="175" t="s">
        <v>357</v>
      </c>
      <c r="T225" s="64"/>
      <c r="U225" s="2"/>
    </row>
    <row r="226" spans="1:21" s="4" customFormat="1" ht="15">
      <c r="A226" s="46" t="s">
        <v>358</v>
      </c>
      <c r="B226" s="1">
        <f t="shared" si="68"/>
        <v>1351</v>
      </c>
      <c r="C226" s="1">
        <v>637</v>
      </c>
      <c r="D226" s="1">
        <v>714</v>
      </c>
      <c r="E226" s="1">
        <v>222</v>
      </c>
      <c r="F226" s="11">
        <v>6.085585585585585</v>
      </c>
      <c r="G226" s="1">
        <f t="shared" si="71"/>
        <v>1373</v>
      </c>
      <c r="H226" s="1">
        <v>652</v>
      </c>
      <c r="I226" s="1">
        <v>721</v>
      </c>
      <c r="J226" s="52">
        <f t="shared" si="69"/>
        <v>0.2683233855111664</v>
      </c>
      <c r="K226" s="40">
        <f t="shared" si="70"/>
        <v>1400</v>
      </c>
      <c r="L226" s="1">
        <v>687</v>
      </c>
      <c r="M226" s="1">
        <v>713</v>
      </c>
      <c r="N226" s="1"/>
      <c r="O226" s="214">
        <f t="shared" si="57"/>
        <v>0.22910717453386975</v>
      </c>
      <c r="P226" s="204">
        <f t="shared" si="67"/>
        <v>1937</v>
      </c>
      <c r="Q226" s="196">
        <v>986</v>
      </c>
      <c r="R226" s="196">
        <v>951</v>
      </c>
      <c r="S226" s="175" t="s">
        <v>359</v>
      </c>
      <c r="T226" s="64"/>
      <c r="U226" s="2"/>
    </row>
    <row r="227" spans="1:21" s="4" customFormat="1" ht="15">
      <c r="A227" s="46" t="s">
        <v>360</v>
      </c>
      <c r="B227" s="1">
        <f t="shared" si="68"/>
        <v>1740</v>
      </c>
      <c r="C227" s="1">
        <v>904</v>
      </c>
      <c r="D227" s="1">
        <v>836</v>
      </c>
      <c r="E227" s="1">
        <v>262</v>
      </c>
      <c r="F227" s="11">
        <v>6.641221374045801</v>
      </c>
      <c r="G227" s="1">
        <f t="shared" si="71"/>
        <v>1762</v>
      </c>
      <c r="H227" s="1">
        <v>937</v>
      </c>
      <c r="I227" s="1">
        <v>825</v>
      </c>
      <c r="J227" s="52">
        <f t="shared" si="69"/>
        <v>0.2087112007898699</v>
      </c>
      <c r="K227" s="40">
        <f t="shared" si="70"/>
        <v>2101</v>
      </c>
      <c r="L227" s="1">
        <v>1037</v>
      </c>
      <c r="M227" s="1">
        <v>1064</v>
      </c>
      <c r="N227" s="1"/>
      <c r="O227" s="214">
        <f t="shared" si="57"/>
        <v>2.0701634629279484</v>
      </c>
      <c r="P227" s="204">
        <f t="shared" si="67"/>
        <v>2243</v>
      </c>
      <c r="Q227" s="196">
        <v>1161</v>
      </c>
      <c r="R227" s="196">
        <v>1082</v>
      </c>
      <c r="S227" s="175" t="s">
        <v>361</v>
      </c>
      <c r="T227" s="64"/>
      <c r="U227" s="2"/>
    </row>
    <row r="228" spans="1:21" s="4" customFormat="1" ht="15">
      <c r="A228" s="46" t="s">
        <v>362</v>
      </c>
      <c r="B228" s="1">
        <f t="shared" si="68"/>
        <v>268</v>
      </c>
      <c r="C228" s="1">
        <v>124</v>
      </c>
      <c r="D228" s="1">
        <v>144</v>
      </c>
      <c r="E228" s="1">
        <v>65</v>
      </c>
      <c r="F228" s="11">
        <v>4.123076923076923</v>
      </c>
      <c r="G228" s="1">
        <f t="shared" si="71"/>
        <v>231</v>
      </c>
      <c r="H228" s="1">
        <v>110</v>
      </c>
      <c r="I228" s="1">
        <v>121</v>
      </c>
      <c r="J228" s="52">
        <f t="shared" si="69"/>
        <v>-2.467928072908026</v>
      </c>
      <c r="K228" s="40">
        <f t="shared" si="70"/>
        <v>174</v>
      </c>
      <c r="L228" s="1">
        <v>83</v>
      </c>
      <c r="M228" s="1">
        <v>91</v>
      </c>
      <c r="N228" s="1"/>
      <c r="O228" s="214">
        <f t="shared" si="57"/>
        <v>-3.333675427144288</v>
      </c>
      <c r="P228" s="204">
        <f t="shared" si="67"/>
        <v>427</v>
      </c>
      <c r="Q228" s="196">
        <v>223</v>
      </c>
      <c r="R228" s="196">
        <v>204</v>
      </c>
      <c r="S228" s="175" t="s">
        <v>363</v>
      </c>
      <c r="T228" s="64"/>
      <c r="U228" s="2"/>
    </row>
    <row r="229" spans="1:21" s="4" customFormat="1" ht="15">
      <c r="A229" s="46" t="s">
        <v>364</v>
      </c>
      <c r="B229" s="1">
        <f t="shared" si="68"/>
        <v>896</v>
      </c>
      <c r="C229" s="1">
        <v>442</v>
      </c>
      <c r="D229" s="1">
        <v>454</v>
      </c>
      <c r="E229" s="1">
        <v>151</v>
      </c>
      <c r="F229" s="11">
        <v>5.933774834437086</v>
      </c>
      <c r="G229" s="1">
        <f t="shared" si="71"/>
        <v>845</v>
      </c>
      <c r="H229" s="1">
        <v>401</v>
      </c>
      <c r="I229" s="1">
        <v>444</v>
      </c>
      <c r="J229" s="52">
        <f t="shared" si="69"/>
        <v>-0.9734848109261908</v>
      </c>
      <c r="K229" s="40">
        <f t="shared" si="70"/>
        <v>826</v>
      </c>
      <c r="L229" s="1">
        <v>406</v>
      </c>
      <c r="M229" s="1">
        <v>420</v>
      </c>
      <c r="N229" s="1"/>
      <c r="O229" s="214">
        <f t="shared" si="57"/>
        <v>-0.2675512216023039</v>
      </c>
      <c r="P229" s="204">
        <f t="shared" si="67"/>
        <v>1263</v>
      </c>
      <c r="Q229" s="196">
        <v>608</v>
      </c>
      <c r="R229" s="196">
        <v>655</v>
      </c>
      <c r="S229" s="175" t="s">
        <v>365</v>
      </c>
      <c r="U229" s="2"/>
    </row>
    <row r="230" spans="1:21" s="4" customFormat="1" ht="15">
      <c r="A230" s="46" t="s">
        <v>366</v>
      </c>
      <c r="B230" s="1">
        <f t="shared" si="68"/>
        <v>694</v>
      </c>
      <c r="C230" s="1">
        <v>348</v>
      </c>
      <c r="D230" s="1">
        <v>346</v>
      </c>
      <c r="E230" s="1">
        <v>135</v>
      </c>
      <c r="F230" s="11">
        <v>5.140740740740741</v>
      </c>
      <c r="G230" s="1">
        <f t="shared" si="71"/>
        <v>836</v>
      </c>
      <c r="H230" s="1">
        <v>438</v>
      </c>
      <c r="I230" s="1">
        <v>398</v>
      </c>
      <c r="J230" s="52">
        <f t="shared" si="69"/>
        <v>3.0923031989683913</v>
      </c>
      <c r="K230" s="40">
        <f t="shared" si="70"/>
        <v>990</v>
      </c>
      <c r="L230" s="1">
        <v>508</v>
      </c>
      <c r="M230" s="1">
        <v>482</v>
      </c>
      <c r="N230" s="1"/>
      <c r="O230" s="214">
        <f t="shared" si="57"/>
        <v>1.9891332946345166</v>
      </c>
      <c r="P230" s="204">
        <f t="shared" si="67"/>
        <v>1140</v>
      </c>
      <c r="Q230" s="196">
        <v>588</v>
      </c>
      <c r="R230" s="196">
        <v>552</v>
      </c>
      <c r="S230" s="175" t="s">
        <v>367</v>
      </c>
      <c r="T230" s="64"/>
      <c r="U230" s="2"/>
    </row>
    <row r="231" spans="1:21" s="4" customFormat="1" ht="15">
      <c r="A231" s="46" t="s">
        <v>368</v>
      </c>
      <c r="B231" s="1">
        <f t="shared" si="68"/>
        <v>528</v>
      </c>
      <c r="C231" s="1">
        <v>250</v>
      </c>
      <c r="D231" s="1">
        <v>278</v>
      </c>
      <c r="E231" s="1">
        <v>88</v>
      </c>
      <c r="F231" s="11">
        <v>6</v>
      </c>
      <c r="G231" s="1">
        <f t="shared" si="71"/>
        <v>602</v>
      </c>
      <c r="H231" s="1">
        <v>305</v>
      </c>
      <c r="I231" s="1">
        <v>297</v>
      </c>
      <c r="J231" s="52">
        <f t="shared" si="69"/>
        <v>2.1787568372518202</v>
      </c>
      <c r="K231" s="40">
        <f t="shared" si="70"/>
        <v>628</v>
      </c>
      <c r="L231" s="1">
        <v>307</v>
      </c>
      <c r="M231" s="1">
        <v>321</v>
      </c>
      <c r="N231" s="1"/>
      <c r="O231" s="214">
        <f t="shared" si="57"/>
        <v>0.4974437783456187</v>
      </c>
      <c r="P231" s="204" t="s">
        <v>1</v>
      </c>
      <c r="Q231" s="1" t="s">
        <v>1</v>
      </c>
      <c r="R231" s="1" t="s">
        <v>1</v>
      </c>
      <c r="S231" s="175" t="s">
        <v>369</v>
      </c>
      <c r="T231" s="64"/>
      <c r="U231" s="2"/>
    </row>
    <row r="232" spans="1:21" s="4" customFormat="1" ht="16.5">
      <c r="A232" s="77" t="s">
        <v>490</v>
      </c>
      <c r="B232" s="11" t="s">
        <v>1</v>
      </c>
      <c r="C232" s="11" t="s">
        <v>1</v>
      </c>
      <c r="D232" s="11" t="s">
        <v>1</v>
      </c>
      <c r="E232" s="11" t="s">
        <v>1</v>
      </c>
      <c r="F232" s="11" t="s">
        <v>1</v>
      </c>
      <c r="G232" s="1" t="s">
        <v>1</v>
      </c>
      <c r="H232" s="1" t="s">
        <v>1</v>
      </c>
      <c r="I232" s="1" t="s">
        <v>1</v>
      </c>
      <c r="J232" s="73" t="s">
        <v>1</v>
      </c>
      <c r="K232" s="40">
        <f t="shared" si="70"/>
        <v>552</v>
      </c>
      <c r="L232" s="1">
        <v>269</v>
      </c>
      <c r="M232" s="1">
        <v>283</v>
      </c>
      <c r="N232" s="1"/>
      <c r="O232" s="213" t="s">
        <v>1</v>
      </c>
      <c r="P232" s="204" t="s">
        <v>1</v>
      </c>
      <c r="Q232" s="1" t="s">
        <v>1</v>
      </c>
      <c r="R232" s="1" t="s">
        <v>1</v>
      </c>
      <c r="S232" s="175" t="s">
        <v>489</v>
      </c>
      <c r="T232" s="64"/>
      <c r="U232" s="2"/>
    </row>
    <row r="233" spans="1:21" s="4" customFormat="1" ht="15">
      <c r="A233" s="46"/>
      <c r="B233" s="1"/>
      <c r="C233" s="1"/>
      <c r="D233" s="1"/>
      <c r="E233" s="1"/>
      <c r="F233" s="11"/>
      <c r="G233" s="1"/>
      <c r="H233" s="1"/>
      <c r="I233" s="1"/>
      <c r="J233" s="52"/>
      <c r="K233" s="40"/>
      <c r="L233" s="1"/>
      <c r="M233" s="1"/>
      <c r="N233" s="1"/>
      <c r="O233" s="214"/>
      <c r="P233" s="204"/>
      <c r="Q233" s="197"/>
      <c r="R233" s="197"/>
      <c r="T233" s="64"/>
      <c r="U233" s="2"/>
    </row>
    <row r="234" spans="1:21" s="36" customFormat="1" ht="15">
      <c r="A234" s="49" t="s">
        <v>370</v>
      </c>
      <c r="B234" s="32">
        <f aca="true" t="shared" si="72" ref="B234:B244">SUM(C234:D234)</f>
        <v>8129</v>
      </c>
      <c r="C234" s="32">
        <f>SUM(C235:C244)</f>
        <v>4011</v>
      </c>
      <c r="D234" s="32">
        <f>SUM(D235:D244)</f>
        <v>4118</v>
      </c>
      <c r="E234" s="32">
        <f>SUM(E235:E244)</f>
        <v>1411</v>
      </c>
      <c r="F234" s="31">
        <v>5.842067988668555</v>
      </c>
      <c r="G234" s="32">
        <f>SUM(H234:I234)</f>
        <v>8007</v>
      </c>
      <c r="H234" s="32">
        <f>SUM(H235:H244)</f>
        <v>3934</v>
      </c>
      <c r="I234" s="32">
        <f>SUM(I235:I244)</f>
        <v>4073</v>
      </c>
      <c r="J234" s="37">
        <f aca="true" t="shared" si="73" ref="J234:J240">LN(G234/B234)/6.02*100</f>
        <v>-0.2511919547165867</v>
      </c>
      <c r="K234" s="34">
        <f aca="true" t="shared" si="74" ref="K234:K240">SUM(L234:M234)</f>
        <v>8477</v>
      </c>
      <c r="L234" s="32">
        <f>SUM(L235:L244)</f>
        <v>4404</v>
      </c>
      <c r="M234" s="32">
        <f>SUM(M235:M244)</f>
        <v>4073</v>
      </c>
      <c r="N234" s="32"/>
      <c r="O234" s="35">
        <f aca="true" t="shared" si="75" ref="O234:O268">LN(K234/G234)/8.5*100</f>
        <v>0.6710641710090788</v>
      </c>
      <c r="P234" s="194">
        <f t="shared" si="67"/>
        <v>12811</v>
      </c>
      <c r="Q234" s="186">
        <f>SUM(Q235:Q244)</f>
        <v>6608</v>
      </c>
      <c r="R234" s="186">
        <f>SUM(R235:R244)</f>
        <v>6203</v>
      </c>
      <c r="S234" s="23" t="s">
        <v>371</v>
      </c>
      <c r="T234" s="65"/>
      <c r="U234" s="23"/>
    </row>
    <row r="235" spans="1:21" s="4" customFormat="1" ht="15">
      <c r="A235" s="46" t="s">
        <v>372</v>
      </c>
      <c r="B235" s="1">
        <f t="shared" si="72"/>
        <v>1139</v>
      </c>
      <c r="C235" s="1">
        <v>560</v>
      </c>
      <c r="D235" s="1">
        <v>579</v>
      </c>
      <c r="E235" s="1">
        <v>184</v>
      </c>
      <c r="F235" s="11">
        <v>6.190217391304348</v>
      </c>
      <c r="G235" s="1">
        <f>SUM(H235:I235)</f>
        <v>1087</v>
      </c>
      <c r="H235" s="1">
        <v>542</v>
      </c>
      <c r="I235" s="1">
        <v>545</v>
      </c>
      <c r="J235" s="52">
        <f t="shared" si="73"/>
        <v>-0.7762305037536986</v>
      </c>
      <c r="K235" s="40">
        <f t="shared" si="74"/>
        <v>894</v>
      </c>
      <c r="L235" s="1">
        <v>494</v>
      </c>
      <c r="M235" s="1">
        <v>400</v>
      </c>
      <c r="N235" s="1"/>
      <c r="O235" s="214">
        <f t="shared" si="75"/>
        <v>-2.299660140561122</v>
      </c>
      <c r="P235" s="204">
        <f t="shared" si="67"/>
        <v>1621</v>
      </c>
      <c r="Q235" s="196">
        <v>834</v>
      </c>
      <c r="R235" s="196">
        <v>787</v>
      </c>
      <c r="S235" s="175" t="s">
        <v>373</v>
      </c>
      <c r="T235" s="64"/>
      <c r="U235" s="2"/>
    </row>
    <row r="236" spans="1:21" s="4" customFormat="1" ht="15">
      <c r="A236" s="46" t="s">
        <v>374</v>
      </c>
      <c r="B236" s="1">
        <f t="shared" si="72"/>
        <v>2261</v>
      </c>
      <c r="C236" s="1">
        <v>1129</v>
      </c>
      <c r="D236" s="1">
        <v>1132</v>
      </c>
      <c r="E236" s="1">
        <v>364</v>
      </c>
      <c r="F236" s="11">
        <v>6.211538461538462</v>
      </c>
      <c r="G236" s="1">
        <f aca="true" t="shared" si="76" ref="G236:G244">SUM(H236:I236)</f>
        <v>1976</v>
      </c>
      <c r="H236" s="1">
        <v>951</v>
      </c>
      <c r="I236" s="1">
        <v>1025</v>
      </c>
      <c r="J236" s="52">
        <f t="shared" si="73"/>
        <v>-2.238082956314896</v>
      </c>
      <c r="K236" s="40">
        <f t="shared" si="74"/>
        <v>2554</v>
      </c>
      <c r="L236" s="1">
        <v>1348</v>
      </c>
      <c r="M236" s="1">
        <v>1206</v>
      </c>
      <c r="N236" s="1"/>
      <c r="O236" s="214">
        <f t="shared" si="75"/>
        <v>3.018660685702017</v>
      </c>
      <c r="P236" s="204">
        <f t="shared" si="67"/>
        <v>3464</v>
      </c>
      <c r="Q236" s="196">
        <v>1811</v>
      </c>
      <c r="R236" s="196">
        <v>1653</v>
      </c>
      <c r="S236" s="175" t="s">
        <v>19</v>
      </c>
      <c r="T236" s="64"/>
      <c r="U236" s="2"/>
    </row>
    <row r="237" spans="1:21" s="4" customFormat="1" ht="15">
      <c r="A237" s="46" t="s">
        <v>364</v>
      </c>
      <c r="B237" s="1">
        <f t="shared" si="72"/>
        <v>886</v>
      </c>
      <c r="C237" s="1">
        <v>427</v>
      </c>
      <c r="D237" s="1">
        <v>459</v>
      </c>
      <c r="E237" s="1">
        <v>160</v>
      </c>
      <c r="F237" s="11">
        <v>5.5375</v>
      </c>
      <c r="G237" s="1">
        <f t="shared" si="76"/>
        <v>1000</v>
      </c>
      <c r="H237" s="1">
        <v>508</v>
      </c>
      <c r="I237" s="1">
        <v>492</v>
      </c>
      <c r="J237" s="52">
        <f t="shared" si="73"/>
        <v>2.0106034614128934</v>
      </c>
      <c r="K237" s="40">
        <f t="shared" si="74"/>
        <v>1055</v>
      </c>
      <c r="L237" s="1">
        <v>544</v>
      </c>
      <c r="M237" s="1">
        <v>511</v>
      </c>
      <c r="N237" s="1"/>
      <c r="O237" s="214">
        <f t="shared" si="75"/>
        <v>0.6298913756238795</v>
      </c>
      <c r="P237" s="204">
        <f t="shared" si="67"/>
        <v>1463</v>
      </c>
      <c r="Q237" s="196">
        <v>787</v>
      </c>
      <c r="R237" s="196">
        <v>676</v>
      </c>
      <c r="S237" s="175" t="s">
        <v>365</v>
      </c>
      <c r="T237" s="64"/>
      <c r="U237" s="2"/>
    </row>
    <row r="238" spans="1:21" s="4" customFormat="1" ht="15">
      <c r="A238" s="46" t="s">
        <v>306</v>
      </c>
      <c r="B238" s="1">
        <f t="shared" si="72"/>
        <v>432</v>
      </c>
      <c r="C238" s="1">
        <v>214</v>
      </c>
      <c r="D238" s="1">
        <v>218</v>
      </c>
      <c r="E238" s="1">
        <v>82</v>
      </c>
      <c r="F238" s="11">
        <v>5.2682926829268295</v>
      </c>
      <c r="G238" s="1">
        <f t="shared" si="76"/>
        <v>534</v>
      </c>
      <c r="H238" s="1">
        <v>258</v>
      </c>
      <c r="I238" s="1">
        <v>276</v>
      </c>
      <c r="J238" s="52">
        <f t="shared" si="73"/>
        <v>3.521100510233963</v>
      </c>
      <c r="K238" s="40">
        <f t="shared" si="74"/>
        <v>501</v>
      </c>
      <c r="L238" s="1">
        <v>266</v>
      </c>
      <c r="M238" s="1">
        <v>235</v>
      </c>
      <c r="N238" s="1"/>
      <c r="O238" s="214">
        <f t="shared" si="75"/>
        <v>-0.750467504415648</v>
      </c>
      <c r="P238" s="204">
        <f t="shared" si="67"/>
        <v>853</v>
      </c>
      <c r="Q238" s="196">
        <v>431</v>
      </c>
      <c r="R238" s="196">
        <v>422</v>
      </c>
      <c r="S238" s="175" t="s">
        <v>307</v>
      </c>
      <c r="T238" s="64"/>
      <c r="U238" s="2"/>
    </row>
    <row r="239" spans="1:21" s="4" customFormat="1" ht="15">
      <c r="A239" s="46" t="s">
        <v>375</v>
      </c>
      <c r="B239" s="1">
        <f t="shared" si="72"/>
        <v>1150</v>
      </c>
      <c r="C239" s="1">
        <v>556</v>
      </c>
      <c r="D239" s="1">
        <v>594</v>
      </c>
      <c r="E239" s="1">
        <v>189</v>
      </c>
      <c r="F239" s="11">
        <v>6.084656084656085</v>
      </c>
      <c r="G239" s="1">
        <f t="shared" si="76"/>
        <v>1113</v>
      </c>
      <c r="H239" s="1">
        <v>534</v>
      </c>
      <c r="I239" s="1">
        <v>579</v>
      </c>
      <c r="J239" s="52">
        <f t="shared" si="73"/>
        <v>-0.5432370445473578</v>
      </c>
      <c r="K239" s="40">
        <f t="shared" si="74"/>
        <v>1044</v>
      </c>
      <c r="L239" s="1">
        <v>531</v>
      </c>
      <c r="M239" s="1">
        <v>513</v>
      </c>
      <c r="N239" s="1"/>
      <c r="O239" s="214">
        <f t="shared" si="75"/>
        <v>-0.7529362686230678</v>
      </c>
      <c r="P239" s="204">
        <f t="shared" si="67"/>
        <v>1942</v>
      </c>
      <c r="Q239" s="196">
        <v>966</v>
      </c>
      <c r="R239" s="196">
        <v>976</v>
      </c>
      <c r="S239" s="175" t="s">
        <v>376</v>
      </c>
      <c r="T239" s="64"/>
      <c r="U239" s="2"/>
    </row>
    <row r="240" spans="1:21" s="4" customFormat="1" ht="15">
      <c r="A240" s="46" t="s">
        <v>377</v>
      </c>
      <c r="B240" s="1">
        <f t="shared" si="72"/>
        <v>588</v>
      </c>
      <c r="C240" s="1">
        <v>301</v>
      </c>
      <c r="D240" s="1">
        <v>287</v>
      </c>
      <c r="E240" s="1">
        <v>124</v>
      </c>
      <c r="F240" s="11">
        <v>4.741935483870968</v>
      </c>
      <c r="G240" s="1">
        <f t="shared" si="76"/>
        <v>480</v>
      </c>
      <c r="H240" s="1">
        <v>254</v>
      </c>
      <c r="I240" s="1">
        <v>226</v>
      </c>
      <c r="J240" s="52">
        <f t="shared" si="73"/>
        <v>-3.371110365393527</v>
      </c>
      <c r="K240" s="40">
        <f t="shared" si="74"/>
        <v>505</v>
      </c>
      <c r="L240" s="1">
        <v>267</v>
      </c>
      <c r="M240" s="1">
        <v>238</v>
      </c>
      <c r="N240" s="1"/>
      <c r="O240" s="214">
        <f t="shared" si="75"/>
        <v>0.5973214749814487</v>
      </c>
      <c r="P240" s="204">
        <f t="shared" si="67"/>
        <v>1244</v>
      </c>
      <c r="Q240" s="196">
        <v>640</v>
      </c>
      <c r="R240" s="196">
        <v>604</v>
      </c>
      <c r="S240" s="175" t="s">
        <v>378</v>
      </c>
      <c r="T240" s="64"/>
      <c r="U240" s="2"/>
    </row>
    <row r="241" spans="1:21" s="4" customFormat="1" ht="15">
      <c r="A241" s="46" t="s">
        <v>379</v>
      </c>
      <c r="B241" s="1">
        <f t="shared" si="72"/>
        <v>260</v>
      </c>
      <c r="C241" s="1">
        <v>133</v>
      </c>
      <c r="D241" s="1">
        <v>127</v>
      </c>
      <c r="E241" s="1">
        <v>49</v>
      </c>
      <c r="F241" s="11">
        <v>5.3061224489795915</v>
      </c>
      <c r="G241" s="1">
        <f t="shared" si="76"/>
        <v>213</v>
      </c>
      <c r="H241" s="1">
        <v>95</v>
      </c>
      <c r="I241" s="1">
        <v>118</v>
      </c>
      <c r="J241" s="52">
        <f>LN(G241/B241)/6.02*100</f>
        <v>-3.3121173638887487</v>
      </c>
      <c r="K241" s="40">
        <f>SUM(L241:M241)</f>
        <v>259</v>
      </c>
      <c r="L241" s="1">
        <v>137</v>
      </c>
      <c r="M241" s="1">
        <v>122</v>
      </c>
      <c r="N241" s="1"/>
      <c r="O241" s="214">
        <f t="shared" si="75"/>
        <v>2.3004223057660314</v>
      </c>
      <c r="P241" s="204">
        <f t="shared" si="67"/>
        <v>527</v>
      </c>
      <c r="Q241" s="196">
        <v>258</v>
      </c>
      <c r="R241" s="196">
        <v>269</v>
      </c>
      <c r="S241" s="175" t="s">
        <v>380</v>
      </c>
      <c r="T241" s="64"/>
      <c r="U241" s="2"/>
    </row>
    <row r="242" spans="1:21" s="4" customFormat="1" ht="15">
      <c r="A242" s="46" t="s">
        <v>443</v>
      </c>
      <c r="B242" s="1">
        <f t="shared" si="72"/>
        <v>139</v>
      </c>
      <c r="C242" s="1">
        <v>71</v>
      </c>
      <c r="D242" s="1">
        <v>68</v>
      </c>
      <c r="E242" s="1">
        <v>27</v>
      </c>
      <c r="F242" s="11">
        <v>5.148148148148148</v>
      </c>
      <c r="G242" s="1">
        <f t="shared" si="76"/>
        <v>79</v>
      </c>
      <c r="H242" s="1">
        <v>34</v>
      </c>
      <c r="I242" s="1">
        <v>45</v>
      </c>
      <c r="J242" s="52">
        <f>LN(G242/B242)/6.02*100</f>
        <v>-9.38581529341645</v>
      </c>
      <c r="K242" s="1" t="s">
        <v>1</v>
      </c>
      <c r="L242" s="1" t="s">
        <v>1</v>
      </c>
      <c r="M242" s="1" t="s">
        <v>1</v>
      </c>
      <c r="N242" s="1"/>
      <c r="O242" s="213" t="s">
        <v>1</v>
      </c>
      <c r="P242" s="204">
        <f t="shared" si="67"/>
        <v>21</v>
      </c>
      <c r="Q242" s="196">
        <v>16</v>
      </c>
      <c r="R242" s="196">
        <v>5</v>
      </c>
      <c r="S242" s="175" t="s">
        <v>444</v>
      </c>
      <c r="U242" s="2"/>
    </row>
    <row r="243" spans="1:21" s="4" customFormat="1" ht="15">
      <c r="A243" s="46" t="s">
        <v>381</v>
      </c>
      <c r="B243" s="1">
        <f t="shared" si="72"/>
        <v>899</v>
      </c>
      <c r="C243" s="1">
        <v>448</v>
      </c>
      <c r="D243" s="1">
        <v>451</v>
      </c>
      <c r="E243" s="1">
        <v>163</v>
      </c>
      <c r="F243" s="11">
        <v>5.515337423312883</v>
      </c>
      <c r="G243" s="1">
        <f t="shared" si="76"/>
        <v>1082</v>
      </c>
      <c r="H243" s="1">
        <v>533</v>
      </c>
      <c r="I243" s="1">
        <v>549</v>
      </c>
      <c r="J243" s="52">
        <f>LN(G243/B243)/6.02*100</f>
        <v>3.077797756392135</v>
      </c>
      <c r="K243" s="40">
        <f>SUM(L243:M243)</f>
        <v>1160</v>
      </c>
      <c r="L243" s="1">
        <v>578</v>
      </c>
      <c r="M243" s="1">
        <v>582</v>
      </c>
      <c r="N243" s="1"/>
      <c r="O243" s="214">
        <f t="shared" si="75"/>
        <v>0.8189273493409825</v>
      </c>
      <c r="P243" s="204">
        <f t="shared" si="67"/>
        <v>1676</v>
      </c>
      <c r="Q243" s="196">
        <v>865</v>
      </c>
      <c r="R243" s="196">
        <v>811</v>
      </c>
      <c r="S243" s="175" t="s">
        <v>382</v>
      </c>
      <c r="T243" s="64"/>
      <c r="U243" s="2"/>
    </row>
    <row r="244" spans="1:21" s="4" customFormat="1" ht="15">
      <c r="A244" s="46" t="s">
        <v>383</v>
      </c>
      <c r="B244" s="1">
        <f t="shared" si="72"/>
        <v>375</v>
      </c>
      <c r="C244" s="1">
        <v>172</v>
      </c>
      <c r="D244" s="1">
        <v>203</v>
      </c>
      <c r="E244" s="1">
        <v>69</v>
      </c>
      <c r="F244" s="11">
        <v>5.434782608695652</v>
      </c>
      <c r="G244" s="1">
        <f t="shared" si="76"/>
        <v>443</v>
      </c>
      <c r="H244" s="1">
        <v>225</v>
      </c>
      <c r="I244" s="1">
        <v>218</v>
      </c>
      <c r="J244" s="52">
        <f>LN(G244/B244)/6.02*100</f>
        <v>2.7681685062246655</v>
      </c>
      <c r="K244" s="40">
        <f>SUM(L244:M244)</f>
        <v>505</v>
      </c>
      <c r="L244" s="1">
        <v>239</v>
      </c>
      <c r="M244" s="1">
        <v>266</v>
      </c>
      <c r="N244" s="1"/>
      <c r="O244" s="214">
        <f t="shared" si="75"/>
        <v>1.5410430497673426</v>
      </c>
      <c r="P244" s="204" t="s">
        <v>1</v>
      </c>
      <c r="Q244" s="1" t="s">
        <v>1</v>
      </c>
      <c r="R244" s="1" t="s">
        <v>1</v>
      </c>
      <c r="S244" s="175" t="s">
        <v>384</v>
      </c>
      <c r="T244" s="64"/>
      <c r="U244" s="2"/>
    </row>
    <row r="245" spans="1:21" s="4" customFormat="1" ht="15">
      <c r="A245" s="46"/>
      <c r="B245" s="1"/>
      <c r="C245" s="1"/>
      <c r="D245" s="1"/>
      <c r="E245" s="1"/>
      <c r="F245" s="11"/>
      <c r="G245" s="1"/>
      <c r="H245" s="1"/>
      <c r="I245" s="1"/>
      <c r="J245" s="52"/>
      <c r="K245" s="40"/>
      <c r="L245" s="1"/>
      <c r="M245" s="1"/>
      <c r="N245" s="1"/>
      <c r="O245" s="214"/>
      <c r="P245" s="204"/>
      <c r="Q245" s="197"/>
      <c r="R245" s="197"/>
      <c r="S245" s="2"/>
      <c r="T245" s="64"/>
      <c r="U245" s="2"/>
    </row>
    <row r="246" spans="1:21" s="36" customFormat="1" ht="15">
      <c r="A246" s="49" t="s">
        <v>385</v>
      </c>
      <c r="B246" s="32">
        <f aca="true" t="shared" si="77" ref="B246:B257">SUM(C246:D246)</f>
        <v>11840</v>
      </c>
      <c r="C246" s="32">
        <f>SUM(C247:C257)</f>
        <v>5682</v>
      </c>
      <c r="D246" s="32">
        <f>SUM(D247:D257)</f>
        <v>6158</v>
      </c>
      <c r="E246" s="32">
        <f>SUM(E247:E257)</f>
        <v>2175</v>
      </c>
      <c r="F246" s="31">
        <v>5.459807073954984</v>
      </c>
      <c r="G246" s="32">
        <f>SUM(H246:I246)</f>
        <v>10991</v>
      </c>
      <c r="H246" s="32">
        <f>SUM(H247:H257)</f>
        <v>5373</v>
      </c>
      <c r="I246" s="32">
        <f>SUM(I247:I257)</f>
        <v>5618</v>
      </c>
      <c r="J246" s="37">
        <f aca="true" t="shared" si="78" ref="J246:J253">LN(G246/B246)/6.02*100</f>
        <v>-1.2359945742374807</v>
      </c>
      <c r="K246" s="34">
        <f>SUM(L246:M246)</f>
        <v>11653</v>
      </c>
      <c r="L246" s="32">
        <f>SUM(L247:L257)</f>
        <v>5891</v>
      </c>
      <c r="M246" s="32">
        <f>SUM(M247:M257)</f>
        <v>5762</v>
      </c>
      <c r="N246" s="32"/>
      <c r="O246" s="35">
        <f t="shared" si="75"/>
        <v>0.6880811941689765</v>
      </c>
      <c r="P246" s="194">
        <f t="shared" si="67"/>
        <v>19907</v>
      </c>
      <c r="Q246" s="186">
        <f>SUM(Q247:Q257)</f>
        <v>10166</v>
      </c>
      <c r="R246" s="186">
        <f>SUM(R247:R257)</f>
        <v>9741</v>
      </c>
      <c r="S246" s="23" t="s">
        <v>386</v>
      </c>
      <c r="T246" s="65"/>
      <c r="U246" s="23"/>
    </row>
    <row r="247" spans="1:21" s="4" customFormat="1" ht="15">
      <c r="A247" s="46" t="s">
        <v>387</v>
      </c>
      <c r="B247" s="1">
        <f t="shared" si="77"/>
        <v>939</v>
      </c>
      <c r="C247" s="1">
        <v>462</v>
      </c>
      <c r="D247" s="1">
        <v>477</v>
      </c>
      <c r="E247" s="1">
        <v>186</v>
      </c>
      <c r="F247" s="11">
        <v>5.048387096774194</v>
      </c>
      <c r="G247" s="1">
        <f>SUM(H247:I247)</f>
        <v>1065</v>
      </c>
      <c r="H247" s="1">
        <v>508</v>
      </c>
      <c r="I247" s="1">
        <v>557</v>
      </c>
      <c r="J247" s="52">
        <f t="shared" si="78"/>
        <v>2.0916046334761225</v>
      </c>
      <c r="K247" s="40">
        <f aca="true" t="shared" si="79" ref="K247:K254">SUM(L247:M247)</f>
        <v>1155</v>
      </c>
      <c r="L247" s="1">
        <v>563</v>
      </c>
      <c r="M247" s="1">
        <v>592</v>
      </c>
      <c r="N247" s="1"/>
      <c r="O247" s="214">
        <f t="shared" si="75"/>
        <v>0.9544181742631592</v>
      </c>
      <c r="P247" s="204">
        <f t="shared" si="67"/>
        <v>1821</v>
      </c>
      <c r="Q247" s="196">
        <v>941</v>
      </c>
      <c r="R247" s="196">
        <v>880</v>
      </c>
      <c r="S247" s="175" t="s">
        <v>388</v>
      </c>
      <c r="T247" s="64"/>
      <c r="U247" s="2"/>
    </row>
    <row r="248" spans="1:21" s="4" customFormat="1" ht="15">
      <c r="A248" s="46" t="s">
        <v>389</v>
      </c>
      <c r="B248" s="1">
        <f t="shared" si="77"/>
        <v>523</v>
      </c>
      <c r="C248" s="1">
        <v>241</v>
      </c>
      <c r="D248" s="1">
        <v>282</v>
      </c>
      <c r="E248" s="1">
        <v>127</v>
      </c>
      <c r="F248" s="11">
        <v>4.118110236220472</v>
      </c>
      <c r="G248" s="1">
        <f aca="true" t="shared" si="80" ref="G248:G257">SUM(H248:I248)</f>
        <v>668</v>
      </c>
      <c r="H248" s="1">
        <v>324</v>
      </c>
      <c r="I248" s="1">
        <v>344</v>
      </c>
      <c r="J248" s="52">
        <f t="shared" si="78"/>
        <v>4.064895506174798</v>
      </c>
      <c r="K248" s="40">
        <f t="shared" si="79"/>
        <v>803</v>
      </c>
      <c r="L248" s="1">
        <v>407</v>
      </c>
      <c r="M248" s="1">
        <v>396</v>
      </c>
      <c r="N248" s="1"/>
      <c r="O248" s="214">
        <f t="shared" si="75"/>
        <v>2.165488710707247</v>
      </c>
      <c r="P248" s="204">
        <f t="shared" si="67"/>
        <v>1223</v>
      </c>
      <c r="Q248" s="196">
        <v>634</v>
      </c>
      <c r="R248" s="196">
        <v>589</v>
      </c>
      <c r="S248" s="175" t="s">
        <v>390</v>
      </c>
      <c r="T248" s="64"/>
      <c r="U248" s="2"/>
    </row>
    <row r="249" spans="1:21" s="4" customFormat="1" ht="15">
      <c r="A249" s="46" t="s">
        <v>391</v>
      </c>
      <c r="B249" s="1">
        <f t="shared" si="77"/>
        <v>659</v>
      </c>
      <c r="C249" s="1">
        <v>307</v>
      </c>
      <c r="D249" s="1">
        <v>352</v>
      </c>
      <c r="E249" s="1">
        <v>134</v>
      </c>
      <c r="F249" s="11">
        <v>4.917910447761194</v>
      </c>
      <c r="G249" s="1">
        <f t="shared" si="80"/>
        <v>614</v>
      </c>
      <c r="H249" s="1">
        <v>289</v>
      </c>
      <c r="I249" s="1">
        <v>325</v>
      </c>
      <c r="J249" s="52">
        <f t="shared" si="78"/>
        <v>-1.174893793278485</v>
      </c>
      <c r="K249" s="40">
        <f t="shared" si="79"/>
        <v>738</v>
      </c>
      <c r="L249" s="1">
        <v>375</v>
      </c>
      <c r="M249" s="1">
        <v>363</v>
      </c>
      <c r="N249" s="1"/>
      <c r="O249" s="214">
        <f t="shared" si="75"/>
        <v>2.1641046641568247</v>
      </c>
      <c r="P249" s="204">
        <f t="shared" si="67"/>
        <v>1068</v>
      </c>
      <c r="Q249" s="196">
        <v>541</v>
      </c>
      <c r="R249" s="196">
        <v>527</v>
      </c>
      <c r="S249" s="175" t="s">
        <v>392</v>
      </c>
      <c r="T249" s="64"/>
      <c r="U249" s="2"/>
    </row>
    <row r="250" spans="1:21" s="4" customFormat="1" ht="15">
      <c r="A250" s="46" t="s">
        <v>393</v>
      </c>
      <c r="B250" s="1">
        <f t="shared" si="77"/>
        <v>1701</v>
      </c>
      <c r="C250" s="1">
        <v>779</v>
      </c>
      <c r="D250" s="1">
        <v>922</v>
      </c>
      <c r="E250" s="1">
        <v>343</v>
      </c>
      <c r="F250" s="11">
        <v>4.959183673469388</v>
      </c>
      <c r="G250" s="1">
        <f t="shared" si="80"/>
        <v>1439</v>
      </c>
      <c r="H250" s="1">
        <v>729</v>
      </c>
      <c r="I250" s="1">
        <v>710</v>
      </c>
      <c r="J250" s="52">
        <f t="shared" si="78"/>
        <v>-2.7785363041278073</v>
      </c>
      <c r="K250" s="40">
        <f t="shared" si="79"/>
        <v>1395</v>
      </c>
      <c r="L250" s="1">
        <v>722</v>
      </c>
      <c r="M250" s="1">
        <v>673</v>
      </c>
      <c r="N250" s="1"/>
      <c r="O250" s="214">
        <f t="shared" si="75"/>
        <v>-0.3653413250811973</v>
      </c>
      <c r="P250" s="204">
        <f t="shared" si="67"/>
        <v>2927</v>
      </c>
      <c r="Q250" s="196">
        <v>1507</v>
      </c>
      <c r="R250" s="196">
        <v>1420</v>
      </c>
      <c r="S250" s="175" t="s">
        <v>394</v>
      </c>
      <c r="T250" s="64"/>
      <c r="U250" s="2"/>
    </row>
    <row r="251" spans="1:21" s="4" customFormat="1" ht="15">
      <c r="A251" s="46" t="s">
        <v>395</v>
      </c>
      <c r="B251" s="1">
        <f t="shared" si="77"/>
        <v>610</v>
      </c>
      <c r="C251" s="1">
        <v>307</v>
      </c>
      <c r="D251" s="1">
        <v>303</v>
      </c>
      <c r="E251" s="1">
        <v>134</v>
      </c>
      <c r="F251" s="11">
        <v>4.552238805970149</v>
      </c>
      <c r="G251" s="1">
        <f t="shared" si="80"/>
        <v>492</v>
      </c>
      <c r="H251" s="1">
        <v>249</v>
      </c>
      <c r="I251" s="1">
        <v>243</v>
      </c>
      <c r="J251" s="52">
        <f t="shared" si="78"/>
        <v>-3.5711003434393507</v>
      </c>
      <c r="K251" s="40">
        <f t="shared" si="79"/>
        <v>515</v>
      </c>
      <c r="L251" s="1">
        <v>274</v>
      </c>
      <c r="M251" s="1">
        <v>241</v>
      </c>
      <c r="N251" s="1"/>
      <c r="O251" s="214">
        <f t="shared" si="75"/>
        <v>0.5375080490756227</v>
      </c>
      <c r="P251" s="204">
        <f t="shared" si="67"/>
        <v>1328</v>
      </c>
      <c r="Q251" s="196">
        <v>667</v>
      </c>
      <c r="R251" s="196">
        <v>661</v>
      </c>
      <c r="S251" s="175" t="s">
        <v>396</v>
      </c>
      <c r="T251" s="64"/>
      <c r="U251" s="2"/>
    </row>
    <row r="252" spans="1:21" s="4" customFormat="1" ht="15">
      <c r="A252" s="46" t="s">
        <v>149</v>
      </c>
      <c r="B252" s="1">
        <f t="shared" si="77"/>
        <v>733</v>
      </c>
      <c r="C252" s="1">
        <v>335</v>
      </c>
      <c r="D252" s="1">
        <v>398</v>
      </c>
      <c r="E252" s="1">
        <v>146</v>
      </c>
      <c r="F252" s="11">
        <v>5.02054794520548</v>
      </c>
      <c r="G252" s="1">
        <f t="shared" si="80"/>
        <v>662</v>
      </c>
      <c r="H252" s="1">
        <v>319</v>
      </c>
      <c r="I252" s="1">
        <v>343</v>
      </c>
      <c r="J252" s="52">
        <f t="shared" si="78"/>
        <v>-1.6923612283993912</v>
      </c>
      <c r="K252" s="40">
        <f t="shared" si="79"/>
        <v>661</v>
      </c>
      <c r="L252" s="1">
        <v>335</v>
      </c>
      <c r="M252" s="1">
        <v>326</v>
      </c>
      <c r="N252" s="1"/>
      <c r="O252" s="214">
        <f t="shared" si="75"/>
        <v>-0.01778489512143491</v>
      </c>
      <c r="P252" s="204">
        <f t="shared" si="67"/>
        <v>1414</v>
      </c>
      <c r="Q252" s="196">
        <v>745</v>
      </c>
      <c r="R252" s="196">
        <v>669</v>
      </c>
      <c r="S252" s="175" t="s">
        <v>150</v>
      </c>
      <c r="T252" s="64"/>
      <c r="U252" s="2"/>
    </row>
    <row r="253" spans="1:21" s="4" customFormat="1" ht="15">
      <c r="A253" s="46" t="s">
        <v>397</v>
      </c>
      <c r="B253" s="1">
        <f t="shared" si="77"/>
        <v>847</v>
      </c>
      <c r="C253" s="1">
        <v>388</v>
      </c>
      <c r="D253" s="1">
        <v>459</v>
      </c>
      <c r="E253" s="1">
        <v>168</v>
      </c>
      <c r="F253" s="11">
        <v>5.041666666666667</v>
      </c>
      <c r="G253" s="1">
        <f t="shared" si="80"/>
        <v>673</v>
      </c>
      <c r="H253" s="1">
        <v>316</v>
      </c>
      <c r="I253" s="1">
        <v>357</v>
      </c>
      <c r="J253" s="52">
        <f t="shared" si="78"/>
        <v>-3.8198565615834985</v>
      </c>
      <c r="K253" s="40">
        <f t="shared" si="79"/>
        <v>689</v>
      </c>
      <c r="L253" s="1">
        <v>348</v>
      </c>
      <c r="M253" s="1">
        <v>341</v>
      </c>
      <c r="N253" s="1"/>
      <c r="O253" s="214">
        <f t="shared" si="75"/>
        <v>0.27642283963447867</v>
      </c>
      <c r="P253" s="204">
        <f t="shared" si="67"/>
        <v>1451</v>
      </c>
      <c r="Q253" s="196">
        <v>742</v>
      </c>
      <c r="R253" s="196">
        <v>709</v>
      </c>
      <c r="S253" s="175" t="s">
        <v>398</v>
      </c>
      <c r="T253" s="64"/>
      <c r="U253" s="2"/>
    </row>
    <row r="254" spans="1:21" s="4" customFormat="1" ht="15">
      <c r="A254" s="46" t="s">
        <v>399</v>
      </c>
      <c r="B254" s="1" t="s">
        <v>1</v>
      </c>
      <c r="C254" s="1" t="s">
        <v>1</v>
      </c>
      <c r="D254" s="1" t="s">
        <v>1</v>
      </c>
      <c r="E254" s="1" t="s">
        <v>1</v>
      </c>
      <c r="F254" s="11" t="s">
        <v>1</v>
      </c>
      <c r="G254" s="1">
        <v>936</v>
      </c>
      <c r="H254" s="1">
        <v>471</v>
      </c>
      <c r="I254" s="1">
        <v>465</v>
      </c>
      <c r="J254" s="52">
        <v>0.017756597822341593</v>
      </c>
      <c r="K254" s="40">
        <f t="shared" si="79"/>
        <v>1028</v>
      </c>
      <c r="L254" s="1">
        <v>527</v>
      </c>
      <c r="M254" s="1">
        <v>501</v>
      </c>
      <c r="N254" s="1"/>
      <c r="O254" s="214">
        <f t="shared" si="75"/>
        <v>1.1029996416178642</v>
      </c>
      <c r="P254" s="204">
        <f t="shared" si="67"/>
        <v>4</v>
      </c>
      <c r="Q254" s="196">
        <v>3</v>
      </c>
      <c r="R254" s="196">
        <v>1</v>
      </c>
      <c r="S254" s="175" t="s">
        <v>400</v>
      </c>
      <c r="T254" s="64"/>
      <c r="U254" s="2"/>
    </row>
    <row r="255" spans="1:21" s="4" customFormat="1" ht="15">
      <c r="A255" s="46" t="s">
        <v>401</v>
      </c>
      <c r="B255" s="1">
        <f t="shared" si="77"/>
        <v>485</v>
      </c>
      <c r="C255" s="1">
        <v>238</v>
      </c>
      <c r="D255" s="1">
        <v>247</v>
      </c>
      <c r="E255" s="1">
        <v>98</v>
      </c>
      <c r="F255" s="11">
        <v>4.948979591836735</v>
      </c>
      <c r="G255" s="1" t="s">
        <v>1</v>
      </c>
      <c r="H255" s="1" t="s">
        <v>1</v>
      </c>
      <c r="I255" s="1" t="s">
        <v>1</v>
      </c>
      <c r="J255" s="52" t="s">
        <v>1</v>
      </c>
      <c r="K255" s="40" t="s">
        <v>1</v>
      </c>
      <c r="L255" s="1" t="s">
        <v>1</v>
      </c>
      <c r="M255" s="1" t="s">
        <v>1</v>
      </c>
      <c r="N255" s="1"/>
      <c r="O255" s="213" t="s">
        <v>1</v>
      </c>
      <c r="P255" s="204">
        <f t="shared" si="67"/>
        <v>880</v>
      </c>
      <c r="Q255" s="196">
        <v>449</v>
      </c>
      <c r="R255" s="196">
        <v>431</v>
      </c>
      <c r="S255" s="175" t="s">
        <v>402</v>
      </c>
      <c r="T255" s="64"/>
      <c r="U255" s="2"/>
    </row>
    <row r="256" spans="1:21" s="4" customFormat="1" ht="15">
      <c r="A256" s="46" t="s">
        <v>403</v>
      </c>
      <c r="B256" s="1">
        <f t="shared" si="77"/>
        <v>450</v>
      </c>
      <c r="C256" s="1">
        <v>238</v>
      </c>
      <c r="D256" s="1">
        <v>212</v>
      </c>
      <c r="E256" s="1">
        <v>97</v>
      </c>
      <c r="F256" s="11">
        <v>4.639175257731959</v>
      </c>
      <c r="G256" s="1" t="s">
        <v>1</v>
      </c>
      <c r="H256" s="1" t="s">
        <v>1</v>
      </c>
      <c r="I256" s="1" t="s">
        <v>1</v>
      </c>
      <c r="J256" s="52" t="s">
        <v>1</v>
      </c>
      <c r="K256" s="40" t="s">
        <v>1</v>
      </c>
      <c r="L256" s="1" t="s">
        <v>1</v>
      </c>
      <c r="M256" s="1" t="s">
        <v>1</v>
      </c>
      <c r="N256" s="1"/>
      <c r="O256" s="213" t="s">
        <v>1</v>
      </c>
      <c r="P256" s="204">
        <f t="shared" si="67"/>
        <v>800</v>
      </c>
      <c r="Q256" s="196">
        <v>397</v>
      </c>
      <c r="R256" s="196">
        <v>403</v>
      </c>
      <c r="S256" s="175" t="s">
        <v>404</v>
      </c>
      <c r="T256" s="64"/>
      <c r="U256" s="2"/>
    </row>
    <row r="257" spans="1:21" s="4" customFormat="1" ht="15">
      <c r="A257" s="46" t="s">
        <v>272</v>
      </c>
      <c r="B257" s="1">
        <f t="shared" si="77"/>
        <v>4893</v>
      </c>
      <c r="C257" s="1">
        <v>2387</v>
      </c>
      <c r="D257" s="1">
        <v>2506</v>
      </c>
      <c r="E257" s="1">
        <v>742</v>
      </c>
      <c r="F257" s="11">
        <v>6.59433962264151</v>
      </c>
      <c r="G257" s="1">
        <f t="shared" si="80"/>
        <v>4442</v>
      </c>
      <c r="H257" s="1">
        <v>2168</v>
      </c>
      <c r="I257" s="1">
        <v>2274</v>
      </c>
      <c r="J257" s="52">
        <f>LN(G257/B257)/6.02*100</f>
        <v>-1.6063270238330696</v>
      </c>
      <c r="K257" s="40">
        <f>SUM(L257:M257)</f>
        <v>4669</v>
      </c>
      <c r="L257" s="1">
        <v>2340</v>
      </c>
      <c r="M257" s="1">
        <v>2329</v>
      </c>
      <c r="N257" s="1"/>
      <c r="O257" s="214">
        <f t="shared" si="75"/>
        <v>0.586355182547815</v>
      </c>
      <c r="P257" s="204">
        <f t="shared" si="67"/>
        <v>6991</v>
      </c>
      <c r="Q257" s="196">
        <v>3540</v>
      </c>
      <c r="R257" s="196">
        <v>3451</v>
      </c>
      <c r="S257" s="175" t="s">
        <v>273</v>
      </c>
      <c r="T257" s="64"/>
      <c r="U257" s="2"/>
    </row>
    <row r="258" spans="1:21" s="4" customFormat="1" ht="15">
      <c r="A258" s="46"/>
      <c r="B258" s="1"/>
      <c r="C258" s="1"/>
      <c r="D258" s="1"/>
      <c r="E258" s="1"/>
      <c r="F258" s="11"/>
      <c r="G258" s="1"/>
      <c r="H258" s="1"/>
      <c r="I258" s="1"/>
      <c r="J258" s="52"/>
      <c r="K258" s="40"/>
      <c r="L258" s="1"/>
      <c r="M258" s="1"/>
      <c r="N258" s="1"/>
      <c r="O258" s="214"/>
      <c r="P258" s="204"/>
      <c r="Q258" s="197"/>
      <c r="R258" s="197"/>
      <c r="S258" s="2"/>
      <c r="T258" s="64"/>
      <c r="U258" s="2"/>
    </row>
    <row r="259" spans="1:21" s="36" customFormat="1" ht="15">
      <c r="A259" s="49" t="s">
        <v>405</v>
      </c>
      <c r="B259" s="32">
        <f>SUM(C259:D259)</f>
        <v>7528</v>
      </c>
      <c r="C259" s="32">
        <f>SUM(C260)</f>
        <v>3464</v>
      </c>
      <c r="D259" s="32">
        <f>SUM(D260)</f>
        <v>4064</v>
      </c>
      <c r="E259" s="32">
        <v>1251</v>
      </c>
      <c r="F259" s="31">
        <v>6.017585931254996</v>
      </c>
      <c r="G259" s="32">
        <f>SUM(H259:I259)</f>
        <v>7636</v>
      </c>
      <c r="H259" s="32">
        <f>SUM(H260)</f>
        <v>3557</v>
      </c>
      <c r="I259" s="32">
        <f>SUM(I260)</f>
        <v>4079</v>
      </c>
      <c r="J259" s="37">
        <f>LN(G259/B259)/6.02*100</f>
        <v>0.2366196608043622</v>
      </c>
      <c r="K259" s="34">
        <f>SUM(L259:M259)</f>
        <v>8095</v>
      </c>
      <c r="L259" s="32">
        <f>SUM(L260)</f>
        <v>3673</v>
      </c>
      <c r="M259" s="32">
        <f>SUM(M260)</f>
        <v>4422</v>
      </c>
      <c r="N259" s="32"/>
      <c r="O259" s="35">
        <f>LN(K259/G259)/8.5*100</f>
        <v>0.6867374266599687</v>
      </c>
      <c r="P259" s="194">
        <f t="shared" si="67"/>
        <v>12012</v>
      </c>
      <c r="Q259" s="186">
        <f>Q260</f>
        <v>6151</v>
      </c>
      <c r="R259" s="186">
        <f>R260</f>
        <v>5861</v>
      </c>
      <c r="S259" s="23" t="s">
        <v>406</v>
      </c>
      <c r="T259" s="65"/>
      <c r="U259" s="23"/>
    </row>
    <row r="260" spans="1:21" s="4" customFormat="1" ht="15">
      <c r="A260" s="46" t="s">
        <v>407</v>
      </c>
      <c r="B260" s="1">
        <f>SUM(C260:D260)</f>
        <v>7528</v>
      </c>
      <c r="C260" s="1">
        <v>3464</v>
      </c>
      <c r="D260" s="1">
        <v>4064</v>
      </c>
      <c r="E260" s="1">
        <v>1251</v>
      </c>
      <c r="F260" s="11">
        <v>6.017585931254996</v>
      </c>
      <c r="G260" s="1">
        <f>SUM(H260:I260)</f>
        <v>7636</v>
      </c>
      <c r="H260" s="68">
        <v>3557</v>
      </c>
      <c r="I260" s="68">
        <v>4079</v>
      </c>
      <c r="J260" s="52">
        <f>LN(G260/B260)/6.02*100</f>
        <v>0.2366196608043622</v>
      </c>
      <c r="K260" s="40">
        <f>SUM(L260:M260)</f>
        <v>8095</v>
      </c>
      <c r="L260" s="1">
        <v>3673</v>
      </c>
      <c r="M260" s="1">
        <v>4422</v>
      </c>
      <c r="N260" s="1"/>
      <c r="O260" s="214">
        <f t="shared" si="75"/>
        <v>0.6867374266599687</v>
      </c>
      <c r="P260" s="204">
        <f t="shared" si="67"/>
        <v>12012</v>
      </c>
      <c r="Q260" s="196">
        <v>6151</v>
      </c>
      <c r="R260" s="196">
        <v>5861</v>
      </c>
      <c r="S260" s="175" t="s">
        <v>408</v>
      </c>
      <c r="T260" s="64"/>
      <c r="U260" s="2"/>
    </row>
    <row r="261" spans="1:21" s="4" customFormat="1" ht="15">
      <c r="A261" s="46"/>
      <c r="B261" s="1"/>
      <c r="C261" s="1"/>
      <c r="D261" s="1"/>
      <c r="E261" s="1"/>
      <c r="F261" s="11"/>
      <c r="G261" s="1"/>
      <c r="H261" s="68"/>
      <c r="I261" s="68"/>
      <c r="J261" s="52"/>
      <c r="K261" s="40"/>
      <c r="L261" s="1"/>
      <c r="M261" s="1"/>
      <c r="N261" s="1"/>
      <c r="O261" s="214"/>
      <c r="P261" s="204"/>
      <c r="Q261" s="183"/>
      <c r="R261" s="183"/>
      <c r="S261" s="2"/>
      <c r="T261" s="64"/>
      <c r="U261" s="2"/>
    </row>
    <row r="262" spans="1:21" s="36" customFormat="1" ht="15">
      <c r="A262" s="49" t="s">
        <v>409</v>
      </c>
      <c r="B262" s="32">
        <f aca="true" t="shared" si="81" ref="B262:B268">SUM(C262:D262)</f>
        <v>18499</v>
      </c>
      <c r="C262" s="32">
        <f>SUM(C263:C268)</f>
        <v>8253</v>
      </c>
      <c r="D262" s="32">
        <f>SUM(D263:D268)</f>
        <v>10246</v>
      </c>
      <c r="E262" s="32">
        <f>SUM(E263:E268)</f>
        <v>2981</v>
      </c>
      <c r="F262" s="31">
        <v>6.194379391100703</v>
      </c>
      <c r="G262" s="32">
        <f aca="true" t="shared" si="82" ref="G262:G268">SUM(H262:I262)</f>
        <v>17862</v>
      </c>
      <c r="H262" s="32">
        <f>SUM(H263:H268)</f>
        <v>8256</v>
      </c>
      <c r="I262" s="32">
        <f>SUM(I263:I268)</f>
        <v>9606</v>
      </c>
      <c r="J262" s="37">
        <f aca="true" t="shared" si="83" ref="J262:J268">LN(G262/B262)/6.02*100</f>
        <v>-0.582078493481026</v>
      </c>
      <c r="K262" s="34">
        <f>SUM(L262:M262)</f>
        <v>19829</v>
      </c>
      <c r="L262" s="32">
        <f>SUM(L263:L268)</f>
        <v>9441</v>
      </c>
      <c r="M262" s="32">
        <f>SUM(M263:M268)</f>
        <v>10388</v>
      </c>
      <c r="N262" s="32"/>
      <c r="O262" s="35">
        <f t="shared" si="75"/>
        <v>1.2290583688820473</v>
      </c>
      <c r="P262" s="194">
        <f aca="true" t="shared" si="84" ref="P262:P268">SUM(Q262:R262)</f>
        <v>32057</v>
      </c>
      <c r="Q262" s="186">
        <f>SUM(Q263:Q268)</f>
        <v>16324</v>
      </c>
      <c r="R262" s="186">
        <f>SUM(R263:R268)</f>
        <v>15733</v>
      </c>
      <c r="S262" s="23" t="s">
        <v>410</v>
      </c>
      <c r="T262" s="65"/>
      <c r="U262" s="23"/>
    </row>
    <row r="263" spans="1:21" s="4" customFormat="1" ht="15">
      <c r="A263" s="46" t="s">
        <v>170</v>
      </c>
      <c r="B263" s="1">
        <f t="shared" si="81"/>
        <v>1681</v>
      </c>
      <c r="C263" s="1">
        <v>707</v>
      </c>
      <c r="D263" s="1">
        <v>974</v>
      </c>
      <c r="E263" s="1">
        <v>318</v>
      </c>
      <c r="F263" s="11">
        <v>5.286163522012578</v>
      </c>
      <c r="G263" s="1">
        <f t="shared" si="82"/>
        <v>1458</v>
      </c>
      <c r="H263" s="1">
        <v>641</v>
      </c>
      <c r="I263" s="1">
        <v>817</v>
      </c>
      <c r="J263" s="52">
        <f t="shared" si="83"/>
        <v>-2.3641731036546867</v>
      </c>
      <c r="K263" s="40">
        <f aca="true" t="shared" si="85" ref="K263:K268">SUM(L263:M263)</f>
        <v>1777</v>
      </c>
      <c r="L263" s="1">
        <v>828</v>
      </c>
      <c r="M263" s="1">
        <v>949</v>
      </c>
      <c r="N263" s="1"/>
      <c r="O263" s="214">
        <f t="shared" si="75"/>
        <v>2.3277754774829162</v>
      </c>
      <c r="P263" s="204">
        <f t="shared" si="84"/>
        <v>2809</v>
      </c>
      <c r="Q263" s="196">
        <v>1432</v>
      </c>
      <c r="R263" s="196">
        <v>1377</v>
      </c>
      <c r="S263" s="175" t="s">
        <v>171</v>
      </c>
      <c r="T263" s="64"/>
      <c r="U263" s="2"/>
    </row>
    <row r="264" spans="1:21" s="4" customFormat="1" ht="15">
      <c r="A264" s="46" t="s">
        <v>366</v>
      </c>
      <c r="B264" s="1">
        <f t="shared" si="81"/>
        <v>9461</v>
      </c>
      <c r="C264" s="1">
        <v>4184</v>
      </c>
      <c r="D264" s="1">
        <v>5277</v>
      </c>
      <c r="E264" s="1">
        <v>1408</v>
      </c>
      <c r="F264" s="11">
        <v>6.7194602272727275</v>
      </c>
      <c r="G264" s="1">
        <f t="shared" si="82"/>
        <v>9465</v>
      </c>
      <c r="H264" s="1">
        <v>4365</v>
      </c>
      <c r="I264" s="1">
        <v>5100</v>
      </c>
      <c r="J264" s="52">
        <f t="shared" si="83"/>
        <v>0.007021577059451693</v>
      </c>
      <c r="K264" s="40">
        <f t="shared" si="85"/>
        <v>10398</v>
      </c>
      <c r="L264" s="1">
        <v>4929</v>
      </c>
      <c r="M264" s="1">
        <v>5469</v>
      </c>
      <c r="N264" s="1"/>
      <c r="O264" s="214">
        <f t="shared" si="75"/>
        <v>1.1060317094145626</v>
      </c>
      <c r="P264" s="204">
        <f t="shared" si="84"/>
        <v>15233</v>
      </c>
      <c r="Q264" s="196">
        <v>7749</v>
      </c>
      <c r="R264" s="196">
        <v>7484</v>
      </c>
      <c r="S264" s="175" t="s">
        <v>367</v>
      </c>
      <c r="T264" s="64"/>
      <c r="U264" s="2"/>
    </row>
    <row r="265" spans="1:21" s="4" customFormat="1" ht="15">
      <c r="A265" s="46" t="s">
        <v>411</v>
      </c>
      <c r="B265" s="1">
        <f t="shared" si="81"/>
        <v>2066</v>
      </c>
      <c r="C265" s="1">
        <v>988</v>
      </c>
      <c r="D265" s="1">
        <v>1078</v>
      </c>
      <c r="E265" s="1">
        <v>323</v>
      </c>
      <c r="F265" s="11">
        <v>6.396284829721362</v>
      </c>
      <c r="G265" s="1">
        <f t="shared" si="82"/>
        <v>2043</v>
      </c>
      <c r="H265" s="1">
        <v>1018</v>
      </c>
      <c r="I265" s="1">
        <v>1025</v>
      </c>
      <c r="J265" s="52">
        <f t="shared" si="83"/>
        <v>-0.18596436647777068</v>
      </c>
      <c r="K265" s="40">
        <f t="shared" si="85"/>
        <v>2195</v>
      </c>
      <c r="L265" s="1">
        <v>1086</v>
      </c>
      <c r="M265" s="1">
        <v>1109</v>
      </c>
      <c r="N265" s="1"/>
      <c r="O265" s="214">
        <f t="shared" si="75"/>
        <v>0.8442674199017606</v>
      </c>
      <c r="P265" s="204">
        <f t="shared" si="84"/>
        <v>3466</v>
      </c>
      <c r="Q265" s="196">
        <v>1688</v>
      </c>
      <c r="R265" s="196">
        <v>1778</v>
      </c>
      <c r="S265" s="175" t="s">
        <v>412</v>
      </c>
      <c r="T265" s="64"/>
      <c r="U265" s="2"/>
    </row>
    <row r="266" spans="1:21" s="4" customFormat="1" ht="15">
      <c r="A266" s="46" t="s">
        <v>96</v>
      </c>
      <c r="B266" s="1">
        <f t="shared" si="81"/>
        <v>2829</v>
      </c>
      <c r="C266" s="1">
        <v>1262</v>
      </c>
      <c r="D266" s="1">
        <v>1567</v>
      </c>
      <c r="E266" s="1">
        <v>464</v>
      </c>
      <c r="F266" s="11">
        <v>6.0969827586206895</v>
      </c>
      <c r="G266" s="1">
        <f t="shared" si="82"/>
        <v>2724</v>
      </c>
      <c r="H266" s="1">
        <v>1223</v>
      </c>
      <c r="I266" s="1">
        <v>1501</v>
      </c>
      <c r="J266" s="52">
        <f t="shared" si="83"/>
        <v>-0.6282708310990723</v>
      </c>
      <c r="K266" s="40">
        <f t="shared" si="85"/>
        <v>3193</v>
      </c>
      <c r="L266" s="1">
        <v>1536</v>
      </c>
      <c r="M266" s="1">
        <v>1657</v>
      </c>
      <c r="N266" s="1"/>
      <c r="O266" s="214">
        <f t="shared" si="75"/>
        <v>1.8689355934750482</v>
      </c>
      <c r="P266" s="204">
        <f t="shared" si="84"/>
        <v>5214</v>
      </c>
      <c r="Q266" s="196">
        <v>2697</v>
      </c>
      <c r="R266" s="196">
        <v>2517</v>
      </c>
      <c r="S266" s="175" t="s">
        <v>97</v>
      </c>
      <c r="T266" s="64"/>
      <c r="U266" s="2"/>
    </row>
    <row r="267" spans="1:21" s="4" customFormat="1" ht="15">
      <c r="A267" s="62" t="s">
        <v>413</v>
      </c>
      <c r="B267" s="78">
        <f t="shared" si="81"/>
        <v>1023</v>
      </c>
      <c r="C267" s="78">
        <v>444</v>
      </c>
      <c r="D267" s="78">
        <v>579</v>
      </c>
      <c r="E267" s="78">
        <v>179</v>
      </c>
      <c r="F267" s="11">
        <v>5.715083798882682</v>
      </c>
      <c r="G267" s="1">
        <f t="shared" si="82"/>
        <v>1025</v>
      </c>
      <c r="H267" s="1">
        <v>467</v>
      </c>
      <c r="I267" s="1">
        <v>558</v>
      </c>
      <c r="J267" s="52">
        <f t="shared" si="83"/>
        <v>0.03244394719073207</v>
      </c>
      <c r="K267" s="40">
        <f t="shared" si="85"/>
        <v>1158</v>
      </c>
      <c r="L267" s="1">
        <v>524</v>
      </c>
      <c r="M267" s="1">
        <v>634</v>
      </c>
      <c r="N267" s="1"/>
      <c r="O267" s="214">
        <f t="shared" si="75"/>
        <v>1.4353149007109636</v>
      </c>
      <c r="P267" s="204">
        <f t="shared" si="84"/>
        <v>1750</v>
      </c>
      <c r="Q267" s="196">
        <v>894</v>
      </c>
      <c r="R267" s="196">
        <v>856</v>
      </c>
      <c r="S267" s="175" t="s">
        <v>414</v>
      </c>
      <c r="T267" s="64"/>
      <c r="U267" s="2"/>
    </row>
    <row r="268" spans="1:21" s="4" customFormat="1" ht="15">
      <c r="A268" s="46" t="s">
        <v>415</v>
      </c>
      <c r="B268" s="78">
        <f t="shared" si="81"/>
        <v>1439</v>
      </c>
      <c r="C268" s="78">
        <v>668</v>
      </c>
      <c r="D268" s="78">
        <v>771</v>
      </c>
      <c r="E268" s="1">
        <v>289</v>
      </c>
      <c r="F268" s="11">
        <v>4.97923875432526</v>
      </c>
      <c r="G268" s="70">
        <f t="shared" si="82"/>
        <v>1147</v>
      </c>
      <c r="H268" s="70">
        <v>542</v>
      </c>
      <c r="I268" s="70">
        <v>605</v>
      </c>
      <c r="J268" s="79">
        <f t="shared" si="83"/>
        <v>-3.7674184345182256</v>
      </c>
      <c r="K268" s="71">
        <f t="shared" si="85"/>
        <v>1108</v>
      </c>
      <c r="L268" s="70">
        <v>538</v>
      </c>
      <c r="M268" s="70">
        <v>570</v>
      </c>
      <c r="N268" s="70"/>
      <c r="O268" s="215">
        <f t="shared" si="75"/>
        <v>-0.4069794096722544</v>
      </c>
      <c r="P268" s="206">
        <f t="shared" si="84"/>
        <v>3585</v>
      </c>
      <c r="Q268" s="198">
        <v>1864</v>
      </c>
      <c r="R268" s="198">
        <v>1721</v>
      </c>
      <c r="S268" s="203" t="s">
        <v>416</v>
      </c>
      <c r="T268" s="64"/>
      <c r="U268" s="2"/>
    </row>
    <row r="269" spans="1:21" s="87" customFormat="1" ht="17.25">
      <c r="A269" s="80" t="s">
        <v>450</v>
      </c>
      <c r="B269" s="81"/>
      <c r="C269" s="81"/>
      <c r="D269" s="81"/>
      <c r="E269" s="81"/>
      <c r="F269" s="82"/>
      <c r="G269" s="81"/>
      <c r="H269" s="81"/>
      <c r="I269" s="83"/>
      <c r="J269" s="84"/>
      <c r="K269" s="83"/>
      <c r="L269" s="83"/>
      <c r="M269" s="83"/>
      <c r="N269" s="83"/>
      <c r="O269" s="199"/>
      <c r="P269" s="199"/>
      <c r="Q269" s="196"/>
      <c r="R269" s="196"/>
      <c r="S269" s="200" t="s">
        <v>451</v>
      </c>
      <c r="T269" s="85"/>
      <c r="U269" s="86"/>
    </row>
    <row r="270" spans="1:21" s="87" customFormat="1" ht="17.25">
      <c r="A270" s="212" t="s">
        <v>485</v>
      </c>
      <c r="B270" s="210"/>
      <c r="C270" s="210"/>
      <c r="D270" s="210"/>
      <c r="E270" s="210"/>
      <c r="F270" s="211"/>
      <c r="G270" s="210"/>
      <c r="H270" s="210"/>
      <c r="I270" s="96"/>
      <c r="J270" s="98"/>
      <c r="K270" s="96"/>
      <c r="L270" s="96"/>
      <c r="M270" s="96"/>
      <c r="N270" s="96"/>
      <c r="O270" s="199"/>
      <c r="P270" s="231" t="s">
        <v>486</v>
      </c>
      <c r="Q270" s="231"/>
      <c r="R270" s="231"/>
      <c r="S270" s="231"/>
      <c r="T270" s="85"/>
      <c r="U270" s="86"/>
    </row>
    <row r="271" spans="1:21" s="87" customFormat="1" ht="15">
      <c r="A271" s="89" t="s">
        <v>417</v>
      </c>
      <c r="B271" s="90"/>
      <c r="C271" s="90"/>
      <c r="D271" s="90"/>
      <c r="E271" s="90"/>
      <c r="F271" s="91"/>
      <c r="G271" s="90"/>
      <c r="H271" s="90"/>
      <c r="I271" s="90"/>
      <c r="J271" s="92"/>
      <c r="K271" s="90"/>
      <c r="L271" s="90"/>
      <c r="M271" s="90"/>
      <c r="N271" s="90"/>
      <c r="O271" s="93"/>
      <c r="P271" s="99"/>
      <c r="Q271" s="196"/>
      <c r="R271" s="196"/>
      <c r="S271" s="201" t="s">
        <v>418</v>
      </c>
      <c r="T271" s="95"/>
      <c r="U271" s="94"/>
    </row>
    <row r="272" spans="1:21" s="87" customFormat="1" ht="15">
      <c r="A272" s="89" t="s">
        <v>419</v>
      </c>
      <c r="B272" s="96"/>
      <c r="C272" s="96"/>
      <c r="D272" s="96"/>
      <c r="E272" s="96"/>
      <c r="F272" s="97"/>
      <c r="G272" s="96"/>
      <c r="H272" s="96"/>
      <c r="I272" s="96"/>
      <c r="J272" s="98"/>
      <c r="K272" s="96"/>
      <c r="L272" s="96"/>
      <c r="M272" s="96"/>
      <c r="N272" s="96"/>
      <c r="O272" s="99"/>
      <c r="P272" s="99"/>
      <c r="Q272" s="196"/>
      <c r="R272" s="196"/>
      <c r="S272" s="201" t="s">
        <v>420</v>
      </c>
      <c r="T272" s="95"/>
      <c r="U272" s="94"/>
    </row>
    <row r="273" spans="1:21" s="87" customFormat="1" ht="15">
      <c r="A273" s="89" t="s">
        <v>421</v>
      </c>
      <c r="B273" s="100"/>
      <c r="C273" s="101"/>
      <c r="D273" s="101"/>
      <c r="E273" s="101"/>
      <c r="F273" s="102"/>
      <c r="G273" s="100"/>
      <c r="H273" s="101"/>
      <c r="I273" s="101"/>
      <c r="J273" s="103"/>
      <c r="K273" s="101"/>
      <c r="L273" s="101"/>
      <c r="M273" s="101"/>
      <c r="N273" s="101"/>
      <c r="O273" s="99"/>
      <c r="P273" s="99"/>
      <c r="Q273" s="99"/>
      <c r="R273" s="99"/>
      <c r="S273" s="201" t="s">
        <v>422</v>
      </c>
      <c r="T273" s="95"/>
      <c r="U273" s="94"/>
    </row>
    <row r="274" spans="2:20" s="104" customFormat="1" ht="11.25">
      <c r="B274" s="105"/>
      <c r="C274" s="105"/>
      <c r="D274" s="106"/>
      <c r="E274" s="107"/>
      <c r="F274" s="108"/>
      <c r="G274" s="109"/>
      <c r="H274" s="110"/>
      <c r="I274" s="111"/>
      <c r="J274" s="112"/>
      <c r="K274" s="106"/>
      <c r="L274" s="106"/>
      <c r="M274" s="106"/>
      <c r="N274" s="106"/>
      <c r="O274" s="113"/>
      <c r="P274" s="113"/>
      <c r="Q274" s="113"/>
      <c r="R274" s="113"/>
      <c r="S274" s="202"/>
      <c r="T274" s="114"/>
    </row>
    <row r="275" spans="1:21" s="87" customFormat="1" ht="18.75">
      <c r="A275" s="115" t="s">
        <v>452</v>
      </c>
      <c r="B275" s="116"/>
      <c r="C275" s="96"/>
      <c r="D275" s="96"/>
      <c r="E275" s="96"/>
      <c r="F275" s="97"/>
      <c r="G275" s="116"/>
      <c r="H275" s="96"/>
      <c r="I275" s="96"/>
      <c r="J275" s="98"/>
      <c r="K275" s="96"/>
      <c r="L275" s="96"/>
      <c r="M275" s="96"/>
      <c r="N275" s="96"/>
      <c r="O275" s="99"/>
      <c r="P275" s="99"/>
      <c r="Q275" s="99"/>
      <c r="R275" s="99"/>
      <c r="S275" s="149"/>
      <c r="T275" s="88"/>
      <c r="U275" s="117"/>
    </row>
    <row r="276" spans="1:21" s="122" customFormat="1" ht="21" customHeight="1">
      <c r="A276" s="118" t="s">
        <v>428</v>
      </c>
      <c r="B276" s="119"/>
      <c r="C276" s="119"/>
      <c r="D276" s="120"/>
      <c r="E276" s="119"/>
      <c r="F276" s="119"/>
      <c r="G276" s="121"/>
      <c r="J276" s="123"/>
      <c r="K276" s="124"/>
      <c r="L276" s="124"/>
      <c r="M276" s="124"/>
      <c r="N276" s="125"/>
      <c r="O276" s="126"/>
      <c r="P276" s="132"/>
      <c r="Q276" s="132"/>
      <c r="R276" s="132"/>
      <c r="S276" s="127"/>
      <c r="T276" s="128"/>
      <c r="U276" s="127"/>
    </row>
    <row r="277" spans="1:21" s="122" customFormat="1" ht="21" customHeight="1">
      <c r="A277" s="129" t="s">
        <v>453</v>
      </c>
      <c r="B277" s="119"/>
      <c r="C277" s="119"/>
      <c r="D277" s="120"/>
      <c r="E277" s="119"/>
      <c r="F277" s="119"/>
      <c r="G277" s="121"/>
      <c r="I277" s="130"/>
      <c r="J277" s="131"/>
      <c r="K277" s="132"/>
      <c r="L277" s="132"/>
      <c r="M277" s="132"/>
      <c r="N277" s="132"/>
      <c r="O277" s="132"/>
      <c r="P277" s="132"/>
      <c r="Q277" s="132"/>
      <c r="R277" s="132"/>
      <c r="S277" s="127"/>
      <c r="T277" s="128"/>
      <c r="U277" s="127"/>
    </row>
    <row r="278" spans="1:21" s="122" customFormat="1" ht="21" customHeight="1">
      <c r="A278" s="129" t="s">
        <v>454</v>
      </c>
      <c r="B278" s="119"/>
      <c r="C278" s="119"/>
      <c r="D278" s="120"/>
      <c r="E278" s="119"/>
      <c r="F278" s="119"/>
      <c r="G278" s="121"/>
      <c r="I278" s="130"/>
      <c r="J278" s="131"/>
      <c r="K278" s="132"/>
      <c r="L278" s="132"/>
      <c r="M278" s="132"/>
      <c r="N278" s="132"/>
      <c r="O278" s="132"/>
      <c r="P278" s="132"/>
      <c r="Q278" s="132"/>
      <c r="R278" s="132"/>
      <c r="S278" s="127"/>
      <c r="T278" s="128"/>
      <c r="U278" s="127"/>
    </row>
    <row r="279" spans="1:21" s="122" customFormat="1" ht="21" customHeight="1">
      <c r="A279" s="118" t="s">
        <v>429</v>
      </c>
      <c r="B279" s="119"/>
      <c r="C279" s="119"/>
      <c r="D279" s="120"/>
      <c r="E279" s="119"/>
      <c r="F279" s="119"/>
      <c r="G279" s="121"/>
      <c r="I279" s="130"/>
      <c r="J279" s="131"/>
      <c r="K279" s="132"/>
      <c r="L279" s="132"/>
      <c r="M279" s="132"/>
      <c r="N279" s="132"/>
      <c r="O279" s="132"/>
      <c r="P279" s="132"/>
      <c r="Q279" s="132"/>
      <c r="R279" s="132"/>
      <c r="S279" s="127"/>
      <c r="T279" s="128"/>
      <c r="U279" s="127"/>
    </row>
    <row r="280" spans="1:21" s="122" customFormat="1" ht="21" customHeight="1">
      <c r="A280" s="129" t="s">
        <v>455</v>
      </c>
      <c r="B280" s="119"/>
      <c r="C280" s="119"/>
      <c r="D280" s="120"/>
      <c r="E280" s="119"/>
      <c r="F280" s="119"/>
      <c r="G280" s="121"/>
      <c r="I280" s="130"/>
      <c r="J280" s="131"/>
      <c r="K280" s="132"/>
      <c r="L280" s="132"/>
      <c r="M280" s="132"/>
      <c r="N280" s="132"/>
      <c r="O280" s="132"/>
      <c r="P280" s="132"/>
      <c r="Q280" s="132"/>
      <c r="R280" s="132"/>
      <c r="S280" s="127"/>
      <c r="T280" s="128"/>
      <c r="U280" s="127"/>
    </row>
    <row r="281" spans="1:21" s="122" customFormat="1" ht="21" customHeight="1">
      <c r="A281" s="118" t="s">
        <v>445</v>
      </c>
      <c r="B281" s="119"/>
      <c r="C281" s="119"/>
      <c r="D281" s="120"/>
      <c r="E281" s="119"/>
      <c r="F281" s="119"/>
      <c r="G281" s="121"/>
      <c r="I281" s="130"/>
      <c r="J281" s="131"/>
      <c r="K281" s="132"/>
      <c r="L281" s="132"/>
      <c r="M281" s="132"/>
      <c r="N281" s="132"/>
      <c r="O281" s="132"/>
      <c r="P281" s="132"/>
      <c r="Q281" s="132"/>
      <c r="R281" s="132"/>
      <c r="S281" s="133"/>
      <c r="T281" s="128"/>
      <c r="U281" s="127"/>
    </row>
    <row r="282" spans="1:21" s="122" customFormat="1" ht="21" customHeight="1">
      <c r="A282" s="118" t="s">
        <v>446</v>
      </c>
      <c r="B282" s="119"/>
      <c r="C282" s="119"/>
      <c r="D282" s="120"/>
      <c r="E282" s="119"/>
      <c r="F282" s="119"/>
      <c r="G282" s="121"/>
      <c r="I282" s="130"/>
      <c r="J282" s="226"/>
      <c r="K282" s="226"/>
      <c r="L282" s="226"/>
      <c r="M282" s="226"/>
      <c r="N282" s="226"/>
      <c r="O282" s="226"/>
      <c r="P282" s="226"/>
      <c r="Q282" s="226"/>
      <c r="R282" s="226"/>
      <c r="S282" s="226"/>
      <c r="T282" s="134"/>
      <c r="U282" s="135"/>
    </row>
    <row r="283" spans="1:21" s="122" customFormat="1" ht="21" customHeight="1">
      <c r="A283" s="118" t="s">
        <v>467</v>
      </c>
      <c r="B283" s="119"/>
      <c r="C283" s="119"/>
      <c r="D283" s="120"/>
      <c r="E283" s="119"/>
      <c r="F283" s="119"/>
      <c r="G283" s="121"/>
      <c r="I283" s="130"/>
      <c r="J283" s="131"/>
      <c r="K283" s="132"/>
      <c r="L283" s="132"/>
      <c r="M283" s="132"/>
      <c r="N283" s="132"/>
      <c r="O283" s="132"/>
      <c r="P283" s="132"/>
      <c r="Q283" s="132"/>
      <c r="R283" s="132"/>
      <c r="S283" s="136"/>
      <c r="T283" s="137"/>
      <c r="U283" s="138"/>
    </row>
    <row r="284" spans="1:21" s="122" customFormat="1" ht="23.25" customHeight="1">
      <c r="A284" s="129" t="s">
        <v>456</v>
      </c>
      <c r="B284" s="139"/>
      <c r="C284" s="139"/>
      <c r="D284" s="120"/>
      <c r="E284" s="139"/>
      <c r="F284" s="139"/>
      <c r="G284" s="140"/>
      <c r="I284" s="130"/>
      <c r="J284" s="131"/>
      <c r="K284" s="132"/>
      <c r="L284" s="132"/>
      <c r="M284" s="132"/>
      <c r="N284" s="132"/>
      <c r="O284" s="132"/>
      <c r="P284" s="132"/>
      <c r="Q284" s="132"/>
      <c r="R284" s="132"/>
      <c r="S284" s="141"/>
      <c r="T284" s="142"/>
      <c r="U284" s="143"/>
    </row>
    <row r="285" spans="1:18" s="129" customFormat="1" ht="28.5" customHeight="1">
      <c r="A285" s="237" t="s">
        <v>457</v>
      </c>
      <c r="B285" s="237"/>
      <c r="C285" s="237"/>
      <c r="D285" s="237"/>
      <c r="E285" s="237"/>
      <c r="F285" s="237"/>
      <c r="G285" s="237"/>
      <c r="H285" s="237"/>
      <c r="I285" s="237"/>
      <c r="J285" s="237"/>
      <c r="K285" s="237"/>
      <c r="L285" s="237"/>
      <c r="M285" s="237"/>
      <c r="N285" s="237"/>
      <c r="O285" s="237"/>
      <c r="P285" s="179"/>
      <c r="Q285" s="179"/>
      <c r="R285" s="179"/>
    </row>
    <row r="286" spans="1:21" s="122" customFormat="1" ht="21" customHeight="1">
      <c r="A286" s="118" t="s">
        <v>458</v>
      </c>
      <c r="B286" s="144"/>
      <c r="C286" s="144"/>
      <c r="D286" s="144"/>
      <c r="E286" s="144"/>
      <c r="F286" s="144"/>
      <c r="G286" s="144"/>
      <c r="H286" s="144"/>
      <c r="I286" s="144"/>
      <c r="J286" s="145"/>
      <c r="K286" s="144"/>
      <c r="L286" s="144"/>
      <c r="M286" s="144"/>
      <c r="N286" s="144"/>
      <c r="O286" s="146"/>
      <c r="P286" s="146"/>
      <c r="Q286" s="146"/>
      <c r="R286" s="146"/>
      <c r="S286" s="146"/>
      <c r="T286" s="147"/>
      <c r="U286" s="148"/>
    </row>
    <row r="287" spans="1:21" s="122" customFormat="1" ht="21" customHeight="1">
      <c r="A287" s="118" t="s">
        <v>459</v>
      </c>
      <c r="B287" s="144"/>
      <c r="C287" s="144"/>
      <c r="D287" s="144"/>
      <c r="E287" s="144"/>
      <c r="F287" s="144"/>
      <c r="G287" s="144"/>
      <c r="H287" s="144"/>
      <c r="I287" s="144"/>
      <c r="J287" s="145"/>
      <c r="K287" s="144"/>
      <c r="L287" s="144"/>
      <c r="M287" s="144"/>
      <c r="N287" s="144"/>
      <c r="O287" s="146"/>
      <c r="P287" s="146"/>
      <c r="Q287" s="146"/>
      <c r="R287" s="146"/>
      <c r="S287" s="146"/>
      <c r="T287" s="147"/>
      <c r="U287" s="148"/>
    </row>
    <row r="288" spans="1:21" s="122" customFormat="1" ht="21" customHeight="1">
      <c r="A288" s="118" t="s">
        <v>447</v>
      </c>
      <c r="B288" s="119"/>
      <c r="C288" s="119"/>
      <c r="D288" s="120"/>
      <c r="E288" s="119"/>
      <c r="F288" s="119"/>
      <c r="G288" s="121"/>
      <c r="I288" s="130"/>
      <c r="J288" s="131"/>
      <c r="K288" s="132"/>
      <c r="L288" s="132"/>
      <c r="M288" s="132"/>
      <c r="N288" s="132"/>
      <c r="O288" s="132"/>
      <c r="P288" s="132"/>
      <c r="Q288" s="132"/>
      <c r="R288" s="132"/>
      <c r="S288" s="149"/>
      <c r="T288" s="88"/>
      <c r="U288" s="117"/>
    </row>
    <row r="289" spans="1:21" s="122" customFormat="1" ht="21" customHeight="1">
      <c r="A289" s="118" t="s">
        <v>491</v>
      </c>
      <c r="B289" s="139"/>
      <c r="C289" s="139"/>
      <c r="D289" s="120"/>
      <c r="E289" s="139"/>
      <c r="F289" s="139"/>
      <c r="G289" s="140"/>
      <c r="I289" s="130"/>
      <c r="J289" s="131"/>
      <c r="K289" s="132"/>
      <c r="L289" s="132"/>
      <c r="M289" s="132"/>
      <c r="N289" s="132"/>
      <c r="O289" s="132"/>
      <c r="P289" s="132"/>
      <c r="Q289" s="132"/>
      <c r="R289" s="132"/>
      <c r="S289" s="141"/>
      <c r="T289" s="142"/>
      <c r="U289" s="143"/>
    </row>
    <row r="290" spans="1:21" s="122" customFormat="1" ht="21" customHeight="1">
      <c r="A290" s="118" t="s">
        <v>430</v>
      </c>
      <c r="B290" s="119"/>
      <c r="C290" s="119"/>
      <c r="D290" s="120"/>
      <c r="E290" s="119"/>
      <c r="F290" s="119"/>
      <c r="G290" s="121"/>
      <c r="I290" s="130"/>
      <c r="J290" s="131"/>
      <c r="K290" s="132"/>
      <c r="L290" s="132"/>
      <c r="M290" s="132"/>
      <c r="N290" s="132"/>
      <c r="O290" s="132"/>
      <c r="P290" s="132"/>
      <c r="Q290" s="132"/>
      <c r="R290" s="132"/>
      <c r="S290" s="149"/>
      <c r="T290" s="88"/>
      <c r="U290" s="117"/>
    </row>
    <row r="291" spans="1:21" s="221" customFormat="1" ht="21" customHeight="1">
      <c r="A291" s="150" t="s">
        <v>448</v>
      </c>
      <c r="B291" s="219"/>
      <c r="C291" s="219"/>
      <c r="D291" s="120"/>
      <c r="E291" s="219"/>
      <c r="F291" s="219"/>
      <c r="G291" s="220"/>
      <c r="I291" s="124"/>
      <c r="J291" s="131"/>
      <c r="K291" s="132"/>
      <c r="L291" s="132"/>
      <c r="M291" s="132"/>
      <c r="N291" s="132"/>
      <c r="O291" s="132"/>
      <c r="P291" s="132"/>
      <c r="Q291" s="132"/>
      <c r="R291" s="132"/>
      <c r="S291" s="149"/>
      <c r="T291" s="88"/>
      <c r="U291" s="117"/>
    </row>
    <row r="292" spans="2:20" s="151" customFormat="1" ht="21" customHeight="1">
      <c r="B292" s="222"/>
      <c r="C292" s="152"/>
      <c r="D292" s="152"/>
      <c r="E292" s="152"/>
      <c r="F292" s="120"/>
      <c r="G292" s="222"/>
      <c r="H292" s="152"/>
      <c r="I292" s="152"/>
      <c r="J292" s="131"/>
      <c r="K292" s="132"/>
      <c r="L292" s="132"/>
      <c r="M292" s="132"/>
      <c r="N292" s="132"/>
      <c r="O292" s="132"/>
      <c r="P292" s="132"/>
      <c r="Q292" s="132"/>
      <c r="R292" s="132"/>
      <c r="T292" s="223"/>
    </row>
    <row r="293" spans="2:21" s="154" customFormat="1" ht="12">
      <c r="B293" s="158"/>
      <c r="C293" s="156"/>
      <c r="D293" s="156"/>
      <c r="E293" s="156"/>
      <c r="F293" s="99"/>
      <c r="G293" s="158"/>
      <c r="H293" s="156"/>
      <c r="I293" s="156"/>
      <c r="J293" s="157"/>
      <c r="K293" s="156"/>
      <c r="L293" s="156"/>
      <c r="M293" s="156"/>
      <c r="N293" s="156"/>
      <c r="O293" s="99"/>
      <c r="P293" s="99"/>
      <c r="Q293" s="99"/>
      <c r="R293" s="99"/>
      <c r="S293" s="156"/>
      <c r="T293" s="96"/>
      <c r="U293" s="156"/>
    </row>
    <row r="294" spans="2:21" s="132" customFormat="1" ht="18.75">
      <c r="B294" s="139"/>
      <c r="C294" s="139"/>
      <c r="D294" s="120"/>
      <c r="E294" s="139"/>
      <c r="F294" s="139"/>
      <c r="G294" s="224"/>
      <c r="J294" s="226"/>
      <c r="K294" s="226"/>
      <c r="L294" s="226"/>
      <c r="M294" s="226"/>
      <c r="N294" s="226"/>
      <c r="O294" s="226"/>
      <c r="P294" s="226"/>
      <c r="Q294" s="226"/>
      <c r="R294" s="226"/>
      <c r="S294" s="226"/>
      <c r="T294" s="225"/>
      <c r="U294" s="217"/>
    </row>
    <row r="295" spans="2:21" s="132" customFormat="1" ht="18.75">
      <c r="B295" s="139"/>
      <c r="C295" s="139"/>
      <c r="D295" s="120"/>
      <c r="E295" s="139"/>
      <c r="F295" s="139"/>
      <c r="G295" s="224"/>
      <c r="J295" s="226"/>
      <c r="K295" s="226"/>
      <c r="L295" s="226"/>
      <c r="M295" s="226"/>
      <c r="N295" s="226"/>
      <c r="O295" s="226"/>
      <c r="P295" s="226"/>
      <c r="Q295" s="226"/>
      <c r="R295" s="226"/>
      <c r="S295" s="226"/>
      <c r="T295" s="225"/>
      <c r="U295" s="217"/>
    </row>
    <row r="296" spans="2:21" s="154" customFormat="1" ht="12">
      <c r="B296" s="158"/>
      <c r="C296" s="156"/>
      <c r="D296" s="156"/>
      <c r="E296" s="156"/>
      <c r="F296" s="99"/>
      <c r="G296" s="158"/>
      <c r="H296" s="156"/>
      <c r="I296" s="156"/>
      <c r="J296" s="157"/>
      <c r="K296" s="156"/>
      <c r="L296" s="156"/>
      <c r="M296" s="156"/>
      <c r="N296" s="156"/>
      <c r="O296" s="99"/>
      <c r="P296" s="99"/>
      <c r="Q296" s="99"/>
      <c r="R296" s="99"/>
      <c r="S296" s="156"/>
      <c r="T296" s="96"/>
      <c r="U296" s="156"/>
    </row>
    <row r="297" spans="2:21" s="154" customFormat="1" ht="12">
      <c r="B297" s="158"/>
      <c r="C297" s="156"/>
      <c r="D297" s="156"/>
      <c r="E297" s="156"/>
      <c r="F297" s="99"/>
      <c r="G297" s="158"/>
      <c r="H297" s="156"/>
      <c r="I297" s="156"/>
      <c r="J297" s="157"/>
      <c r="K297" s="156"/>
      <c r="L297" s="156"/>
      <c r="M297" s="156"/>
      <c r="N297" s="156"/>
      <c r="O297" s="99"/>
      <c r="P297" s="99"/>
      <c r="Q297" s="99"/>
      <c r="R297" s="99"/>
      <c r="S297" s="156"/>
      <c r="T297" s="96"/>
      <c r="U297" s="156"/>
    </row>
    <row r="298" spans="2:21" s="154" customFormat="1" ht="12">
      <c r="B298" s="158"/>
      <c r="C298" s="156"/>
      <c r="D298" s="156"/>
      <c r="E298" s="156"/>
      <c r="F298" s="99"/>
      <c r="G298" s="158"/>
      <c r="H298" s="156"/>
      <c r="I298" s="156"/>
      <c r="J298" s="157"/>
      <c r="K298" s="156"/>
      <c r="L298" s="156"/>
      <c r="M298" s="156"/>
      <c r="N298" s="156"/>
      <c r="O298" s="99"/>
      <c r="P298" s="99"/>
      <c r="Q298" s="99"/>
      <c r="R298" s="99"/>
      <c r="S298" s="156"/>
      <c r="T298" s="96"/>
      <c r="U298" s="156"/>
    </row>
    <row r="299" spans="2:21" s="154" customFormat="1" ht="12">
      <c r="B299" s="156"/>
      <c r="C299" s="156"/>
      <c r="D299" s="156"/>
      <c r="E299" s="156"/>
      <c r="F299" s="99"/>
      <c r="G299" s="156"/>
      <c r="H299" s="156"/>
      <c r="I299" s="156"/>
      <c r="J299" s="157"/>
      <c r="K299" s="156"/>
      <c r="L299" s="156"/>
      <c r="M299" s="156"/>
      <c r="N299" s="156"/>
      <c r="O299" s="99"/>
      <c r="P299" s="99"/>
      <c r="Q299" s="99"/>
      <c r="R299" s="99"/>
      <c r="S299" s="156"/>
      <c r="T299" s="96"/>
      <c r="U299" s="156"/>
    </row>
    <row r="300" spans="2:21" s="154" customFormat="1" ht="12">
      <c r="B300" s="156"/>
      <c r="C300" s="156"/>
      <c r="D300" s="156"/>
      <c r="E300" s="156"/>
      <c r="F300" s="99"/>
      <c r="G300" s="156"/>
      <c r="H300" s="156"/>
      <c r="I300" s="156"/>
      <c r="J300" s="157"/>
      <c r="K300" s="156"/>
      <c r="L300" s="156"/>
      <c r="M300" s="156"/>
      <c r="N300" s="156"/>
      <c r="O300" s="99"/>
      <c r="P300" s="99"/>
      <c r="Q300" s="99"/>
      <c r="R300" s="99"/>
      <c r="S300" s="156"/>
      <c r="T300" s="96"/>
      <c r="U300" s="156"/>
    </row>
    <row r="301" spans="1:21" s="87" customFormat="1" ht="12">
      <c r="A301" s="154"/>
      <c r="B301" s="155"/>
      <c r="C301" s="156"/>
      <c r="D301" s="156"/>
      <c r="E301" s="156"/>
      <c r="F301" s="99"/>
      <c r="G301" s="155"/>
      <c r="H301" s="156"/>
      <c r="I301" s="156"/>
      <c r="J301" s="157"/>
      <c r="K301" s="156"/>
      <c r="L301" s="156"/>
      <c r="M301" s="156"/>
      <c r="N301" s="156"/>
      <c r="O301" s="99"/>
      <c r="P301" s="99"/>
      <c r="Q301" s="99"/>
      <c r="R301" s="99"/>
      <c r="S301" s="156"/>
      <c r="T301" s="96"/>
      <c r="U301" s="156"/>
    </row>
    <row r="302" spans="1:21" s="87" customFormat="1" ht="12">
      <c r="A302" s="154"/>
      <c r="B302" s="156"/>
      <c r="C302" s="156"/>
      <c r="D302" s="156"/>
      <c r="E302" s="156"/>
      <c r="F302" s="99"/>
      <c r="G302" s="156"/>
      <c r="H302" s="156"/>
      <c r="I302" s="156"/>
      <c r="J302" s="157"/>
      <c r="K302" s="156"/>
      <c r="L302" s="156"/>
      <c r="M302" s="156"/>
      <c r="N302" s="156"/>
      <c r="O302" s="99"/>
      <c r="P302" s="99"/>
      <c r="Q302" s="99"/>
      <c r="R302" s="99"/>
      <c r="S302" s="156"/>
      <c r="T302" s="96"/>
      <c r="U302" s="156"/>
    </row>
    <row r="303" spans="1:21" s="87" customFormat="1" ht="12">
      <c r="A303" s="154"/>
      <c r="B303" s="156"/>
      <c r="C303" s="156"/>
      <c r="D303" s="156"/>
      <c r="E303" s="156"/>
      <c r="F303" s="99"/>
      <c r="G303" s="156"/>
      <c r="H303" s="156"/>
      <c r="I303" s="156"/>
      <c r="J303" s="157"/>
      <c r="K303" s="156"/>
      <c r="L303" s="156"/>
      <c r="M303" s="156"/>
      <c r="N303" s="156"/>
      <c r="O303" s="99"/>
      <c r="P303" s="99"/>
      <c r="Q303" s="99"/>
      <c r="R303" s="99"/>
      <c r="S303" s="156"/>
      <c r="T303" s="96"/>
      <c r="U303" s="156"/>
    </row>
    <row r="304" spans="1:21" s="87" customFormat="1" ht="12">
      <c r="A304" s="154"/>
      <c r="B304" s="156"/>
      <c r="C304" s="156"/>
      <c r="D304" s="156"/>
      <c r="E304" s="156"/>
      <c r="F304" s="99"/>
      <c r="G304" s="156"/>
      <c r="H304" s="156"/>
      <c r="I304" s="156"/>
      <c r="J304" s="157"/>
      <c r="K304" s="156"/>
      <c r="L304" s="156"/>
      <c r="M304" s="156"/>
      <c r="N304" s="156"/>
      <c r="O304" s="99"/>
      <c r="P304" s="99"/>
      <c r="Q304" s="99"/>
      <c r="R304" s="99"/>
      <c r="S304" s="156"/>
      <c r="T304" s="96"/>
      <c r="U304" s="156"/>
    </row>
    <row r="305" spans="1:21" s="153" customFormat="1" ht="12.75">
      <c r="A305" s="154"/>
      <c r="B305" s="152"/>
      <c r="C305" s="152"/>
      <c r="D305" s="152"/>
      <c r="E305" s="152"/>
      <c r="F305" s="120"/>
      <c r="G305" s="152"/>
      <c r="H305" s="152"/>
      <c r="I305" s="152"/>
      <c r="J305" s="159"/>
      <c r="K305" s="152"/>
      <c r="L305" s="152"/>
      <c r="M305" s="152"/>
      <c r="N305" s="152"/>
      <c r="O305" s="120"/>
      <c r="P305" s="120"/>
      <c r="Q305" s="120"/>
      <c r="R305" s="120"/>
      <c r="S305" s="152"/>
      <c r="T305" s="160"/>
      <c r="U305" s="152"/>
    </row>
    <row r="306" spans="1:21" s="153" customFormat="1" ht="12.75">
      <c r="A306" s="87"/>
      <c r="B306" s="161"/>
      <c r="C306" s="161"/>
      <c r="D306" s="161"/>
      <c r="E306" s="161"/>
      <c r="F306" s="162"/>
      <c r="G306" s="161"/>
      <c r="H306" s="161"/>
      <c r="I306" s="161"/>
      <c r="J306" s="159"/>
      <c r="K306" s="152"/>
      <c r="L306" s="152"/>
      <c r="M306" s="152"/>
      <c r="N306" s="152"/>
      <c r="O306" s="120"/>
      <c r="P306" s="120"/>
      <c r="Q306" s="120"/>
      <c r="R306" s="120"/>
      <c r="S306" s="152"/>
      <c r="T306" s="163"/>
      <c r="U306" s="161"/>
    </row>
    <row r="307" spans="1:21" s="153" customFormat="1" ht="12.75">
      <c r="A307" s="87"/>
      <c r="B307" s="161"/>
      <c r="C307" s="161"/>
      <c r="D307" s="161"/>
      <c r="E307" s="161"/>
      <c r="F307" s="162"/>
      <c r="G307" s="161"/>
      <c r="H307" s="161"/>
      <c r="I307" s="161"/>
      <c r="J307" s="159"/>
      <c r="K307" s="152"/>
      <c r="L307" s="152"/>
      <c r="M307" s="152"/>
      <c r="N307" s="152"/>
      <c r="O307" s="120"/>
      <c r="P307" s="120"/>
      <c r="Q307" s="120"/>
      <c r="R307" s="120"/>
      <c r="S307" s="152"/>
      <c r="T307" s="163"/>
      <c r="U307" s="161"/>
    </row>
    <row r="308" spans="1:21" s="153" customFormat="1" ht="12.75">
      <c r="A308" s="87"/>
      <c r="B308" s="161"/>
      <c r="C308" s="161"/>
      <c r="D308" s="161"/>
      <c r="E308" s="161"/>
      <c r="F308" s="162"/>
      <c r="G308" s="161"/>
      <c r="H308" s="161"/>
      <c r="I308" s="161"/>
      <c r="J308" s="159"/>
      <c r="K308" s="152"/>
      <c r="L308" s="152"/>
      <c r="M308" s="152"/>
      <c r="N308" s="152"/>
      <c r="O308" s="120"/>
      <c r="P308" s="120"/>
      <c r="Q308" s="120"/>
      <c r="R308" s="120"/>
      <c r="S308" s="152"/>
      <c r="T308" s="163"/>
      <c r="U308" s="161"/>
    </row>
    <row r="309" spans="1:21" s="153" customFormat="1" ht="12.75">
      <c r="A309" s="87"/>
      <c r="B309" s="161"/>
      <c r="C309" s="161"/>
      <c r="D309" s="161"/>
      <c r="E309" s="161"/>
      <c r="F309" s="162"/>
      <c r="G309" s="161"/>
      <c r="H309" s="161"/>
      <c r="I309" s="161"/>
      <c r="J309" s="159"/>
      <c r="K309" s="152"/>
      <c r="L309" s="152"/>
      <c r="M309" s="152"/>
      <c r="N309" s="152"/>
      <c r="O309" s="120"/>
      <c r="P309" s="120"/>
      <c r="Q309" s="120"/>
      <c r="R309" s="120"/>
      <c r="S309" s="152"/>
      <c r="T309" s="163"/>
      <c r="U309" s="161"/>
    </row>
    <row r="310" spans="1:21" s="153" customFormat="1" ht="12.75">
      <c r="A310" s="87"/>
      <c r="B310" s="161"/>
      <c r="C310" s="161"/>
      <c r="D310" s="161"/>
      <c r="E310" s="161"/>
      <c r="F310" s="162"/>
      <c r="G310" s="161"/>
      <c r="H310" s="161"/>
      <c r="I310" s="161"/>
      <c r="J310" s="159"/>
      <c r="K310" s="152"/>
      <c r="L310" s="152"/>
      <c r="M310" s="152"/>
      <c r="N310" s="152"/>
      <c r="O310" s="120"/>
      <c r="P310" s="120"/>
      <c r="Q310" s="120"/>
      <c r="R310" s="120"/>
      <c r="S310" s="152"/>
      <c r="T310" s="163"/>
      <c r="U310" s="161"/>
    </row>
    <row r="311" spans="1:21" s="153" customFormat="1" ht="12.75">
      <c r="A311" s="87"/>
      <c r="B311" s="161"/>
      <c r="C311" s="161"/>
      <c r="D311" s="161"/>
      <c r="E311" s="161"/>
      <c r="F311" s="162"/>
      <c r="G311" s="161"/>
      <c r="H311" s="161"/>
      <c r="I311" s="161"/>
      <c r="J311" s="159"/>
      <c r="K311" s="152"/>
      <c r="L311" s="152"/>
      <c r="M311" s="152"/>
      <c r="N311" s="152"/>
      <c r="O311" s="120"/>
      <c r="P311" s="120"/>
      <c r="Q311" s="120"/>
      <c r="R311" s="120"/>
      <c r="S311" s="152"/>
      <c r="T311" s="163"/>
      <c r="U311" s="161"/>
    </row>
    <row r="312" spans="1:21" s="153" customFormat="1" ht="12.75">
      <c r="A312" s="87"/>
      <c r="B312" s="161"/>
      <c r="C312" s="161"/>
      <c r="D312" s="161"/>
      <c r="E312" s="161"/>
      <c r="F312" s="162"/>
      <c r="G312" s="161"/>
      <c r="H312" s="161"/>
      <c r="I312" s="161"/>
      <c r="J312" s="159"/>
      <c r="K312" s="152"/>
      <c r="L312" s="152"/>
      <c r="M312" s="152"/>
      <c r="N312" s="152"/>
      <c r="O312" s="120"/>
      <c r="P312" s="120"/>
      <c r="Q312" s="120"/>
      <c r="R312" s="120"/>
      <c r="S312" s="152"/>
      <c r="T312" s="163"/>
      <c r="U312" s="161"/>
    </row>
    <row r="313" spans="1:21" s="153" customFormat="1" ht="12.75">
      <c r="A313" s="87"/>
      <c r="B313" s="161"/>
      <c r="C313" s="161"/>
      <c r="D313" s="161"/>
      <c r="E313" s="161"/>
      <c r="F313" s="162"/>
      <c r="G313" s="161"/>
      <c r="H313" s="161"/>
      <c r="I313" s="161"/>
      <c r="J313" s="159"/>
      <c r="K313" s="152"/>
      <c r="L313" s="152"/>
      <c r="M313" s="152"/>
      <c r="N313" s="152"/>
      <c r="O313" s="120"/>
      <c r="P313" s="120"/>
      <c r="Q313" s="120"/>
      <c r="R313" s="120"/>
      <c r="S313" s="152"/>
      <c r="T313" s="163"/>
      <c r="U313" s="161"/>
    </row>
    <row r="314" spans="1:21" s="153" customFormat="1" ht="12.75">
      <c r="A314" s="87"/>
      <c r="B314" s="161"/>
      <c r="C314" s="161"/>
      <c r="D314" s="161"/>
      <c r="E314" s="161"/>
      <c r="F314" s="162"/>
      <c r="G314" s="161"/>
      <c r="H314" s="161"/>
      <c r="I314" s="161"/>
      <c r="J314" s="159"/>
      <c r="K314" s="152"/>
      <c r="L314" s="152"/>
      <c r="M314" s="152"/>
      <c r="N314" s="152"/>
      <c r="O314" s="120"/>
      <c r="P314" s="120"/>
      <c r="Q314" s="120"/>
      <c r="R314" s="120"/>
      <c r="S314" s="152"/>
      <c r="T314" s="163"/>
      <c r="U314" s="161"/>
    </row>
    <row r="315" spans="1:21" s="153" customFormat="1" ht="12.75">
      <c r="A315" s="87"/>
      <c r="B315" s="161"/>
      <c r="C315" s="161"/>
      <c r="D315" s="161"/>
      <c r="E315" s="161"/>
      <c r="F315" s="162"/>
      <c r="G315" s="161"/>
      <c r="H315" s="161"/>
      <c r="I315" s="161"/>
      <c r="J315" s="159"/>
      <c r="K315" s="152"/>
      <c r="L315" s="152"/>
      <c r="M315" s="152"/>
      <c r="N315" s="152"/>
      <c r="O315" s="120"/>
      <c r="P315" s="120"/>
      <c r="Q315" s="120"/>
      <c r="R315" s="120"/>
      <c r="S315" s="152"/>
      <c r="T315" s="163"/>
      <c r="U315" s="161"/>
    </row>
    <row r="316" spans="1:21" s="153" customFormat="1" ht="12.75">
      <c r="A316" s="87"/>
      <c r="B316" s="161"/>
      <c r="C316" s="161"/>
      <c r="D316" s="161"/>
      <c r="E316" s="161"/>
      <c r="F316" s="162"/>
      <c r="G316" s="161"/>
      <c r="H316" s="161"/>
      <c r="I316" s="161"/>
      <c r="J316" s="159"/>
      <c r="K316" s="152"/>
      <c r="L316" s="152"/>
      <c r="M316" s="152"/>
      <c r="N316" s="152"/>
      <c r="O316" s="120"/>
      <c r="P316" s="120"/>
      <c r="Q316" s="120"/>
      <c r="R316" s="120"/>
      <c r="S316" s="152"/>
      <c r="T316" s="163"/>
      <c r="U316" s="161"/>
    </row>
    <row r="317" spans="1:21" s="153" customFormat="1" ht="12.75">
      <c r="A317" s="87"/>
      <c r="B317" s="161"/>
      <c r="C317" s="161"/>
      <c r="D317" s="161"/>
      <c r="E317" s="161"/>
      <c r="F317" s="162"/>
      <c r="G317" s="161"/>
      <c r="H317" s="161"/>
      <c r="I317" s="161"/>
      <c r="J317" s="159"/>
      <c r="K317" s="152"/>
      <c r="L317" s="152"/>
      <c r="M317" s="152"/>
      <c r="N317" s="152"/>
      <c r="O317" s="120"/>
      <c r="P317" s="120"/>
      <c r="Q317" s="120"/>
      <c r="R317" s="120"/>
      <c r="S317" s="152"/>
      <c r="T317" s="163"/>
      <c r="U317" s="161"/>
    </row>
    <row r="318" spans="1:21" s="153" customFormat="1" ht="12.75">
      <c r="A318" s="87"/>
      <c r="B318" s="161"/>
      <c r="C318" s="161"/>
      <c r="D318" s="161"/>
      <c r="E318" s="161"/>
      <c r="F318" s="162"/>
      <c r="G318" s="161"/>
      <c r="H318" s="161"/>
      <c r="I318" s="161"/>
      <c r="J318" s="159"/>
      <c r="K318" s="152"/>
      <c r="L318" s="152"/>
      <c r="M318" s="152"/>
      <c r="N318" s="152"/>
      <c r="O318" s="120"/>
      <c r="P318" s="120"/>
      <c r="Q318" s="120"/>
      <c r="R318" s="120"/>
      <c r="S318" s="152"/>
      <c r="T318" s="163"/>
      <c r="U318" s="161"/>
    </row>
    <row r="319" spans="1:21" s="153" customFormat="1" ht="12.75">
      <c r="A319" s="87"/>
      <c r="B319" s="161"/>
      <c r="C319" s="161"/>
      <c r="D319" s="161"/>
      <c r="E319" s="161"/>
      <c r="F319" s="162"/>
      <c r="G319" s="161"/>
      <c r="H319" s="161"/>
      <c r="I319" s="161"/>
      <c r="J319" s="159"/>
      <c r="K319" s="152"/>
      <c r="L319" s="152"/>
      <c r="M319" s="152"/>
      <c r="N319" s="152"/>
      <c r="O319" s="120"/>
      <c r="P319" s="120"/>
      <c r="Q319" s="120"/>
      <c r="R319" s="120"/>
      <c r="S319" s="152"/>
      <c r="T319" s="163"/>
      <c r="U319" s="161"/>
    </row>
    <row r="320" spans="1:21" s="153" customFormat="1" ht="12.75">
      <c r="A320" s="87"/>
      <c r="B320" s="161"/>
      <c r="C320" s="161"/>
      <c r="D320" s="161"/>
      <c r="E320" s="161"/>
      <c r="F320" s="162"/>
      <c r="G320" s="161"/>
      <c r="H320" s="161"/>
      <c r="I320" s="161"/>
      <c r="J320" s="159"/>
      <c r="K320" s="152"/>
      <c r="L320" s="152"/>
      <c r="M320" s="152"/>
      <c r="N320" s="152"/>
      <c r="O320" s="120"/>
      <c r="P320" s="120"/>
      <c r="Q320" s="120"/>
      <c r="R320" s="120"/>
      <c r="S320" s="152"/>
      <c r="T320" s="163"/>
      <c r="U320" s="161"/>
    </row>
    <row r="321" spans="1:21" s="153" customFormat="1" ht="12.75">
      <c r="A321" s="87"/>
      <c r="B321" s="161"/>
      <c r="C321" s="161"/>
      <c r="D321" s="161"/>
      <c r="E321" s="161"/>
      <c r="F321" s="162"/>
      <c r="G321" s="161"/>
      <c r="H321" s="161"/>
      <c r="I321" s="161"/>
      <c r="J321" s="159"/>
      <c r="K321" s="152"/>
      <c r="L321" s="152"/>
      <c r="M321" s="152"/>
      <c r="N321" s="152"/>
      <c r="O321" s="120"/>
      <c r="P321" s="120"/>
      <c r="Q321" s="120"/>
      <c r="R321" s="120"/>
      <c r="S321" s="152"/>
      <c r="T321" s="163"/>
      <c r="U321" s="161"/>
    </row>
    <row r="322" spans="1:21" s="153" customFormat="1" ht="12.75">
      <c r="A322" s="87"/>
      <c r="B322" s="161"/>
      <c r="C322" s="161"/>
      <c r="D322" s="161"/>
      <c r="E322" s="161"/>
      <c r="F322" s="162"/>
      <c r="G322" s="161"/>
      <c r="H322" s="161"/>
      <c r="I322" s="161"/>
      <c r="J322" s="159"/>
      <c r="K322" s="152"/>
      <c r="L322" s="152"/>
      <c r="M322" s="152"/>
      <c r="N322" s="152"/>
      <c r="O322" s="120"/>
      <c r="P322" s="120"/>
      <c r="Q322" s="120"/>
      <c r="R322" s="120"/>
      <c r="S322" s="152"/>
      <c r="T322" s="163"/>
      <c r="U322" s="161"/>
    </row>
    <row r="323" spans="1:21" s="153" customFormat="1" ht="12.75">
      <c r="A323" s="87"/>
      <c r="B323" s="161"/>
      <c r="C323" s="161"/>
      <c r="D323" s="161"/>
      <c r="E323" s="161"/>
      <c r="F323" s="162"/>
      <c r="G323" s="161"/>
      <c r="H323" s="161"/>
      <c r="I323" s="161"/>
      <c r="J323" s="159"/>
      <c r="K323" s="152"/>
      <c r="L323" s="152"/>
      <c r="M323" s="152"/>
      <c r="N323" s="152"/>
      <c r="O323" s="120"/>
      <c r="P323" s="120"/>
      <c r="Q323" s="120"/>
      <c r="R323" s="120"/>
      <c r="S323" s="152"/>
      <c r="T323" s="163"/>
      <c r="U323" s="161"/>
    </row>
    <row r="324" spans="1:21" s="153" customFormat="1" ht="12.75">
      <c r="A324" s="87"/>
      <c r="B324" s="161"/>
      <c r="C324" s="161"/>
      <c r="D324" s="161"/>
      <c r="E324" s="161"/>
      <c r="F324" s="162"/>
      <c r="G324" s="161"/>
      <c r="H324" s="161"/>
      <c r="I324" s="161"/>
      <c r="J324" s="159"/>
      <c r="K324" s="152"/>
      <c r="L324" s="152"/>
      <c r="M324" s="152"/>
      <c r="N324" s="152"/>
      <c r="O324" s="120"/>
      <c r="P324" s="120"/>
      <c r="Q324" s="120"/>
      <c r="R324" s="120"/>
      <c r="S324" s="152"/>
      <c r="T324" s="163"/>
      <c r="U324" s="161"/>
    </row>
    <row r="325" spans="1:21" s="153" customFormat="1" ht="12.75">
      <c r="A325" s="87"/>
      <c r="B325" s="161"/>
      <c r="C325" s="161"/>
      <c r="D325" s="161"/>
      <c r="E325" s="161"/>
      <c r="F325" s="162"/>
      <c r="G325" s="161"/>
      <c r="H325" s="161"/>
      <c r="I325" s="161"/>
      <c r="J325" s="159"/>
      <c r="K325" s="152"/>
      <c r="L325" s="152"/>
      <c r="M325" s="152"/>
      <c r="N325" s="152"/>
      <c r="O325" s="120"/>
      <c r="P325" s="120"/>
      <c r="Q325" s="120"/>
      <c r="R325" s="120"/>
      <c r="S325" s="152"/>
      <c r="T325" s="163"/>
      <c r="U325" s="161"/>
    </row>
    <row r="326" spans="1:21" s="153" customFormat="1" ht="37.5">
      <c r="A326" s="87"/>
      <c r="B326" s="161"/>
      <c r="C326" s="161"/>
      <c r="D326" s="161"/>
      <c r="E326" s="161"/>
      <c r="F326" s="162"/>
      <c r="G326" s="164"/>
      <c r="H326" s="161"/>
      <c r="I326" s="161"/>
      <c r="J326" s="159"/>
      <c r="K326" s="152"/>
      <c r="L326" s="152"/>
      <c r="M326" s="152"/>
      <c r="N326" s="152"/>
      <c r="O326" s="120"/>
      <c r="P326" s="120"/>
      <c r="Q326" s="120"/>
      <c r="R326" s="120"/>
      <c r="S326" s="152"/>
      <c r="T326" s="163"/>
      <c r="U326" s="161"/>
    </row>
    <row r="327" spans="1:21" s="153" customFormat="1" ht="12.75">
      <c r="A327" s="87"/>
      <c r="B327" s="161"/>
      <c r="C327" s="161"/>
      <c r="D327" s="161"/>
      <c r="E327" s="161"/>
      <c r="F327" s="162"/>
      <c r="G327" s="165"/>
      <c r="H327" s="161"/>
      <c r="I327" s="161"/>
      <c r="J327" s="159"/>
      <c r="K327" s="152"/>
      <c r="L327" s="152"/>
      <c r="M327" s="152"/>
      <c r="N327" s="152"/>
      <c r="O327" s="120"/>
      <c r="P327" s="120"/>
      <c r="Q327" s="120"/>
      <c r="R327" s="120"/>
      <c r="S327" s="152"/>
      <c r="T327" s="163"/>
      <c r="U327" s="161"/>
    </row>
    <row r="328" spans="1:21" s="153" customFormat="1" ht="12.75">
      <c r="A328" s="87"/>
      <c r="B328" s="161"/>
      <c r="C328" s="161"/>
      <c r="D328" s="161"/>
      <c r="E328" s="161"/>
      <c r="F328" s="162"/>
      <c r="G328" s="165"/>
      <c r="H328" s="161"/>
      <c r="I328" s="161"/>
      <c r="J328" s="159"/>
      <c r="K328" s="152"/>
      <c r="L328" s="152"/>
      <c r="M328" s="152"/>
      <c r="N328" s="152"/>
      <c r="O328" s="120"/>
      <c r="P328" s="120"/>
      <c r="Q328" s="120"/>
      <c r="R328" s="120"/>
      <c r="S328" s="152"/>
      <c r="T328" s="163"/>
      <c r="U328" s="161"/>
    </row>
    <row r="329" spans="1:21" s="153" customFormat="1" ht="12.75">
      <c r="A329" s="87"/>
      <c r="B329" s="161"/>
      <c r="C329" s="161"/>
      <c r="D329" s="161"/>
      <c r="E329" s="161"/>
      <c r="F329" s="162"/>
      <c r="G329" s="165"/>
      <c r="H329" s="161"/>
      <c r="I329" s="161"/>
      <c r="J329" s="159"/>
      <c r="K329" s="152"/>
      <c r="L329" s="152"/>
      <c r="M329" s="152"/>
      <c r="N329" s="152"/>
      <c r="O329" s="120"/>
      <c r="P329" s="120"/>
      <c r="Q329" s="120"/>
      <c r="R329" s="120"/>
      <c r="S329" s="152"/>
      <c r="T329" s="163"/>
      <c r="U329" s="161"/>
    </row>
    <row r="330" spans="1:21" s="153" customFormat="1" ht="12.75">
      <c r="A330" s="87"/>
      <c r="B330" s="161"/>
      <c r="C330" s="161"/>
      <c r="D330" s="161"/>
      <c r="E330" s="161"/>
      <c r="F330" s="162"/>
      <c r="G330" s="166"/>
      <c r="H330" s="161"/>
      <c r="I330" s="161"/>
      <c r="J330" s="159"/>
      <c r="K330" s="152"/>
      <c r="L330" s="152"/>
      <c r="M330" s="152"/>
      <c r="N330" s="152"/>
      <c r="O330" s="120"/>
      <c r="P330" s="120"/>
      <c r="Q330" s="120"/>
      <c r="R330" s="120"/>
      <c r="S330" s="152"/>
      <c r="T330" s="163"/>
      <c r="U330" s="161"/>
    </row>
    <row r="331" spans="2:19" ht="12.75">
      <c r="B331" s="167"/>
      <c r="C331" s="167"/>
      <c r="D331" s="167"/>
      <c r="E331" s="167"/>
      <c r="G331" s="165"/>
      <c r="H331" s="167"/>
      <c r="I331" s="167"/>
      <c r="J331" s="169"/>
      <c r="K331" s="170"/>
      <c r="L331" s="170"/>
      <c r="M331" s="170"/>
      <c r="N331" s="170"/>
      <c r="O331" s="171"/>
      <c r="P331" s="171"/>
      <c r="Q331" s="171"/>
      <c r="R331" s="171"/>
      <c r="S331" s="170"/>
    </row>
    <row r="332" spans="2:19" ht="12.75">
      <c r="B332" s="167"/>
      <c r="C332" s="167"/>
      <c r="D332" s="167"/>
      <c r="E332" s="167"/>
      <c r="G332" s="165"/>
      <c r="H332" s="167"/>
      <c r="I332" s="167"/>
      <c r="J332" s="169"/>
      <c r="K332" s="170"/>
      <c r="L332" s="170"/>
      <c r="M332" s="170"/>
      <c r="N332" s="170"/>
      <c r="O332" s="171"/>
      <c r="P332" s="171"/>
      <c r="Q332" s="171"/>
      <c r="R332" s="171"/>
      <c r="S332" s="170"/>
    </row>
    <row r="333" spans="2:19" ht="12.75">
      <c r="B333" s="167"/>
      <c r="C333" s="167"/>
      <c r="D333" s="167"/>
      <c r="E333" s="167"/>
      <c r="G333" s="167"/>
      <c r="H333" s="167"/>
      <c r="I333" s="167"/>
      <c r="J333" s="169"/>
      <c r="K333" s="170"/>
      <c r="L333" s="170"/>
      <c r="M333" s="170"/>
      <c r="N333" s="170"/>
      <c r="O333" s="171"/>
      <c r="P333" s="171"/>
      <c r="Q333" s="171"/>
      <c r="R333" s="171"/>
      <c r="S333" s="170"/>
    </row>
    <row r="334" spans="2:19" ht="12.75">
      <c r="B334" s="167"/>
      <c r="C334" s="167"/>
      <c r="D334" s="167"/>
      <c r="E334" s="167"/>
      <c r="G334" s="167"/>
      <c r="H334" s="167"/>
      <c r="I334" s="167"/>
      <c r="J334" s="169"/>
      <c r="K334" s="170"/>
      <c r="L334" s="170"/>
      <c r="M334" s="170"/>
      <c r="N334" s="170"/>
      <c r="O334" s="171"/>
      <c r="P334" s="171"/>
      <c r="Q334" s="171"/>
      <c r="R334" s="171"/>
      <c r="S334" s="170"/>
    </row>
    <row r="335" spans="2:19" ht="12.75">
      <c r="B335" s="167"/>
      <c r="C335" s="167"/>
      <c r="D335" s="167"/>
      <c r="E335" s="167"/>
      <c r="G335" s="167"/>
      <c r="H335" s="167"/>
      <c r="I335" s="167"/>
      <c r="J335" s="169"/>
      <c r="K335" s="170"/>
      <c r="L335" s="170"/>
      <c r="M335" s="170"/>
      <c r="N335" s="170"/>
      <c r="O335" s="171"/>
      <c r="P335" s="171"/>
      <c r="Q335" s="171"/>
      <c r="R335" s="171"/>
      <c r="S335" s="170"/>
    </row>
    <row r="336" spans="2:19" ht="12.75">
      <c r="B336" s="167"/>
      <c r="C336" s="167"/>
      <c r="D336" s="167"/>
      <c r="E336" s="167"/>
      <c r="G336" s="167"/>
      <c r="H336" s="167"/>
      <c r="I336" s="167"/>
      <c r="J336" s="169"/>
      <c r="K336" s="170"/>
      <c r="L336" s="170"/>
      <c r="M336" s="170"/>
      <c r="N336" s="170"/>
      <c r="O336" s="171"/>
      <c r="P336" s="171"/>
      <c r="Q336" s="171"/>
      <c r="R336" s="171"/>
      <c r="S336" s="170"/>
    </row>
    <row r="337" spans="2:14" ht="12.75">
      <c r="B337" s="167"/>
      <c r="C337" s="167"/>
      <c r="D337" s="167"/>
      <c r="E337" s="167"/>
      <c r="G337" s="167"/>
      <c r="H337" s="167"/>
      <c r="I337" s="167"/>
      <c r="K337" s="167"/>
      <c r="L337" s="167"/>
      <c r="M337" s="167"/>
      <c r="N337" s="167"/>
    </row>
  </sheetData>
  <sheetProtection/>
  <mergeCells count="24">
    <mergeCell ref="A2:S2"/>
    <mergeCell ref="A3:S3"/>
    <mergeCell ref="B5:D5"/>
    <mergeCell ref="E5:E6"/>
    <mergeCell ref="F5:F6"/>
    <mergeCell ref="S5:S8"/>
    <mergeCell ref="P6:R6"/>
    <mergeCell ref="J282:S282"/>
    <mergeCell ref="A285:O285"/>
    <mergeCell ref="B6:D6"/>
    <mergeCell ref="O5:O6"/>
    <mergeCell ref="O7:O8"/>
    <mergeCell ref="J7:J8"/>
    <mergeCell ref="K5:M5"/>
    <mergeCell ref="J294:S294"/>
    <mergeCell ref="J295:S295"/>
    <mergeCell ref="G6:I6"/>
    <mergeCell ref="K6:M6"/>
    <mergeCell ref="E7:E8"/>
    <mergeCell ref="F7:F8"/>
    <mergeCell ref="P270:S270"/>
    <mergeCell ref="J5:J6"/>
    <mergeCell ref="G5:I5"/>
    <mergeCell ref="P5:R5"/>
  </mergeCells>
  <printOptions/>
  <pageMargins left="0.7" right="0.7" top="0.75" bottom="0.75" header="0.3" footer="0.3"/>
  <pageSetup orientation="landscape" paperSize="9" scale="63" r:id="rId1"/>
  <rowBreaks count="5" manualBreakCount="5">
    <brk id="46" max="18" man="1"/>
    <brk id="87" max="18" man="1"/>
    <brk id="129" max="18" man="1"/>
    <brk id="168" max="18" man="1"/>
    <brk id="252" max="18" man="1"/>
  </rowBreaks>
  <ignoredErrors>
    <ignoredError sqref="J2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Leeza</dc:creator>
  <cp:keywords/>
  <dc:description/>
  <cp:lastModifiedBy>Fathmath Shifaza</cp:lastModifiedBy>
  <cp:lastPrinted>2016-10-03T09:02:42Z</cp:lastPrinted>
  <dcterms:created xsi:type="dcterms:W3CDTF">2007-02-26T07:37:37Z</dcterms:created>
  <dcterms:modified xsi:type="dcterms:W3CDTF">2016-10-03T09:04:04Z</dcterms:modified>
  <cp:category/>
  <cp:version/>
  <cp:contentType/>
  <cp:contentStatus/>
</cp:coreProperties>
</file>